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x - Střecha části -A-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'01x - Střecha části -A-'!$C$139:$K$704</definedName>
    <definedName name="_xlnm.Print_Area" localSheetId="1">'01x - Střecha části -A-'!$C$4:$J$76,'01x - Střecha části -A-'!$C$82:$J$121,'01x - Střecha části -A-'!$C$127:$J$704</definedName>
    <definedName name="_xlnm.Print_Area" localSheetId="2">'Seznam figur'!$C$4:$G$37</definedName>
    <definedName name="_xlnm.Print_Titles" localSheetId="0">'Rekapitulace stavby'!$92:$92</definedName>
    <definedName name="_xlnm.Print_Titles" localSheetId="1">'01x - Střecha části -A-'!$139:$139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<sst xmlns="http://schemas.openxmlformats.org/spreadsheetml/2006/main" count="6190" uniqueCount="947">
  <si>
    <t>Export Komplet</t>
  </si>
  <si>
    <t/>
  </si>
  <si>
    <t>2.0</t>
  </si>
  <si>
    <t>ZAMOK</t>
  </si>
  <si>
    <t>False</t>
  </si>
  <si>
    <t>{abc890fe-bbe8-477c-8514-b53a17d2db53}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</si>
  <si>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</si>
  <si>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</si>
  <si>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</si>
  <si>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</si>
  <si>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</si>
  <si>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</si>
  <si>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</si>
  <si>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</si>
  <si>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18/12-001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</si>
  <si>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</si>
  <si>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</si>
  <si>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střech čp. 804, ul. Jana Palacha, Objekt Gymnázia Turnov, na st.p.č. 1774/1 v k.ú. Turnov</t>
  </si>
  <si>
    <t>KSO:</t>
  </si>
  <si>
    <t>CC-CZ:</t>
  </si>
  <si>
    <t>Místo:</t>
  </si>
  <si>
    <t>čp. 804, ul. Jana Palacha, Turnov</t>
  </si>
  <si>
    <t>Datum:</t>
  </si>
  <si>
    <t>30. 11. 2022</t>
  </si>
  <si>
    <t>Zadavatel:</t>
  </si>
  <si>
    <t>IČ:</t>
  </si>
  <si>
    <t>00276227</t>
  </si>
  <si>
    <t>Město Turnov</t>
  </si>
  <si>
    <t>DIČ:</t>
  </si>
  <si>
    <t>Uchazeč:</t>
  </si>
  <si>
    <t>Vyplň údaj</t>
  </si>
  <si>
    <t>Projektant:</t>
  </si>
  <si>
    <t>27538320</t>
  </si>
  <si>
    <t>ACTIV Projekce, s.r.o.</t>
  </si>
  <si>
    <t>CZ27538320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</si>
  <si>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</si>
  <si>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</si>
  <si>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</si>
  <si>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</si>
  <si>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</si>
  <si>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</si>
  <si>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</si>
  <si>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</si>
  <si>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</si>
  <si>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</si>
  <si>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</si>
  <si>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</si>
  <si>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</si>
  <si>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</si>
  <si>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</si>
  <si>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</si>
  <si>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</si>
  <si>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</si>
  <si>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</si>
  <si>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</si>
  <si>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</si>
  <si>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</si>
  <si>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</si>
  <si>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</si>
  <si>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</si>
  <si>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</si>
  <si>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</si>
  <si>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</si>
  <si>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</si>
  <si>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</si>
  <si>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</si>
  <si>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</si>
  <si>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</si>
  <si>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</si>
  <si>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</si>
  <si>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</si>
  <si>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</si>
  <si>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</si>
  <si>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</si>
  <si>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</si>
  <si>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</si>
  <si>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</si>
  <si>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</si>
  <si>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</si>
  <si>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</si>
  <si>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</si>
  <si>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</si>
  <si>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</si>
  <si>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01x</t>
  </si>
  <si>
    <t>Střecha části -A-</t>
  </si>
  <si>
    <t>STA</t>
  </si>
  <si>
    <t>1</t>
  </si>
  <si>
    <t>{c4becc94-34bc-4e04-86f7-78a9a356204d}</t>
  </si>
  <si>
    <t>2</t>
  </si>
  <si>
    <t>vodorovné_om</t>
  </si>
  <si>
    <t>Vodorové části omítky zdobné atiky a komínový hlavy</t>
  </si>
  <si>
    <t>m2</t>
  </si>
  <si>
    <t>45,42</t>
  </si>
  <si>
    <t>svislé_om</t>
  </si>
  <si>
    <t>Svislé části omítky zdobné atiky a komínový hlavy</t>
  </si>
  <si>
    <t>28,37</t>
  </si>
  <si>
    <t>KRYCÍ LIST SOUPISU PRACÍ</t>
  </si>
  <si>
    <t>Objekt:</t>
  </si>
  <si>
    <t>01x - Střecha části -A-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</si>
  <si>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</si>
  <si>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</si>
  <si>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</si>
  <si>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</si>
  <si>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</si>
  <si>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</si>
  <si>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</si>
  <si>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</si>
  <si>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</si>
  <si>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 Přesun sutě</t>
  </si>
  <si>
    <t xml:space="preserve">    998 - 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</si>
  <si>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</si>
  <si>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</si>
  <si>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</si>
  <si>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</si>
  <si>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</si>
  <si>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740 - Elektromontáže - zkoušky a revize</t>
  </si>
  <si>
    <t xml:space="preserve">    743 - Elektromontáže - hrubá montáž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</si>
  <si>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</si>
  <si>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</si>
  <si>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</si>
  <si>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</si>
  <si>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</si>
  <si>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</si>
  <si>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</si>
  <si>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</si>
  <si>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</si>
  <si>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VRN7 -  Provozní vlivy</t>
  </si>
  <si>
    <t xml:space="preserve">    VRN9 - 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</si>
  <si>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</si>
  <si>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</si>
  <si>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</si>
  <si>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</si>
  <si>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</si>
  <si>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</si>
  <si>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</si>
  <si>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</si>
  <si>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</si>
  <si>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</si>
  <si>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</si>
  <si>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</si>
  <si>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</si>
  <si>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</si>
  <si>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</si>
  <si>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</si>
  <si>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6</t>
  </si>
  <si>
    <t>Úpravy povrchů, podlahy a osazování výplní</t>
  </si>
  <si>
    <t>162</t>
  </si>
  <si>
    <t>K</t>
  </si>
  <si>
    <t>619996117x</t>
  </si>
  <si>
    <t>Ochrana stavebních konstrukcí a samostatných prvků včetně pozdějšího odstranění obedněním z OSB desek a geotextilie dle PD</t>
  </si>
  <si>
    <t>4</t>
  </si>
  <si>
    <t>-1921570615</t>
  </si>
  <si>
    <t>VV</t>
  </si>
  <si>
    <t>(19,25+15,4)*1,5</t>
  </si>
  <si>
    <t>Součet</t>
  </si>
  <si>
    <t>152</t>
  </si>
  <si>
    <t>621142001</t>
  </si>
  <si>
    <t>Potažení vnějších podhledů sklovláknitým pletivem vtlačeným do tenkovrstvé hmoty</t>
  </si>
  <si>
    <t>1908774193</t>
  </si>
  <si>
    <t>"zdobná atika"</t>
  </si>
  <si>
    <t>"vodorovná část RŠ"0,65*(2*12,25+2*21,85)</t>
  </si>
  <si>
    <t>"komínové zdivo"</t>
  </si>
  <si>
    <t>"komínová deska 0,6/0,6" 0,10*2*((4*0,8))</t>
  </si>
  <si>
    <t>"komínová deska 0,6/1,25" 0,10*(2*0,8+2*1,45)</t>
  </si>
  <si>
    <t>146</t>
  </si>
  <si>
    <t>622143003</t>
  </si>
  <si>
    <t>Montáž omítkových plastových nebo pozinkovaných rohových profilů s tkaninou</t>
  </si>
  <si>
    <t>m</t>
  </si>
  <si>
    <t>7441566</t>
  </si>
  <si>
    <t>"vodorovná část RŠ"3*(2*12,25+2*21,85)</t>
  </si>
  <si>
    <t>"komínová deska 0,6/0,6" 2*((4*0,8))</t>
  </si>
  <si>
    <t>"komínová deska 0,6/1,25" (2*0,8+2*1,45)</t>
  </si>
  <si>
    <t>147</t>
  </si>
  <si>
    <t>M</t>
  </si>
  <si>
    <t>59051510</t>
  </si>
  <si>
    <t>profil začišťovací s okapnicí PVC s výztužnou tkaninou pro nadpraží ETICS</t>
  </si>
  <si>
    <t>8</t>
  </si>
  <si>
    <t>1580763030</t>
  </si>
  <si>
    <t>215,5*1,05 'Přepočtené koeficientem množství</t>
  </si>
  <si>
    <t>151</t>
  </si>
  <si>
    <t>623142001</t>
  </si>
  <si>
    <t>Potažení vnějších pilířů nebo sloupů sklovláknitým pletivem vtlačeným do tenkovrstvé hmoty</t>
  </si>
  <si>
    <t>-1515586188</t>
  </si>
  <si>
    <t>"vodorovná část RŠ"(0,2+0,2)*(2*12,25+2*21,85)</t>
  </si>
  <si>
    <t>145</t>
  </si>
  <si>
    <t>623151011</t>
  </si>
  <si>
    <t>Penetrační silikátový nátěr vnějších pastovitých tenkovrstvých omítek pilířů a sloupů</t>
  </si>
  <si>
    <t>-436524872</t>
  </si>
  <si>
    <t>svislé_om+vodorovné_om</t>
  </si>
  <si>
    <t>144</t>
  </si>
  <si>
    <t>623541012</t>
  </si>
  <si>
    <t>Tenkovrstvá silikonsilikátová zatíraná omítka zrnitost 1,5 mm vnějších pilířů nebo sloupů</t>
  </si>
  <si>
    <t>1291296941</t>
  </si>
  <si>
    <t>149</t>
  </si>
  <si>
    <t>629999030</t>
  </si>
  <si>
    <t>Příplatek k omítce vnějších povrchů za provádění omítané plochy do 10 m2</t>
  </si>
  <si>
    <t>-2146277216</t>
  </si>
  <si>
    <t>150</t>
  </si>
  <si>
    <t>629999042</t>
  </si>
  <si>
    <t>Příplatek k úpravám vnějších povrchů za provádění prací v nadstřešní části</t>
  </si>
  <si>
    <t>642964477</t>
  </si>
  <si>
    <t>9</t>
  </si>
  <si>
    <t>Ostatní konstrukce a práce, bourání</t>
  </si>
  <si>
    <t>938902122</t>
  </si>
  <si>
    <t>Čištění ploch betonových konstrukcí tlakovou vodou</t>
  </si>
  <si>
    <t>16</t>
  </si>
  <si>
    <t>2091444067</t>
  </si>
  <si>
    <t>"vodorovná část RŠ"1,65*(2*12,25+2*21,85)</t>
  </si>
  <si>
    <t>"sloup" 14*(2*1,25+2*0,45)*0,55</t>
  </si>
  <si>
    <t>"rohový sloup" 4*(2*0,9+2*0,45+2*0,45)*0,55</t>
  </si>
  <si>
    <t>Mezisoučet</t>
  </si>
  <si>
    <t>3</t>
  </si>
  <si>
    <t>"komínová deska 0,6/0,6" 2*((4*0,8)*(0,1+0,08)+(0,8*0,8))</t>
  </si>
  <si>
    <t>"komínová deska 0,6/1,25" 1*((2*0,8+2*1,45)*(0,1+0,08)+(0,8*1,45))</t>
  </si>
  <si>
    <t>"plocha zdiva komínu 0,6/0,6"  2*((4*0,6)*2)</t>
  </si>
  <si>
    <t>"plocha zdiva komínu 0,6/1,25" 1*((2*0,6+2*1,25)*2)</t>
  </si>
  <si>
    <t>5</t>
  </si>
  <si>
    <t>938902123</t>
  </si>
  <si>
    <t>Čištění ploch betonových konstrukcí ocelovými kartáči</t>
  </si>
  <si>
    <t>1129056791</t>
  </si>
  <si>
    <t>949101111</t>
  </si>
  <si>
    <t>Lešení pomocné pro objekty pozemních staveb s lešeňovou podlahou v do 1,9 m zatížení do 150 kg/m2</t>
  </si>
  <si>
    <t>1474454466</t>
  </si>
  <si>
    <t>7</t>
  </si>
  <si>
    <t>952901111</t>
  </si>
  <si>
    <t>Vyčištění budov bytové a občanské výstavby při výšce podlaží do 4 m</t>
  </si>
  <si>
    <t>-1259032395</t>
  </si>
  <si>
    <t>"půda" 20,9*11,3</t>
  </si>
  <si>
    <t>965042141</t>
  </si>
  <si>
    <t>Bourání podkladů pod dlažby nebo mazanin betonových nebo z litého asfaltu tl do 100 mm pl přes 4 m2</t>
  </si>
  <si>
    <t>m3</t>
  </si>
  <si>
    <t>1539705160</t>
  </si>
  <si>
    <t>"okraj střechy" (0,45+0,75)*(2*23,3+2*13,7)*0,1</t>
  </si>
  <si>
    <t>975073111</t>
  </si>
  <si>
    <t>Jednostranné podchycení střešních vazníků v do 3,5 m pro zatížení do 1000 kg/m</t>
  </si>
  <si>
    <t>-1692810502</t>
  </si>
  <si>
    <t>"odhad" 20</t>
  </si>
  <si>
    <t>10</t>
  </si>
  <si>
    <t>978036191</t>
  </si>
  <si>
    <t>Otlučení cementových omítek vnějších ploch rozsahu do 100 %</t>
  </si>
  <si>
    <t>-1535438951</t>
  </si>
  <si>
    <t>11</t>
  </si>
  <si>
    <t>985112112</t>
  </si>
  <si>
    <t>Odsekání degradovaného betonu stěn tl do 30 mm</t>
  </si>
  <si>
    <t>493542299</t>
  </si>
  <si>
    <t>"zdobná atika" 15%</t>
  </si>
  <si>
    <t>"vodorovná část RŠ"1,65*(2*12,25+2*21,85)*0,15</t>
  </si>
  <si>
    <t>"sloup" 14*(2*1,25+2*0,45)*0,55*0,15</t>
  </si>
  <si>
    <t>"rohový sloup" 4*(2*0,9+2*0,45+2*0,45)*0,55*0,15</t>
  </si>
  <si>
    <t>"komínové zdivo" 15%</t>
  </si>
  <si>
    <t>"komínová deska 0,6/0,6" 2*((4*0,8)*(0,1+0,08)+(0,8*0,8))*0,15</t>
  </si>
  <si>
    <t>"komínová deska 0,6/1,25" 1*((2*0,8+2*1,45)*(0,1+0,08)+(0,8*1,45))*0,15</t>
  </si>
  <si>
    <t>12</t>
  </si>
  <si>
    <t>985121122</t>
  </si>
  <si>
    <t>Tryskání degradovaného betonu stěn a rubu kleneb vodou pod tlakem do 1250 barů</t>
  </si>
  <si>
    <t>-1307789093</t>
  </si>
  <si>
    <t>"zdobná atika" 30%</t>
  </si>
  <si>
    <t>"vodorovná část RŠ"1,65*(2*12,25+2*21,85)*0,3</t>
  </si>
  <si>
    <t>"sloup" 14*(2*1,25+2*0,45)*0,55*0,3</t>
  </si>
  <si>
    <t>"rohový sloup" 4*(2*0,9+2*0,45+2*0,45)*0,55*0,3</t>
  </si>
  <si>
    <t>"komínové zdivo" 30%</t>
  </si>
  <si>
    <t>"komínová deska 0,6/0,6" 2*((4*0,8)*(0,1+0,08)+(0,8*0,8))*0,3</t>
  </si>
  <si>
    <t>"komínová deska 0,6/1,25" 1*((2*0,8+2*1,45)*(0,1+0,08)+(0,8*1,45))*0,3</t>
  </si>
  <si>
    <t>13</t>
  </si>
  <si>
    <t>985311111</t>
  </si>
  <si>
    <t>Reprofilace stěn cementovými sanačními maltami tl 10 mm</t>
  </si>
  <si>
    <t>855826132</t>
  </si>
  <si>
    <t>"zdobná atika"5% REP0, REP1 a REP2</t>
  </si>
  <si>
    <t>"sloup" 14*(2*1,25+2*0,45)*0,55*0,05</t>
  </si>
  <si>
    <t>"rohový sloup" 4*(2*0,9+2*0,45+2*0,45)*0,55*0,05</t>
  </si>
  <si>
    <t>14</t>
  </si>
  <si>
    <t>985311112</t>
  </si>
  <si>
    <t>Reprofilace stěn cementovými sanačními maltami tl 20 mm</t>
  </si>
  <si>
    <t>-1161679384</t>
  </si>
  <si>
    <t>985311113</t>
  </si>
  <si>
    <t>Reprofilace stěn cementovými sanačními maltami tl 30 mm</t>
  </si>
  <si>
    <t>-1495619281</t>
  </si>
  <si>
    <t>985311114</t>
  </si>
  <si>
    <t>Reprofilace stěn cementovými sanačními maltami tl 40 mm</t>
  </si>
  <si>
    <t>-237986844</t>
  </si>
  <si>
    <t>17</t>
  </si>
  <si>
    <t>985311115</t>
  </si>
  <si>
    <t>Reprofilace stěn cementovými sanačními maltami tl 50 mm</t>
  </si>
  <si>
    <t>602587177</t>
  </si>
  <si>
    <t>18</t>
  </si>
  <si>
    <t>985311211</t>
  </si>
  <si>
    <t>Reprofilace líce kleneb a podhledů cementovými sanačními maltami tl 10 mm</t>
  </si>
  <si>
    <t>-633726082</t>
  </si>
  <si>
    <t>"vodorovná část RŠ"1,65*(2*12,25+2*21,85)*0,05</t>
  </si>
  <si>
    <t>19</t>
  </si>
  <si>
    <t>985311212</t>
  </si>
  <si>
    <t>Reprofilace líce kleneb a podhledů cementovými sanačními maltami tl 20 mm</t>
  </si>
  <si>
    <t>-1731840830</t>
  </si>
  <si>
    <t>20</t>
  </si>
  <si>
    <t>985311213</t>
  </si>
  <si>
    <t>Reprofilace líce kleneb a podhledů cementovými sanačními maltami tl 30 mm</t>
  </si>
  <si>
    <t>-1613067758</t>
  </si>
  <si>
    <t>"zdobná atika" 5% REP0, REP1 a REP2</t>
  </si>
  <si>
    <t>985311214</t>
  </si>
  <si>
    <t>Reprofilace líce kleneb a podhledů cementovými sanačními maltami tl 40 mm</t>
  </si>
  <si>
    <t>1064847631</t>
  </si>
  <si>
    <t>22</t>
  </si>
  <si>
    <t>985311215</t>
  </si>
  <si>
    <t>Reprofilace líce kleneb a podhledů cementovými sanačními maltami tl 50 mm</t>
  </si>
  <si>
    <t>-2061202179</t>
  </si>
  <si>
    <t>23</t>
  </si>
  <si>
    <t>985311311</t>
  </si>
  <si>
    <t>Reprofilace rubu kleneb a podlah cementovými sanačními maltami tl 10 mm</t>
  </si>
  <si>
    <t>916731692</t>
  </si>
  <si>
    <t>"komínové zdivo"5% REP4</t>
  </si>
  <si>
    <t>"komínová deska 0,6/0,6" 2*((4*0,8)*(0,1+0,08)+(0,8*0,8))*0,05</t>
  </si>
  <si>
    <t>"komínová deska 0,6/1,25" 1*((2*0,8+2*1,45)*(0,1+0,08)+(0,8*1,45))*0,05</t>
  </si>
  <si>
    <t>24</t>
  </si>
  <si>
    <t>985311312</t>
  </si>
  <si>
    <t>Reprofilace rubu kleneb a podlah cementovými sanačními maltami tl 20 mm</t>
  </si>
  <si>
    <t>-1339795115</t>
  </si>
  <si>
    <t>25</t>
  </si>
  <si>
    <t>985311313</t>
  </si>
  <si>
    <t>Reprofilace rubu kleneb a podlah cementovými sanačními maltami tl 30 mm</t>
  </si>
  <si>
    <t>-1958677723</t>
  </si>
  <si>
    <t>26</t>
  </si>
  <si>
    <t>985311911</t>
  </si>
  <si>
    <t>Příplatek při reprofilaci sanačními maltami za práci ve stísněném prostoru</t>
  </si>
  <si>
    <t>-1888129539</t>
  </si>
  <si>
    <t>"zdobná atika" 25%</t>
  </si>
  <si>
    <t>"vodorovná část RŠ"1,65*(2*12,25+2*21,85)*0,25</t>
  </si>
  <si>
    <t>"sloup" 14*(2*1,25+2*0,45)*0,55*0,25</t>
  </si>
  <si>
    <t>"rohový sloup" 4*(2*0,9+2*0,45+2*0,45)*0,55*0,25</t>
  </si>
  <si>
    <t>"komínové zdivo" 25%</t>
  </si>
  <si>
    <t>"komínová deska 0,6/0,6" 2*((4*0,8)*(0,1+0,08)+(0,8*0,8))*0,25</t>
  </si>
  <si>
    <t>"komínová deska 0,6/1,25" 1*((2*0,8+2*1,45)*(0,1+0,08)+(0,8*1,45))*0,25</t>
  </si>
  <si>
    <t>27</t>
  </si>
  <si>
    <t>985311912</t>
  </si>
  <si>
    <t>Příplatek při reprofilaci sanačními maltami za plochu do 10 m2 jednotlivě</t>
  </si>
  <si>
    <t>256140254</t>
  </si>
  <si>
    <t>32</t>
  </si>
  <si>
    <t>985321211</t>
  </si>
  <si>
    <t>Ochranný nátěr výztuže na epoxidové bázi stěn, líce kleneb a podhledů 1 vrstva tl 1 mm</t>
  </si>
  <si>
    <t>563792819</t>
  </si>
  <si>
    <t>"odhad" REP0, REP1 a REP2</t>
  </si>
  <si>
    <t>33</t>
  </si>
  <si>
    <t>985321911</t>
  </si>
  <si>
    <t>Příplatek k cenám ochranného nátěru výztuže za práce ve stísněném prostoru</t>
  </si>
  <si>
    <t>161777552</t>
  </si>
  <si>
    <t>"odhad"</t>
  </si>
  <si>
    <t>34</t>
  </si>
  <si>
    <t>985321912</t>
  </si>
  <si>
    <t>Příplatek k cenám ochranného nátěru výztuže za plochu do 10 m2 jednotlivě</t>
  </si>
  <si>
    <t>531665195</t>
  </si>
  <si>
    <t>35</t>
  </si>
  <si>
    <t>985323111</t>
  </si>
  <si>
    <t>Spojovací můstek reprofilovaného betonu na cementové bázi tl 1 mm</t>
  </si>
  <si>
    <t>442147713</t>
  </si>
  <si>
    <t>36</t>
  </si>
  <si>
    <t>985323211</t>
  </si>
  <si>
    <t>Spojovací můstek reprofilovaného betonu na epoxidové bázi tl 1 mm</t>
  </si>
  <si>
    <t>-524849756</t>
  </si>
  <si>
    <t>37</t>
  </si>
  <si>
    <t>985323911</t>
  </si>
  <si>
    <t>Příplatek k cenám spojovacího můstku za práci ve stísněném prostoru</t>
  </si>
  <si>
    <t>-1920789317</t>
  </si>
  <si>
    <t>38</t>
  </si>
  <si>
    <t>985323912</t>
  </si>
  <si>
    <t>Příplatek k cenám spojovacího můstku za plochu do 10 m2 jednotlivě</t>
  </si>
  <si>
    <t>-75760904</t>
  </si>
  <si>
    <t>43</t>
  </si>
  <si>
    <t>985331213</t>
  </si>
  <si>
    <t>Dodatečné vlepování betonářské výztuže D 12 mm do chemické malty včetně vyvrtání otvoru</t>
  </si>
  <si>
    <t>1910312989</t>
  </si>
  <si>
    <t>44</t>
  </si>
  <si>
    <t>985331911</t>
  </si>
  <si>
    <t>Příplatek k dodatečnému vlepování betonářské výztuže za práci ve stísněném prostoru</t>
  </si>
  <si>
    <t>-795719259</t>
  </si>
  <si>
    <t>94</t>
  </si>
  <si>
    <t>Lešení a stavební výtahy</t>
  </si>
  <si>
    <t>45</t>
  </si>
  <si>
    <t>941221112</t>
  </si>
  <si>
    <t>Montáž lešení řadového rámového šíře do 1,2 m v do 25 m</t>
  </si>
  <si>
    <t>942625644</t>
  </si>
  <si>
    <t>20,5*12,35</t>
  </si>
  <si>
    <t>21,3*3,9+5,0*15,35+8,5*3,9</t>
  </si>
  <si>
    <t>21,3*12,35</t>
  </si>
  <si>
    <t>21,5*7,5+5,1*15,4</t>
  </si>
  <si>
    <t>46</t>
  </si>
  <si>
    <t>941221213</t>
  </si>
  <si>
    <t>Příplatek k lešení řadovému rámovému lehkému š 1,2 m v do 40 m za první a ZKD den použití</t>
  </si>
  <si>
    <t>-819743143</t>
  </si>
  <si>
    <t>948,99*3*30</t>
  </si>
  <si>
    <t>47</t>
  </si>
  <si>
    <t>941221812</t>
  </si>
  <si>
    <t>Demontáž lešení řadového rámového šíře do 1,2 m v do 25 m</t>
  </si>
  <si>
    <t>663207632</t>
  </si>
  <si>
    <t>948,99</t>
  </si>
  <si>
    <t>997</t>
  </si>
  <si>
    <t xml:space="preserve"> Přesun sutě</t>
  </si>
  <si>
    <t>48</t>
  </si>
  <si>
    <t>997013004x</t>
  </si>
  <si>
    <t>Vyklizení a sestěhování  prostorů půdy</t>
  </si>
  <si>
    <t>-283861861</t>
  </si>
  <si>
    <t>"půda" 650</t>
  </si>
  <si>
    <t>49</t>
  </si>
  <si>
    <t>997013155</t>
  </si>
  <si>
    <t>Vnitrostaveništní doprava suti a vybouraných hmot pro budovy v do 18 m s omezením mechanizace</t>
  </si>
  <si>
    <t>t</t>
  </si>
  <si>
    <t>-180290534</t>
  </si>
  <si>
    <t>50</t>
  </si>
  <si>
    <t>997013312</t>
  </si>
  <si>
    <t>Montáž a demontáž shozu suti v do 20 m</t>
  </si>
  <si>
    <t>1351429567</t>
  </si>
  <si>
    <t>51</t>
  </si>
  <si>
    <t>997013321</t>
  </si>
  <si>
    <t>Příplatek k shozu suti v do 10 m za první a ZKD den použití</t>
  </si>
  <si>
    <t>1071208668</t>
  </si>
  <si>
    <t>20*10</t>
  </si>
  <si>
    <t>52</t>
  </si>
  <si>
    <t>997013501</t>
  </si>
  <si>
    <t>Odvoz suti a vybouraných hmot na skládku nebo meziskládku do 1 km se složením</t>
  </si>
  <si>
    <t>-1877267838</t>
  </si>
  <si>
    <t>53</t>
  </si>
  <si>
    <t>997013509</t>
  </si>
  <si>
    <t>Příplatek k odvozu suti a vybouraných hmot na skládku ZKD 1 km přes 1 km</t>
  </si>
  <si>
    <t>-694290560</t>
  </si>
  <si>
    <t>36,26*10 'Přepočtené koeficientem množství</t>
  </si>
  <si>
    <t>54</t>
  </si>
  <si>
    <t>997013814</t>
  </si>
  <si>
    <t>Poplatek za uložení stavebního odpadu z izolačních hmot na skládce (skládkovné)</t>
  </si>
  <si>
    <t>951831050</t>
  </si>
  <si>
    <t>0,215</t>
  </si>
  <si>
    <t>55</t>
  </si>
  <si>
    <t>997013871</t>
  </si>
  <si>
    <t>Poplatek za uložení stavebního odpadu na recyklační skládce (skládkovné) směsného stavebního a demoličního kód odpadu 17 09 04</t>
  </si>
  <si>
    <t>1946754980</t>
  </si>
  <si>
    <t>"cihená betová suť" 27,597</t>
  </si>
  <si>
    <t>"dřevěný odpad" 6,126</t>
  </si>
  <si>
    <t>"kovový odpad" 2,222</t>
  </si>
  <si>
    <t>"Cu odpad"0,1</t>
  </si>
  <si>
    <t>998</t>
  </si>
  <si>
    <t xml:space="preserve"> Přesun hmot</t>
  </si>
  <si>
    <t>56</t>
  </si>
  <si>
    <t>998011003</t>
  </si>
  <si>
    <t>Přesun hmot pro budovy zděné v do 24 m</t>
  </si>
  <si>
    <t>1985082088</t>
  </si>
  <si>
    <t>PSV</t>
  </si>
  <si>
    <t>Práce a dodávky PSV</t>
  </si>
  <si>
    <t>711</t>
  </si>
  <si>
    <t>Izolace proti vodě, vlhkosti a plynům</t>
  </si>
  <si>
    <t>57</t>
  </si>
  <si>
    <t>711131101</t>
  </si>
  <si>
    <t>Provedení izolace proti zemní vlhkosti pásy na sucho vodorovné AIP nebo tkaninou</t>
  </si>
  <si>
    <t>-1715630367</t>
  </si>
  <si>
    <t>"pozednice 120x160" 51,0*0,2</t>
  </si>
  <si>
    <t>58</t>
  </si>
  <si>
    <t>62821228x</t>
  </si>
  <si>
    <t>pás asfaltovaný dle specifikace TZ</t>
  </si>
  <si>
    <t>-440726401</t>
  </si>
  <si>
    <t>10,2*1,15 'Přepočtené koeficientem množství</t>
  </si>
  <si>
    <t>153</t>
  </si>
  <si>
    <t>711131111</t>
  </si>
  <si>
    <t>Provedení izolace proti zemní vlhkosti pásy na sucho samolepící vodovné</t>
  </si>
  <si>
    <t>1653526864</t>
  </si>
  <si>
    <t>A1.1-A1.4</t>
  </si>
  <si>
    <t>48+115+48+115</t>
  </si>
  <si>
    <t>154</t>
  </si>
  <si>
    <t>62866281</t>
  </si>
  <si>
    <t>pás asfaltový samolepicí modifikovaný SBS tl 3,0mm s vložkou ze skleněné tkaniny se spalitelnou fólií nebo jemnozrnným minerálním posypem nebo textilií na horním povrchu</t>
  </si>
  <si>
    <t>2083903458</t>
  </si>
  <si>
    <t>326*1,1655 'Přepočtené koeficientem množství</t>
  </si>
  <si>
    <t>155</t>
  </si>
  <si>
    <t>711132111</t>
  </si>
  <si>
    <t>Provedení izolace proti zemní vlhkosti pásy na sucho samolepící svislé</t>
  </si>
  <si>
    <t>40427541</t>
  </si>
  <si>
    <t>"vytažení na konstrukce"</t>
  </si>
  <si>
    <t>"sloup" 14*(2*1,25+2*0,45)*0,2</t>
  </si>
  <si>
    <t>"rohový sloup" 4*(2*0,9+2*0,45+2*0,45)*0,2</t>
  </si>
  <si>
    <t>"plocha zdiva komínu 0,6/0,6"  2*((4*0,6)*0,2)</t>
  </si>
  <si>
    <t>"plocha zdiva komínu 0,6/1,25" 1*((2*0,6+2*1,25)*0,2)</t>
  </si>
  <si>
    <t>156</t>
  </si>
  <si>
    <t>757490323</t>
  </si>
  <si>
    <t>14,1*1,221 'Přepočtené koeficientem množství</t>
  </si>
  <si>
    <t>59</t>
  </si>
  <si>
    <t>998711203</t>
  </si>
  <si>
    <t>Přesun hmot procentní pro izolace proti vodě, vlhkosti a plynům v objektech v do 60 m</t>
  </si>
  <si>
    <t>%</t>
  </si>
  <si>
    <t>-2133294378</t>
  </si>
  <si>
    <t>712</t>
  </si>
  <si>
    <t>Povlakové krytiny</t>
  </si>
  <si>
    <t>60</t>
  </si>
  <si>
    <t>712-01</t>
  </si>
  <si>
    <t>Montáž krytiny z PVC mechanicky kotvené, vodorovné, vč.provedení veškerých detailů (hrany, lemování, prostupy a pod.), vč.dodávky kotevních a pomocných prvků</t>
  </si>
  <si>
    <t>2007060054</t>
  </si>
  <si>
    <t>"sloup" 14*(2*1,25+2*0,45)*0,4</t>
  </si>
  <si>
    <t>"rohový sloup" 4*(2*0,9+2*0,45+2*0,45)*0,4</t>
  </si>
  <si>
    <t>"plocha zdiva komínu 0,6/0,6"  2*((4*0,6)*0,4)</t>
  </si>
  <si>
    <t>"plocha zdiva komínu 0,6/1,25" 1*((2*0,6+2*1,25)*0,4)</t>
  </si>
  <si>
    <t>"pol.č. K02" 50</t>
  </si>
  <si>
    <t>"pol.č. K01" 2*0,64</t>
  </si>
  <si>
    <t>"pol.č. K01" 1*1,16</t>
  </si>
  <si>
    <t>61</t>
  </si>
  <si>
    <t>712-spc01</t>
  </si>
  <si>
    <t>fólie střešní PVC-P ke kotvení antracitová 1,5 mm</t>
  </si>
  <si>
    <t>-16964557</t>
  </si>
  <si>
    <t>406,64*1,15 'Přepočtené koeficientem množství</t>
  </si>
  <si>
    <t>62</t>
  </si>
  <si>
    <t>712-03</t>
  </si>
  <si>
    <t>Montáž netkané textilie, vodorovné, vč.provedení veškerých detailů (hrany, lemování, prostupy)</t>
  </si>
  <si>
    <t>-1223629067</t>
  </si>
  <si>
    <t>63</t>
  </si>
  <si>
    <t>712-SPEC2</t>
  </si>
  <si>
    <t>dodávka netkané separační polypropylenové textilie 300g/m2</t>
  </si>
  <si>
    <t>-124801360</t>
  </si>
  <si>
    <t>406,64*1,1 'Přepočtené koeficientem množství</t>
  </si>
  <si>
    <t>64</t>
  </si>
  <si>
    <t>712363115</t>
  </si>
  <si>
    <t>Provedení prostupu povlakové krytiny střech  kruhového průřezu D do 300 mm  "K03"</t>
  </si>
  <si>
    <t>kus</t>
  </si>
  <si>
    <t>1067684672</t>
  </si>
  <si>
    <t>65</t>
  </si>
  <si>
    <t>283427800x</t>
  </si>
  <si>
    <t>střešní systémový prostup s manžetou - kanalizace dn 150 "P1"</t>
  </si>
  <si>
    <t>-1845331051</t>
  </si>
  <si>
    <t>66</t>
  </si>
  <si>
    <t>712363116</t>
  </si>
  <si>
    <t>Provedení prostupu povlakové krytiny střech  kruhového průřezu D do 500 mm  "K04"</t>
  </si>
  <si>
    <t>-560983942</t>
  </si>
  <si>
    <t>67</t>
  </si>
  <si>
    <t>55381010</t>
  </si>
  <si>
    <t>turbína ventilační  průměr 356 mm specifikace dle TZ "P0"</t>
  </si>
  <si>
    <t>267673292</t>
  </si>
  <si>
    <t>68</t>
  </si>
  <si>
    <t>712431801</t>
  </si>
  <si>
    <t>Odstranění povlakové krytiny střech přes 10° do 30° z pásů uložených na sucho AIP nebo NAIP</t>
  </si>
  <si>
    <t>-714197668</t>
  </si>
  <si>
    <t>69</t>
  </si>
  <si>
    <t>712-tz</t>
  </si>
  <si>
    <t>Tahové zkoušky pro volbu vhodného kotevního systému a ověření únosnosti podkladu (bližší popis viz Technická zpráva)</t>
  </si>
  <si>
    <t>kmpl</t>
  </si>
  <si>
    <t>-367432411</t>
  </si>
  <si>
    <t>70</t>
  </si>
  <si>
    <t>712-KL4</t>
  </si>
  <si>
    <t>poplastovaný plech rš 100 tmelící lišta (připojení na stěnu)</t>
  </si>
  <si>
    <t>mb</t>
  </si>
  <si>
    <t>-1547752854</t>
  </si>
  <si>
    <t>"přepočteno množství koeficientem 1,15"</t>
  </si>
  <si>
    <t>76,4*1,15</t>
  </si>
  <si>
    <t>71</t>
  </si>
  <si>
    <t>712-KL1</t>
  </si>
  <si>
    <t>poplastovaný plech rš 300 (atiková okapnice, vč. podkladního plechu)</t>
  </si>
  <si>
    <t>516352918</t>
  </si>
  <si>
    <t>"KL01" 74,0*1,15</t>
  </si>
  <si>
    <t>"K01"11,0*1,15</t>
  </si>
  <si>
    <t>"K02" 133,5*1,15</t>
  </si>
  <si>
    <t>72</t>
  </si>
  <si>
    <t>712-KL2</t>
  </si>
  <si>
    <t xml:space="preserve">poplastovaný plech rš 150 (vnější hrana) </t>
  </si>
  <si>
    <t>-770359788</t>
  </si>
  <si>
    <t>35,9*1,15</t>
  </si>
  <si>
    <t>73</t>
  </si>
  <si>
    <t>712-KL3</t>
  </si>
  <si>
    <t>poplastovaný plech rš 150 (vnitřní hrana)</t>
  </si>
  <si>
    <t>1870422551</t>
  </si>
  <si>
    <t>78,0*1,15</t>
  </si>
  <si>
    <t>74</t>
  </si>
  <si>
    <t>712-KL7</t>
  </si>
  <si>
    <t>poplastovaný plech rš 300 (nároží/hřeben)</t>
  </si>
  <si>
    <t>336252989</t>
  </si>
  <si>
    <t>56,3*1,15</t>
  </si>
  <si>
    <t>75</t>
  </si>
  <si>
    <t>712-P2</t>
  </si>
  <si>
    <t>D+M střešní výlez pro povlakovou krytinu z PVC "P2"</t>
  </si>
  <si>
    <t>1205018792</t>
  </si>
  <si>
    <t>76</t>
  </si>
  <si>
    <t>998712203</t>
  </si>
  <si>
    <t>Přesun hmot procentní pro krytiny povlakové v objektech v do 24 m</t>
  </si>
  <si>
    <t>-966616450</t>
  </si>
  <si>
    <t>713</t>
  </si>
  <si>
    <t>Izolace tepelné</t>
  </si>
  <si>
    <t>157</t>
  </si>
  <si>
    <t>713121111</t>
  </si>
  <si>
    <t>Montáž izolace tepelné podlah volně kladenými rohožemi, pásy, dílci, deskami 1 vrstva</t>
  </si>
  <si>
    <t>-2092910181</t>
  </si>
  <si>
    <t>"přesah střechy"</t>
  </si>
  <si>
    <t>(23,3*13,7)-(21,9*12,25)</t>
  </si>
  <si>
    <t>158</t>
  </si>
  <si>
    <t>63152097</t>
  </si>
  <si>
    <t>pás tepelně izolační univerzální λ=0,032-0,033 tl 60mm</t>
  </si>
  <si>
    <t>1684849308</t>
  </si>
  <si>
    <t>50,935*1,05 'Přepočtené koeficientem množství</t>
  </si>
  <si>
    <t>160</t>
  </si>
  <si>
    <t>713121121</t>
  </si>
  <si>
    <t>Montáž izolace tepelné podlah volně kladenými rohožemi, pásy, dílci, deskami 2 vrstvy</t>
  </si>
  <si>
    <t>238888272</t>
  </si>
  <si>
    <t>21,9*12,25</t>
  </si>
  <si>
    <t>161</t>
  </si>
  <si>
    <t>63152104</t>
  </si>
  <si>
    <t>pás tepelně izolační univerzální λ=0,032-0,033 tl 160mm</t>
  </si>
  <si>
    <t>1540876763</t>
  </si>
  <si>
    <t>268,275*2,1 'Přepočtené koeficientem množství</t>
  </si>
  <si>
    <t>159</t>
  </si>
  <si>
    <t>998713203</t>
  </si>
  <si>
    <t>Přesun hmot procentní pro izolace tepelné v objektech v přes 12 do 24 m</t>
  </si>
  <si>
    <t>126003981</t>
  </si>
  <si>
    <t>721</t>
  </si>
  <si>
    <t>Zdravotechnika - vnitřní kanalizace</t>
  </si>
  <si>
    <t>77</t>
  </si>
  <si>
    <t>721174063</t>
  </si>
  <si>
    <t>Potrubí kanalizační z PP větrací systém HT DN 110</t>
  </si>
  <si>
    <t>-1441279555</t>
  </si>
  <si>
    <t>"odhad bude fakturováno na základě skutečnosti" 2*1,5</t>
  </si>
  <si>
    <t>78</t>
  </si>
  <si>
    <t>998721203</t>
  </si>
  <si>
    <t>Přesun hmot procentní pro vnitřní kanalizace v objektech v do 24 m</t>
  </si>
  <si>
    <t>-166324931</t>
  </si>
  <si>
    <t>740</t>
  </si>
  <si>
    <t>Elektromontáže - zkoušky a revize</t>
  </si>
  <si>
    <t>79</t>
  </si>
  <si>
    <t>74099110x</t>
  </si>
  <si>
    <t>Celková prohlídka elektrického rozvodu a zařízení do 100 000,- Kč</t>
  </si>
  <si>
    <t>kompl</t>
  </si>
  <si>
    <t>1825117879</t>
  </si>
  <si>
    <t>743</t>
  </si>
  <si>
    <t>Elektromontáže - hrubá montáž</t>
  </si>
  <si>
    <t>80</t>
  </si>
  <si>
    <t>741110001</t>
  </si>
  <si>
    <t>Montáž drát nebo lano hromosvodné svodové D do 10 mm s podpěrou vč. svorek a pospojování</t>
  </si>
  <si>
    <t>1236600211</t>
  </si>
  <si>
    <t>81</t>
  </si>
  <si>
    <t>35441073</t>
  </si>
  <si>
    <t>drát (lano) průměr 10 mm FeZn</t>
  </si>
  <si>
    <t>kg</t>
  </si>
  <si>
    <t>-1091083423</t>
  </si>
  <si>
    <t>P</t>
  </si>
  <si>
    <t>Poznámka k položce:
Hmotnost: 0,62 kg/m</t>
  </si>
  <si>
    <t>130*0,62</t>
  </si>
  <si>
    <t>82</t>
  </si>
  <si>
    <t>354415600x</t>
  </si>
  <si>
    <t xml:space="preserve">podpěra vedení hromosvodu povlakové střechy </t>
  </si>
  <si>
    <t>1799543701</t>
  </si>
  <si>
    <t>83</t>
  </si>
  <si>
    <t>741430004</t>
  </si>
  <si>
    <t>Montáž tyč jímací délky do 3 m na střešní hřeben nebo zdivo</t>
  </si>
  <si>
    <t>-518503621</t>
  </si>
  <si>
    <t>84</t>
  </si>
  <si>
    <t>35441129</t>
  </si>
  <si>
    <t>tyč jímací s kovaným hrotem 2000mm nerez</t>
  </si>
  <si>
    <t>1710650315</t>
  </si>
  <si>
    <t>85</t>
  </si>
  <si>
    <t>741430004-D</t>
  </si>
  <si>
    <t>Demontáž tyč jímací délky do 3 m na střešní hřeben nebo zdivo</t>
  </si>
  <si>
    <t>-2132385023</t>
  </si>
  <si>
    <t>86</t>
  </si>
  <si>
    <t>743621110-D</t>
  </si>
  <si>
    <t>Demontáž drát nebo lano hromosvodné svodové D do 10 mm  vč. svorek a pospojování</t>
  </si>
  <si>
    <t>-2023744502</t>
  </si>
  <si>
    <t>164</t>
  </si>
  <si>
    <t>998741204</t>
  </si>
  <si>
    <t>Přesun hmot procentní pro silnoproud v objektech v přes 24 do 36 m</t>
  </si>
  <si>
    <t>1878307049</t>
  </si>
  <si>
    <t>762</t>
  </si>
  <si>
    <t>Konstrukce tesařské</t>
  </si>
  <si>
    <t>87</t>
  </si>
  <si>
    <t>762083111</t>
  </si>
  <si>
    <t>Impregnace řeziva proti dřevokaznému hmyzu a houbám máčením třída ohrožení 1 a 2</t>
  </si>
  <si>
    <t>1957691826</t>
  </si>
  <si>
    <t>"nové řezivo - viz TZ - výpis řeziva"</t>
  </si>
  <si>
    <t>(0,698+3,065+1,241)*1,1</t>
  </si>
  <si>
    <t>"kontralatě"</t>
  </si>
  <si>
    <t>0,04*0,06*6,85*2*(15+6)*1,1</t>
  </si>
  <si>
    <t>"okapová hrana"</t>
  </si>
  <si>
    <t>"fošny  5x24cm" 2*(23,3+13,7)*3*(0,05*0,24)*1,1</t>
  </si>
  <si>
    <t>"dřevěný kastlík"</t>
  </si>
  <si>
    <t>"fošny  5x24cm" 4*0,6*4*(0,05*0,24)*1,1</t>
  </si>
  <si>
    <t>88</t>
  </si>
  <si>
    <t>762331913</t>
  </si>
  <si>
    <t>Vyřezání části střešní vazby průřezové plochy řeziva do 120 cm2 délky do 8 m</t>
  </si>
  <si>
    <t>17858775</t>
  </si>
  <si>
    <t>"viz TZ - výpis řeziva"</t>
  </si>
  <si>
    <t>"kleštiny 80x150" 145,488*0,16</t>
  </si>
  <si>
    <t>89</t>
  </si>
  <si>
    <t>762331923</t>
  </si>
  <si>
    <t>Vyřezání části střešní vazby průřezové plochy řeziva do 224 cm2 délky do 8 m</t>
  </si>
  <si>
    <t>1987931684</t>
  </si>
  <si>
    <t>"krokev 120x150" 253,794*0,18</t>
  </si>
  <si>
    <t>"nárožní krokev 120x150" 31,513*0,18</t>
  </si>
  <si>
    <t>"výměna 120x150" 2,049*0,18</t>
  </si>
  <si>
    <t>"pozednice 160x120" 63,76*0,18</t>
  </si>
  <si>
    <t>"šikmá vzpěra (ztužení) 150x100" 6,939*0,18</t>
  </si>
  <si>
    <t>90</t>
  </si>
  <si>
    <t>762331933</t>
  </si>
  <si>
    <t>Vyřezání části střešní vazby průřezové plochy řeziva do 288 cm2 délky do 8 m</t>
  </si>
  <si>
    <t>-477196620</t>
  </si>
  <si>
    <t>"sloupek 150x150" 7,12*0,19</t>
  </si>
  <si>
    <t>"vaznice roznášecí 150x150" 50,88*0,19</t>
  </si>
  <si>
    <t>"vaznice 150x180" 37,8*0,19</t>
  </si>
  <si>
    <t>91</t>
  </si>
  <si>
    <t>762332931</t>
  </si>
  <si>
    <t>Montáž doplnění části střešní vazby z hranolů průřezové plochy do 120 cm2</t>
  </si>
  <si>
    <t>150446270</t>
  </si>
  <si>
    <t>92</t>
  </si>
  <si>
    <t>60512126</t>
  </si>
  <si>
    <t>hranol stavební řezivo průřezu do 120cm2 dl 6-8m</t>
  </si>
  <si>
    <t>-1981612328</t>
  </si>
  <si>
    <t>"kleštiny 80x150" 145,488*0,16*0,08*0,15</t>
  </si>
  <si>
    <t>93</t>
  </si>
  <si>
    <t>762332932</t>
  </si>
  <si>
    <t>Montáž doplnění části střešní vazby z hranolů průřezové plochy do 224 cm2</t>
  </si>
  <si>
    <t>1226113699</t>
  </si>
  <si>
    <t>60512131</t>
  </si>
  <si>
    <t>hranol stavební řezivo průřezu do 224cm2 dl 6-8m</t>
  </si>
  <si>
    <t>-1344806026</t>
  </si>
  <si>
    <t>"krokev 120x150" 253,794*0,18*0,12*0,15</t>
  </si>
  <si>
    <t>"nárožní krokev 120x150" 31,513*0,18*0,12*0,15</t>
  </si>
  <si>
    <t>"výměna 120x150" 2,049*0,18*0,12*0,15</t>
  </si>
  <si>
    <t>"pozednice 160x120" 63,76*0,18*0,16*0,12</t>
  </si>
  <si>
    <t>"šikmá vzpěra (ztužení) 150x100" 6,939*0,18*0,15*0,1</t>
  </si>
  <si>
    <t>95</t>
  </si>
  <si>
    <t>762332933</t>
  </si>
  <si>
    <t>Montáž doplnění části střešní vazby z hranolů průřezové plochy do 288 cm2</t>
  </si>
  <si>
    <t>-963407421</t>
  </si>
  <si>
    <t>96</t>
  </si>
  <si>
    <t>60512136</t>
  </si>
  <si>
    <t>hranol stavební řezivo průřezu do 288cm2 dl 6-8m</t>
  </si>
  <si>
    <t>-1604394474</t>
  </si>
  <si>
    <t>"sloupek 150x150" 7,12*0,19*0,15*0,15</t>
  </si>
  <si>
    <t>"vaznice roznáševí 150x150" 50,88*0,19*0,15*0,15</t>
  </si>
  <si>
    <t>"vaznice 150x180" 37,8*0,19*0,15*0,18</t>
  </si>
  <si>
    <t>97</t>
  </si>
  <si>
    <t>762341011</t>
  </si>
  <si>
    <t>Bednění střech rovných z desek OSB tl 10 mm na sraz šroubovaných na krokve</t>
  </si>
  <si>
    <t>-662340200</t>
  </si>
  <si>
    <t xml:space="preserve">"kraje střechy" </t>
  </si>
  <si>
    <t>0,75*2*(23,3+13,7)</t>
  </si>
  <si>
    <t>98</t>
  </si>
  <si>
    <t>762341013</t>
  </si>
  <si>
    <t>Bednění střech rovných sklon do 60° z desek OSB tl 15 mm na sraz šroubovaných na krokve</t>
  </si>
  <si>
    <t>1590744827</t>
  </si>
  <si>
    <t>99</t>
  </si>
  <si>
    <t>762341275</t>
  </si>
  <si>
    <t>Montáž bednění střech rovných a šikmých sklonu do 60° z desek dřevotřískových na pero a drážku lepené</t>
  </si>
  <si>
    <t>407445261</t>
  </si>
  <si>
    <t>-0,75*2*(23,3+13,7)</t>
  </si>
  <si>
    <t>100</t>
  </si>
  <si>
    <t>60726280</t>
  </si>
  <si>
    <t>deska dřevoštěpková OSB 3 PD4 2500x675x25 mm</t>
  </si>
  <si>
    <t>1177667087</t>
  </si>
  <si>
    <t xml:space="preserve">"přepočteno množství koeficientem 1,1" </t>
  </si>
  <si>
    <t>270,59*1,1</t>
  </si>
  <si>
    <t>101</t>
  </si>
  <si>
    <t>762341811</t>
  </si>
  <si>
    <t>Demontáž bednění střech z prken</t>
  </si>
  <si>
    <t>266679807</t>
  </si>
  <si>
    <t>102</t>
  </si>
  <si>
    <t>762351110</t>
  </si>
  <si>
    <t>Montáž konstrukcí světlíku, větráku nebo dýmníku z hraněného řeziva plochy do 100 cm2</t>
  </si>
  <si>
    <t>274889532</t>
  </si>
  <si>
    <t>2*(23,3+13,7)*3</t>
  </si>
  <si>
    <t>4*0,6*4</t>
  </si>
  <si>
    <t>103</t>
  </si>
  <si>
    <t>60511135</t>
  </si>
  <si>
    <t>řezivo stavební fošny prismované středové š přes 220mm dl 2-5m</t>
  </si>
  <si>
    <t>2074810002</t>
  </si>
  <si>
    <t>2,779*1,1</t>
  </si>
  <si>
    <t>104</t>
  </si>
  <si>
    <t>762342441</t>
  </si>
  <si>
    <t>Montáž lišt trojúhelníkových nebo kontralatí na střechách sklonu do 60°</t>
  </si>
  <si>
    <t>320993477</t>
  </si>
  <si>
    <t>6,85*2*(15+6)</t>
  </si>
  <si>
    <t>105</t>
  </si>
  <si>
    <t>60514106</t>
  </si>
  <si>
    <t>řezivo jehličnaté lať pevnostní třída S10-13 průřez 40x60mm</t>
  </si>
  <si>
    <t>372728511</t>
  </si>
  <si>
    <t xml:space="preserve">"kontralatě-přepočteno množství koeficientem 1,1" </t>
  </si>
  <si>
    <t>106</t>
  </si>
  <si>
    <t>762395000</t>
  </si>
  <si>
    <t>Spojovací prostředky krovů, bednění, laťování, nadstřešních konstrukcí</t>
  </si>
  <si>
    <t>-1748357017</t>
  </si>
  <si>
    <t>107</t>
  </si>
  <si>
    <t>998762203</t>
  </si>
  <si>
    <t>Přesun hmot procentní pro kce tesařské v objektech v do 24 m</t>
  </si>
  <si>
    <t>622464125</t>
  </si>
  <si>
    <t>764</t>
  </si>
  <si>
    <t>Konstrukce klempířské</t>
  </si>
  <si>
    <t>108</t>
  </si>
  <si>
    <t>764002821</t>
  </si>
  <si>
    <t>Demontáž střešního výlezu do suti</t>
  </si>
  <si>
    <t>1173776125</t>
  </si>
  <si>
    <t>109</t>
  </si>
  <si>
    <t>764001821</t>
  </si>
  <si>
    <t>Demontáž krytiny ze svitků nebo tabulí do suti</t>
  </si>
  <si>
    <t>1653483846</t>
  </si>
  <si>
    <t>110</t>
  </si>
  <si>
    <t>764002841</t>
  </si>
  <si>
    <t>Demontáž oplechování horních ploch zdí a nadezdívek do suti</t>
  </si>
  <si>
    <t>687783527</t>
  </si>
  <si>
    <t>2*(22,19+12,59)*0,75</t>
  </si>
  <si>
    <t>111</t>
  </si>
  <si>
    <t>764002881</t>
  </si>
  <si>
    <t>Demontáž lemování střešních prostupů do suti</t>
  </si>
  <si>
    <t>1136715669</t>
  </si>
  <si>
    <t>"zdobná atik"</t>
  </si>
  <si>
    <t>0,45*1,25*14</t>
  </si>
  <si>
    <t>(0,45*1,15+0,45*0,45)*4</t>
  </si>
  <si>
    <t>"komíny"</t>
  </si>
  <si>
    <t>2*(0,6*0,6)+(0,6*1,25)</t>
  </si>
  <si>
    <t>112</t>
  </si>
  <si>
    <t>764004803</t>
  </si>
  <si>
    <t>Demontáž podokapního žlabu k dalšímu použití</t>
  </si>
  <si>
    <t>1342342010</t>
  </si>
  <si>
    <t>75,2</t>
  </si>
  <si>
    <t>114</t>
  </si>
  <si>
    <t>7642011x</t>
  </si>
  <si>
    <t>Montáž oplechování okapní hrany s dodávkou větrací mřížy Al</t>
  </si>
  <si>
    <t>1188793077</t>
  </si>
  <si>
    <t>2*(23,3+13,7)</t>
  </si>
  <si>
    <t>118</t>
  </si>
  <si>
    <t>764501113</t>
  </si>
  <si>
    <t>Montáž stávajícího žlabu podokapního hranatého vč. rohů, kotlíků kolen a mezikusů</t>
  </si>
  <si>
    <t>-312041341</t>
  </si>
  <si>
    <t>163</t>
  </si>
  <si>
    <t>764508101x</t>
  </si>
  <si>
    <t>D+ M napojení hranatého svodu</t>
  </si>
  <si>
    <t>ks</t>
  </si>
  <si>
    <t>141229343</t>
  </si>
  <si>
    <t>119</t>
  </si>
  <si>
    <t>764501115</t>
  </si>
  <si>
    <t>Montáž háku podokapního hranatého</t>
  </si>
  <si>
    <t>547132836</t>
  </si>
  <si>
    <t>130</t>
  </si>
  <si>
    <t>120</t>
  </si>
  <si>
    <t>55344033</t>
  </si>
  <si>
    <t>hák žlabový hranatý Cu 400mm</t>
  </si>
  <si>
    <t>4663667</t>
  </si>
  <si>
    <t>123</t>
  </si>
  <si>
    <t>998764203</t>
  </si>
  <si>
    <t>Přesun hmot procentní pro konstrukce klempířské v objektech v do 24 m</t>
  </si>
  <si>
    <t>1106118381</t>
  </si>
  <si>
    <t>767</t>
  </si>
  <si>
    <t>Konstrukce zámečnické</t>
  </si>
  <si>
    <t>124</t>
  </si>
  <si>
    <t>767881128</t>
  </si>
  <si>
    <t>Montáž sloupků záchytného systému do dřevěných trámových konstrukcí sevřením, kotvením</t>
  </si>
  <si>
    <t>234348338</t>
  </si>
  <si>
    <t>125</t>
  </si>
  <si>
    <t>Z1</t>
  </si>
  <si>
    <t>Systémový kotevní bod</t>
  </si>
  <si>
    <t>-618279426</t>
  </si>
  <si>
    <t>126</t>
  </si>
  <si>
    <t>767995117</t>
  </si>
  <si>
    <t>Montáž atypických zámečnických konstrukcí hmotnosti do 500 kg</t>
  </si>
  <si>
    <t>-1778126892</t>
  </si>
  <si>
    <t>"U 180" 10*22</t>
  </si>
  <si>
    <t>"prořez" 220*0,1</t>
  </si>
  <si>
    <t>"kotvící prvky"  220*0,15</t>
  </si>
  <si>
    <t>127</t>
  </si>
  <si>
    <t>Z2</t>
  </si>
  <si>
    <t>ocel profilová U 180</t>
  </si>
  <si>
    <t>-1223276179</t>
  </si>
  <si>
    <t>Poznámka k položce:
Hmotnost: 20,20 kg/m</t>
  </si>
  <si>
    <t>128</t>
  </si>
  <si>
    <t>998767203</t>
  </si>
  <si>
    <t>Přesun hmot procentní pro zámečnické konstrukce v objektech v do 24 m</t>
  </si>
  <si>
    <t>1289336209</t>
  </si>
  <si>
    <t>783</t>
  </si>
  <si>
    <t>Dokončovací práce - nátěry</t>
  </si>
  <si>
    <t>131</t>
  </si>
  <si>
    <t>783201201</t>
  </si>
  <si>
    <t>Obroušení tesařských konstrukcí před provedením nátěru</t>
  </si>
  <si>
    <t>-1101833317</t>
  </si>
  <si>
    <t>"kleštiny 80x150" 145,488*0,84*(0,08+0,15)*2*1,05</t>
  </si>
  <si>
    <t>"krokev 120x150" 253,794*0,82*(0,12+0,15)*2*1,05</t>
  </si>
  <si>
    <t>"nárožní krokev 120x150" 31,513*0,82*(0,12+0,15)*2*1,05</t>
  </si>
  <si>
    <t>"výměna 120x150" 2,049*0,82*(0,12+0,15)*2*1,05</t>
  </si>
  <si>
    <t>"pozednice 160x120" 63,76*0,82*(0,16+0,12)*2*1,05</t>
  </si>
  <si>
    <t>"šikmá vzpěra (ztužení) 150x100" 6,939*0,82*(0,15+0,1)*2*1,05</t>
  </si>
  <si>
    <t>"sloupek 150x150" 7,12*0,81*(0,15+0,15)*2*1,05</t>
  </si>
  <si>
    <t>"vaznice roznášecí 150x150" 50,88*0,81*(0,15+0,15)*2*1,05</t>
  </si>
  <si>
    <t>"vaznice 150x180" 37,8*0,81*(0,15+0,18)*2*1,05</t>
  </si>
  <si>
    <t>132</t>
  </si>
  <si>
    <t>783201401</t>
  </si>
  <si>
    <t>Ometení tesařských konstrukcí před provedením nátěru</t>
  </si>
  <si>
    <t>-948844050</t>
  </si>
  <si>
    <t>133</t>
  </si>
  <si>
    <t>783201403</t>
  </si>
  <si>
    <t>Oprášení tesařských konstrukcí před provedením nátěru</t>
  </si>
  <si>
    <t>209067373</t>
  </si>
  <si>
    <t>134</t>
  </si>
  <si>
    <t>783213121</t>
  </si>
  <si>
    <t>Napouštěcí dvojnásobný syntetický fungicidní nátěr tesařských konstrukcí zabudovaných do konstrukce</t>
  </si>
  <si>
    <t>-1607552466</t>
  </si>
  <si>
    <t>784</t>
  </si>
  <si>
    <t>Dokončovací práce - malby a tapety</t>
  </si>
  <si>
    <t>135</t>
  </si>
  <si>
    <t>784141001</t>
  </si>
  <si>
    <t>Ošetření plísní napadených ploch včetně odstranění plísní v místnostech výšky do 3,80 m</t>
  </si>
  <si>
    <t>-1502799434</t>
  </si>
  <si>
    <t>" likvidace plísne zdiva otlučením dle TZ /odhad 10m2/" 10</t>
  </si>
  <si>
    <t>VRN</t>
  </si>
  <si>
    <t>Vedlejší rozpočtové náklady</t>
  </si>
  <si>
    <t>VRN1</t>
  </si>
  <si>
    <t xml:space="preserve"> Průzkumné, geodetické a projektové práce</t>
  </si>
  <si>
    <t>136</t>
  </si>
  <si>
    <t>011503000</t>
  </si>
  <si>
    <t>Stavební průzkum bez rozlišení - odborná činnost diagnostika rozsahu poškození při provádění stavebních prací</t>
  </si>
  <si>
    <t>soubor</t>
  </si>
  <si>
    <t>1024</t>
  </si>
  <si>
    <t>1202223612</t>
  </si>
  <si>
    <t>137</t>
  </si>
  <si>
    <t>011514000</t>
  </si>
  <si>
    <t>Stavebně-statický průzkum - Statický dozor při provádění staveb</t>
  </si>
  <si>
    <t>-678903852</t>
  </si>
  <si>
    <t>138</t>
  </si>
  <si>
    <t>013254000</t>
  </si>
  <si>
    <t>Dokumentace skutečného provedení stavby</t>
  </si>
  <si>
    <t>-2123600214</t>
  </si>
  <si>
    <t>139</t>
  </si>
  <si>
    <t>013264000</t>
  </si>
  <si>
    <t>Dokumentace bouracích prací</t>
  </si>
  <si>
    <t>-891987359</t>
  </si>
  <si>
    <t>VRN3</t>
  </si>
  <si>
    <t xml:space="preserve"> Zařízení staveniště</t>
  </si>
  <si>
    <t>140</t>
  </si>
  <si>
    <t>030001000</t>
  </si>
  <si>
    <t>Zařízení staveniště</t>
  </si>
  <si>
    <t>1059370818</t>
  </si>
  <si>
    <t>VRN4</t>
  </si>
  <si>
    <t xml:space="preserve"> Inženýrská činnost</t>
  </si>
  <si>
    <t>141</t>
  </si>
  <si>
    <t>045203000</t>
  </si>
  <si>
    <t>Kompletační činnost</t>
  </si>
  <si>
    <t>427626790</t>
  </si>
  <si>
    <t>VRN7</t>
  </si>
  <si>
    <t xml:space="preserve"> Provozní vlivy</t>
  </si>
  <si>
    <t>142</t>
  </si>
  <si>
    <t>079002000</t>
  </si>
  <si>
    <t>Ostatní provozní vlivy - opatření proti zatečení (povětrnostní vlivy)</t>
  </si>
  <si>
    <t>890660682</t>
  </si>
  <si>
    <t>VRN9</t>
  </si>
  <si>
    <t xml:space="preserve"> Ostatní náklady</t>
  </si>
  <si>
    <t>143</t>
  </si>
  <si>
    <t>090001000</t>
  </si>
  <si>
    <t>Ostatní náklady - vzorkování</t>
  </si>
  <si>
    <t>-1137031405</t>
  </si>
  <si>
    <t>SEZNAM FIGUR</t>
  </si>
  <si>
    <t>Výměra</t>
  </si>
  <si>
    <t xml:space="preserve"> 01x</t>
  </si>
  <si>
    <t>dl_zdiva</t>
  </si>
  <si>
    <t xml:space="preserve">délka zdiva 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</si>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</sst>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34</v>
      </c>
      <c r="AO17" s="23"/>
      <c r="AP17" s="23"/>
      <c r="AQ17" s="23"/>
      <c r="AR17" s="21"/>
      <c r="BE17" s="32"/>
      <c r="BS17" s="18" t="s">
        <v>35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32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34</v>
      </c>
      <c r="AO20" s="23"/>
      <c r="AP20" s="23"/>
      <c r="AQ20" s="23"/>
      <c r="AR20" s="21"/>
      <c r="BE20" s="32"/>
      <c r="BS20" s="18" t="s">
        <v>35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18/12-001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střech čp. 804, ul. Jana Palacha, Objekt Gymnázia Turnov, na st.p.č. 1774/1 v k.ú. Turnov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čp. 804, ul. Jana Palacha, Turnov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30. 11. 2022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Turnov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ACTIV Projekce, s.r.o.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36</v>
      </c>
      <c r="AJ90" s="41"/>
      <c r="AK90" s="41"/>
      <c r="AL90" s="41"/>
      <c r="AM90" s="81" t="str">
        <f>IF(E20="","",E20)</f>
        <v>ACTIV Projekce, s.r.o.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ROUND(SUM(AV94:AW94),2)</f>
        <v>0</v>
      </c>
      <c r="AU94" s="116">
        <f>ROUND(AU95,5)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ROUND(AZ95,2)</f>
        <v>0</v>
      </c>
      <c r="BA94" s="115">
        <f>ROUND(BA95,2)</f>
        <v>0</v>
      </c>
      <c r="BB94" s="115">
        <f>ROUND(BB95,2)</f>
        <v>0</v>
      </c>
      <c r="BC94" s="115">
        <f>ROUND(BC95,2)</f>
        <v>0</v>
      </c>
      <c r="BD94" s="117">
        <f>ROUND(BD95,2)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</v>
      </c>
    </row>
    <row r="95" spans="1:91" s="7" customFormat="1" ht="16.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84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'01x - Střecha části -A-'!J30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85</v>
      </c>
      <c r="AR95" s="127"/>
      <c r="AS95" s="128">
        <v>0</v>
      </c>
      <c r="AT95" s="129">
        <f>ROUND(SUM(AV95:AW95),2)</f>
        <v>0</v>
      </c>
      <c r="AU95" s="130">
        <f>'01x - Střecha části -A-'!P140</f>
        <v>0</v>
      </c>
      <c r="AV95" s="129">
        <f>'01x - Střecha části -A-'!J33</f>
        <v>0</v>
      </c>
      <c r="AW95" s="129">
        <f>'01x - Střecha části -A-'!J34</f>
        <v>0</v>
      </c>
      <c r="AX95" s="129">
        <f>'01x - Střecha části -A-'!J35</f>
        <v>0</v>
      </c>
      <c r="AY95" s="129">
        <f>'01x - Střecha části -A-'!J36</f>
        <v>0</v>
      </c>
      <c r="AZ95" s="129">
        <f>'01x - Střecha části -A-'!F33</f>
        <v>0</v>
      </c>
      <c r="BA95" s="129">
        <f>'01x - Střecha části -A-'!F34</f>
        <v>0</v>
      </c>
      <c r="BB95" s="129">
        <f>'01x - Střecha části -A-'!F35</f>
        <v>0</v>
      </c>
      <c r="BC95" s="129">
        <f>'01x - Střecha části -A-'!F36</f>
        <v>0</v>
      </c>
      <c r="BD95" s="131">
        <f>'01x - Střecha části -A-'!F37</f>
        <v>0</v>
      </c>
      <c r="BE95" s="7"/>
      <c r="BT95" s="132" t="s">
        <v>86</v>
      </c>
      <c r="BV95" s="132" t="s">
        <v>80</v>
      </c>
      <c r="BW95" s="132" t="s">
        <v>87</v>
      </c>
      <c r="BX95" s="132" t="s">
        <v>5</v>
      </c>
      <c r="CL95" s="132" t="s">
        <v>1</v>
      </c>
      <c r="CM95" s="132" t="s">
        <v>88</v>
      </c>
    </row>
    <row r="96" spans="1:57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x - Střecha části -A-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  <c r="AZ2" s="133" t="s">
        <v>89</v>
      </c>
      <c r="BA2" s="133" t="s">
        <v>90</v>
      </c>
      <c r="BB2" s="133" t="s">
        <v>91</v>
      </c>
      <c r="BC2" s="133" t="s">
        <v>92</v>
      </c>
      <c r="BD2" s="133" t="s">
        <v>88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21"/>
      <c r="AT3" s="18" t="s">
        <v>88</v>
      </c>
      <c r="AZ3" s="133" t="s">
        <v>93</v>
      </c>
      <c r="BA3" s="133" t="s">
        <v>94</v>
      </c>
      <c r="BB3" s="133" t="s">
        <v>1</v>
      </c>
      <c r="BC3" s="133" t="s">
        <v>95</v>
      </c>
      <c r="BD3" s="133" t="s">
        <v>88</v>
      </c>
    </row>
    <row r="4" spans="2:46" s="1" customFormat="1" ht="24.95" customHeight="1">
      <c r="B4" s="21"/>
      <c r="D4" s="136" t="s">
        <v>96</v>
      </c>
      <c r="L4" s="21"/>
      <c r="M4" s="137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8" t="s">
        <v>16</v>
      </c>
      <c r="L6" s="21"/>
    </row>
    <row r="7" spans="2:12" s="1" customFormat="1" ht="26.25" customHeight="1">
      <c r="B7" s="21"/>
      <c r="E7" s="139" t="str">
        <f>'Rekapitulace stavby'!K6</f>
        <v>Oprava střech čp. 804, ul. Jana Palacha, Objekt Gymnázia Turnov, na st.p.č. 1774/1 v k.ú. Turnov</v>
      </c>
      <c r="F7" s="138"/>
      <c r="G7" s="138"/>
      <c r="H7" s="138"/>
      <c r="L7" s="21"/>
    </row>
    <row r="8" spans="1:31" s="2" customFormat="1" ht="12" customHeight="1">
      <c r="A8" s="39"/>
      <c r="B8" s="45"/>
      <c r="C8" s="39"/>
      <c r="D8" s="138" t="s">
        <v>97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0" t="s">
        <v>98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8" t="s">
        <v>18</v>
      </c>
      <c r="E11" s="39"/>
      <c r="F11" s="141" t="s">
        <v>1</v>
      </c>
      <c r="G11" s="39"/>
      <c r="H11" s="39"/>
      <c r="I11" s="138" t="s">
        <v>19</v>
      </c>
      <c r="J11" s="141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8" t="s">
        <v>20</v>
      </c>
      <c r="E12" s="39"/>
      <c r="F12" s="141" t="s">
        <v>21</v>
      </c>
      <c r="G12" s="39"/>
      <c r="H12" s="39"/>
      <c r="I12" s="138" t="s">
        <v>22</v>
      </c>
      <c r="J12" s="142" t="str">
        <f>'Rekapitulace stavby'!AN8</f>
        <v>30. 11. 2022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8" t="s">
        <v>24</v>
      </c>
      <c r="E14" s="39"/>
      <c r="F14" s="39"/>
      <c r="G14" s="39"/>
      <c r="H14" s="39"/>
      <c r="I14" s="138" t="s">
        <v>25</v>
      </c>
      <c r="J14" s="141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1" t="s">
        <v>27</v>
      </c>
      <c r="F15" s="39"/>
      <c r="G15" s="39"/>
      <c r="H15" s="39"/>
      <c r="I15" s="138" t="s">
        <v>28</v>
      </c>
      <c r="J15" s="141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8" t="s">
        <v>29</v>
      </c>
      <c r="E17" s="39"/>
      <c r="F17" s="39"/>
      <c r="G17" s="39"/>
      <c r="H17" s="39"/>
      <c r="I17" s="138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1"/>
      <c r="G18" s="141"/>
      <c r="H18" s="141"/>
      <c r="I18" s="13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8" t="s">
        <v>31</v>
      </c>
      <c r="E20" s="39"/>
      <c r="F20" s="39"/>
      <c r="G20" s="39"/>
      <c r="H20" s="39"/>
      <c r="I20" s="138" t="s">
        <v>25</v>
      </c>
      <c r="J20" s="141" t="s">
        <v>32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1" t="s">
        <v>33</v>
      </c>
      <c r="F21" s="39"/>
      <c r="G21" s="39"/>
      <c r="H21" s="39"/>
      <c r="I21" s="138" t="s">
        <v>28</v>
      </c>
      <c r="J21" s="141" t="s">
        <v>34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8" t="s">
        <v>36</v>
      </c>
      <c r="E23" s="39"/>
      <c r="F23" s="39"/>
      <c r="G23" s="39"/>
      <c r="H23" s="39"/>
      <c r="I23" s="138" t="s">
        <v>25</v>
      </c>
      <c r="J23" s="141" t="s">
        <v>32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1" t="s">
        <v>33</v>
      </c>
      <c r="F24" s="39"/>
      <c r="G24" s="39"/>
      <c r="H24" s="39"/>
      <c r="I24" s="138" t="s">
        <v>28</v>
      </c>
      <c r="J24" s="141" t="s">
        <v>34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8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7"/>
      <c r="E29" s="147"/>
      <c r="F29" s="147"/>
      <c r="G29" s="147"/>
      <c r="H29" s="147"/>
      <c r="I29" s="147"/>
      <c r="J29" s="147"/>
      <c r="K29" s="147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8" t="s">
        <v>38</v>
      </c>
      <c r="E30" s="39"/>
      <c r="F30" s="39"/>
      <c r="G30" s="39"/>
      <c r="H30" s="39"/>
      <c r="I30" s="39"/>
      <c r="J30" s="149">
        <f>ROUND(J140,2)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7"/>
      <c r="E31" s="147"/>
      <c r="F31" s="147"/>
      <c r="G31" s="147"/>
      <c r="H31" s="147"/>
      <c r="I31" s="147"/>
      <c r="J31" s="147"/>
      <c r="K31" s="147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0" t="s">
        <v>40</v>
      </c>
      <c r="G32" s="39"/>
      <c r="H32" s="39"/>
      <c r="I32" s="150" t="s">
        <v>39</v>
      </c>
      <c r="J32" s="150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1" t="s">
        <v>42</v>
      </c>
      <c r="E33" s="138" t="s">
        <v>43</v>
      </c>
      <c r="F33" s="152">
        <f>ROUND((SUM(BE140:BE704)),2)</f>
        <v>0</v>
      </c>
      <c r="G33" s="39"/>
      <c r="H33" s="39"/>
      <c r="I33" s="153">
        <v>0.21</v>
      </c>
      <c r="J33" s="152">
        <f>ROUND(((SUM(BE140:BE704))*I33),2)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8" t="s">
        <v>44</v>
      </c>
      <c r="F34" s="152">
        <f>ROUND((SUM(BF140:BF704)),2)</f>
        <v>0</v>
      </c>
      <c r="G34" s="39"/>
      <c r="H34" s="39"/>
      <c r="I34" s="153">
        <v>0.15</v>
      </c>
      <c r="J34" s="152">
        <f>ROUND(((SUM(BF140:BF704))*I34),2)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8" t="s">
        <v>45</v>
      </c>
      <c r="F35" s="152">
        <f>ROUND((SUM(BG140:BG704)),2)</f>
        <v>0</v>
      </c>
      <c r="G35" s="39"/>
      <c r="H35" s="39"/>
      <c r="I35" s="153">
        <v>0.21</v>
      </c>
      <c r="J35" s="15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8" t="s">
        <v>46</v>
      </c>
      <c r="F36" s="152">
        <f>ROUND((SUM(BH140:BH704)),2)</f>
        <v>0</v>
      </c>
      <c r="G36" s="39"/>
      <c r="H36" s="39"/>
      <c r="I36" s="153">
        <v>0.15</v>
      </c>
      <c r="J36" s="15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8" t="s">
        <v>47</v>
      </c>
      <c r="F37" s="152">
        <f>ROUND((SUM(BI140:BI704)),2)</f>
        <v>0</v>
      </c>
      <c r="G37" s="39"/>
      <c r="H37" s="39"/>
      <c r="I37" s="153">
        <v>0</v>
      </c>
      <c r="J37" s="15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4"/>
      <c r="D39" s="155" t="s">
        <v>48</v>
      </c>
      <c r="E39" s="156"/>
      <c r="F39" s="156"/>
      <c r="G39" s="157" t="s">
        <v>49</v>
      </c>
      <c r="H39" s="158" t="s">
        <v>50</v>
      </c>
      <c r="I39" s="156"/>
      <c r="J39" s="159">
        <f>SUM(J30:J37)</f>
        <v>0</v>
      </c>
      <c r="K39" s="160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1" t="s">
        <v>51</v>
      </c>
      <c r="E50" s="162"/>
      <c r="F50" s="162"/>
      <c r="G50" s="161" t="s">
        <v>52</v>
      </c>
      <c r="H50" s="162"/>
      <c r="I50" s="162"/>
      <c r="J50" s="162"/>
      <c r="K50" s="162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3" t="s">
        <v>53</v>
      </c>
      <c r="E61" s="164"/>
      <c r="F61" s="165" t="s">
        <v>54</v>
      </c>
      <c r="G61" s="163" t="s">
        <v>53</v>
      </c>
      <c r="H61" s="164"/>
      <c r="I61" s="164"/>
      <c r="J61" s="166" t="s">
        <v>54</v>
      </c>
      <c r="K61" s="164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1" t="s">
        <v>55</v>
      </c>
      <c r="E65" s="167"/>
      <c r="F65" s="167"/>
      <c r="G65" s="161" t="s">
        <v>56</v>
      </c>
      <c r="H65" s="167"/>
      <c r="I65" s="167"/>
      <c r="J65" s="167"/>
      <c r="K65" s="167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3" t="s">
        <v>53</v>
      </c>
      <c r="E76" s="164"/>
      <c r="F76" s="165" t="s">
        <v>54</v>
      </c>
      <c r="G76" s="163" t="s">
        <v>53</v>
      </c>
      <c r="H76" s="164"/>
      <c r="I76" s="164"/>
      <c r="J76" s="166" t="s">
        <v>54</v>
      </c>
      <c r="K76" s="164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2" t="str">
        <f>E7</f>
        <v>Oprava střech čp. 804, ul. Jana Palacha, Objekt Gymnázia Turnov, na st.p.č. 1774/1 v k.ú. Turnov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01x - Střecha části -A-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čp. 804, ul. Jana Palacha, Turnov</v>
      </c>
      <c r="G89" s="41"/>
      <c r="H89" s="41"/>
      <c r="I89" s="33" t="s">
        <v>22</v>
      </c>
      <c r="J89" s="80" t="str">
        <f>IF(J12="","",J12)</f>
        <v>30. 11. 2022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>Město Turnov</v>
      </c>
      <c r="G91" s="41"/>
      <c r="H91" s="41"/>
      <c r="I91" s="33" t="s">
        <v>31</v>
      </c>
      <c r="J91" s="37" t="str">
        <f>E21</f>
        <v>ACTIV Projekce,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5.6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36</v>
      </c>
      <c r="J92" s="37" t="str">
        <f>E24</f>
        <v>ACTIV Projekce, s.r.o.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3" t="s">
        <v>100</v>
      </c>
      <c r="D94" s="174"/>
      <c r="E94" s="174"/>
      <c r="F94" s="174"/>
      <c r="G94" s="174"/>
      <c r="H94" s="174"/>
      <c r="I94" s="174"/>
      <c r="J94" s="175" t="s">
        <v>101</v>
      </c>
      <c r="K94" s="174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6" t="s">
        <v>102</v>
      </c>
      <c r="D96" s="41"/>
      <c r="E96" s="41"/>
      <c r="F96" s="41"/>
      <c r="G96" s="41"/>
      <c r="H96" s="41"/>
      <c r="I96" s="41"/>
      <c r="J96" s="111">
        <f>J140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103</v>
      </c>
    </row>
    <row r="97" spans="1:31" s="9" customFormat="1" ht="24.95" customHeight="1">
      <c r="A97" s="9"/>
      <c r="B97" s="177"/>
      <c r="C97" s="178"/>
      <c r="D97" s="179" t="s">
        <v>104</v>
      </c>
      <c r="E97" s="180"/>
      <c r="F97" s="180"/>
      <c r="G97" s="180"/>
      <c r="H97" s="180"/>
      <c r="I97" s="180"/>
      <c r="J97" s="181">
        <f>J141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3"/>
      <c r="C98" s="184"/>
      <c r="D98" s="185" t="s">
        <v>105</v>
      </c>
      <c r="E98" s="186"/>
      <c r="F98" s="186"/>
      <c r="G98" s="186"/>
      <c r="H98" s="186"/>
      <c r="I98" s="186"/>
      <c r="J98" s="187">
        <f>J142</f>
        <v>0</v>
      </c>
      <c r="K98" s="184"/>
      <c r="L98" s="18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3"/>
      <c r="C99" s="184"/>
      <c r="D99" s="185" t="s">
        <v>106</v>
      </c>
      <c r="E99" s="186"/>
      <c r="F99" s="186"/>
      <c r="G99" s="186"/>
      <c r="H99" s="186"/>
      <c r="I99" s="186"/>
      <c r="J99" s="187">
        <f>J181</f>
        <v>0</v>
      </c>
      <c r="K99" s="184"/>
      <c r="L99" s="18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3"/>
      <c r="C100" s="184"/>
      <c r="D100" s="185" t="s">
        <v>107</v>
      </c>
      <c r="E100" s="186"/>
      <c r="F100" s="186"/>
      <c r="G100" s="186"/>
      <c r="H100" s="186"/>
      <c r="I100" s="186"/>
      <c r="J100" s="187">
        <f>J343</f>
        <v>0</v>
      </c>
      <c r="K100" s="184"/>
      <c r="L100" s="18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3"/>
      <c r="C101" s="184"/>
      <c r="D101" s="185" t="s">
        <v>108</v>
      </c>
      <c r="E101" s="186"/>
      <c r="F101" s="186"/>
      <c r="G101" s="186"/>
      <c r="H101" s="186"/>
      <c r="I101" s="186"/>
      <c r="J101" s="187">
        <f>J354</f>
        <v>0</v>
      </c>
      <c r="K101" s="184"/>
      <c r="L101" s="18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3"/>
      <c r="C102" s="184"/>
      <c r="D102" s="185" t="s">
        <v>109</v>
      </c>
      <c r="E102" s="186"/>
      <c r="F102" s="186"/>
      <c r="G102" s="186"/>
      <c r="H102" s="186"/>
      <c r="I102" s="186"/>
      <c r="J102" s="187">
        <f>J374</f>
        <v>0</v>
      </c>
      <c r="K102" s="184"/>
      <c r="L102" s="18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7"/>
      <c r="C103" s="178"/>
      <c r="D103" s="179" t="s">
        <v>110</v>
      </c>
      <c r="E103" s="180"/>
      <c r="F103" s="180"/>
      <c r="G103" s="180"/>
      <c r="H103" s="180"/>
      <c r="I103" s="180"/>
      <c r="J103" s="181">
        <f>J376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3"/>
      <c r="C104" s="184"/>
      <c r="D104" s="185" t="s">
        <v>111</v>
      </c>
      <c r="E104" s="186"/>
      <c r="F104" s="186"/>
      <c r="G104" s="186"/>
      <c r="H104" s="186"/>
      <c r="I104" s="186"/>
      <c r="J104" s="187">
        <f>J377</f>
        <v>0</v>
      </c>
      <c r="K104" s="184"/>
      <c r="L104" s="18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3"/>
      <c r="C105" s="184"/>
      <c r="D105" s="185" t="s">
        <v>112</v>
      </c>
      <c r="E105" s="186"/>
      <c r="F105" s="186"/>
      <c r="G105" s="186"/>
      <c r="H105" s="186"/>
      <c r="I105" s="186"/>
      <c r="J105" s="187">
        <f>J398</f>
        <v>0</v>
      </c>
      <c r="K105" s="184"/>
      <c r="L105" s="18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3"/>
      <c r="C106" s="184"/>
      <c r="D106" s="185" t="s">
        <v>113</v>
      </c>
      <c r="E106" s="186"/>
      <c r="F106" s="186"/>
      <c r="G106" s="186"/>
      <c r="H106" s="186"/>
      <c r="I106" s="186"/>
      <c r="J106" s="187">
        <f>J465</f>
        <v>0</v>
      </c>
      <c r="K106" s="184"/>
      <c r="L106" s="18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3"/>
      <c r="C107" s="184"/>
      <c r="D107" s="185" t="s">
        <v>114</v>
      </c>
      <c r="E107" s="186"/>
      <c r="F107" s="186"/>
      <c r="G107" s="186"/>
      <c r="H107" s="186"/>
      <c r="I107" s="186"/>
      <c r="J107" s="187">
        <f>J478</f>
        <v>0</v>
      </c>
      <c r="K107" s="184"/>
      <c r="L107" s="18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3"/>
      <c r="C108" s="184"/>
      <c r="D108" s="185" t="s">
        <v>115</v>
      </c>
      <c r="E108" s="186"/>
      <c r="F108" s="186"/>
      <c r="G108" s="186"/>
      <c r="H108" s="186"/>
      <c r="I108" s="186"/>
      <c r="J108" s="187">
        <f>J482</f>
        <v>0</v>
      </c>
      <c r="K108" s="184"/>
      <c r="L108" s="18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3"/>
      <c r="C109" s="184"/>
      <c r="D109" s="185" t="s">
        <v>116</v>
      </c>
      <c r="E109" s="186"/>
      <c r="F109" s="186"/>
      <c r="G109" s="186"/>
      <c r="H109" s="186"/>
      <c r="I109" s="186"/>
      <c r="J109" s="187">
        <f>J484</f>
        <v>0</v>
      </c>
      <c r="K109" s="184"/>
      <c r="L109" s="18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3"/>
      <c r="C110" s="184"/>
      <c r="D110" s="185" t="s">
        <v>117</v>
      </c>
      <c r="E110" s="186"/>
      <c r="F110" s="186"/>
      <c r="G110" s="186"/>
      <c r="H110" s="186"/>
      <c r="I110" s="186"/>
      <c r="J110" s="187">
        <f>J495</f>
        <v>0</v>
      </c>
      <c r="K110" s="184"/>
      <c r="L110" s="18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3"/>
      <c r="C111" s="184"/>
      <c r="D111" s="185" t="s">
        <v>118</v>
      </c>
      <c r="E111" s="186"/>
      <c r="F111" s="186"/>
      <c r="G111" s="186"/>
      <c r="H111" s="186"/>
      <c r="I111" s="186"/>
      <c r="J111" s="187">
        <f>J601</f>
        <v>0</v>
      </c>
      <c r="K111" s="184"/>
      <c r="L111" s="18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3"/>
      <c r="C112" s="184"/>
      <c r="D112" s="185" t="s">
        <v>119</v>
      </c>
      <c r="E112" s="186"/>
      <c r="F112" s="186"/>
      <c r="G112" s="186"/>
      <c r="H112" s="186"/>
      <c r="I112" s="186"/>
      <c r="J112" s="187">
        <f>J628</f>
        <v>0</v>
      </c>
      <c r="K112" s="184"/>
      <c r="L112" s="18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3"/>
      <c r="C113" s="184"/>
      <c r="D113" s="185" t="s">
        <v>120</v>
      </c>
      <c r="E113" s="186"/>
      <c r="F113" s="186"/>
      <c r="G113" s="186"/>
      <c r="H113" s="186"/>
      <c r="I113" s="186"/>
      <c r="J113" s="187">
        <f>J643</f>
        <v>0</v>
      </c>
      <c r="K113" s="184"/>
      <c r="L113" s="18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3"/>
      <c r="C114" s="184"/>
      <c r="D114" s="185" t="s">
        <v>121</v>
      </c>
      <c r="E114" s="186"/>
      <c r="F114" s="186"/>
      <c r="G114" s="186"/>
      <c r="H114" s="186"/>
      <c r="I114" s="186"/>
      <c r="J114" s="187">
        <f>J688</f>
        <v>0</v>
      </c>
      <c r="K114" s="184"/>
      <c r="L114" s="18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177"/>
      <c r="C115" s="178"/>
      <c r="D115" s="179" t="s">
        <v>122</v>
      </c>
      <c r="E115" s="180"/>
      <c r="F115" s="180"/>
      <c r="G115" s="180"/>
      <c r="H115" s="180"/>
      <c r="I115" s="180"/>
      <c r="J115" s="181">
        <f>J691</f>
        <v>0</v>
      </c>
      <c r="K115" s="178"/>
      <c r="L115" s="182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183"/>
      <c r="C116" s="184"/>
      <c r="D116" s="185" t="s">
        <v>123</v>
      </c>
      <c r="E116" s="186"/>
      <c r="F116" s="186"/>
      <c r="G116" s="186"/>
      <c r="H116" s="186"/>
      <c r="I116" s="186"/>
      <c r="J116" s="187">
        <f>J692</f>
        <v>0</v>
      </c>
      <c r="K116" s="184"/>
      <c r="L116" s="18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83"/>
      <c r="C117" s="184"/>
      <c r="D117" s="185" t="s">
        <v>124</v>
      </c>
      <c r="E117" s="186"/>
      <c r="F117" s="186"/>
      <c r="G117" s="186"/>
      <c r="H117" s="186"/>
      <c r="I117" s="186"/>
      <c r="J117" s="187">
        <f>J697</f>
        <v>0</v>
      </c>
      <c r="K117" s="184"/>
      <c r="L117" s="188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83"/>
      <c r="C118" s="184"/>
      <c r="D118" s="185" t="s">
        <v>125</v>
      </c>
      <c r="E118" s="186"/>
      <c r="F118" s="186"/>
      <c r="G118" s="186"/>
      <c r="H118" s="186"/>
      <c r="I118" s="186"/>
      <c r="J118" s="187">
        <f>J699</f>
        <v>0</v>
      </c>
      <c r="K118" s="184"/>
      <c r="L118" s="188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83"/>
      <c r="C119" s="184"/>
      <c r="D119" s="185" t="s">
        <v>126</v>
      </c>
      <c r="E119" s="186"/>
      <c r="F119" s="186"/>
      <c r="G119" s="186"/>
      <c r="H119" s="186"/>
      <c r="I119" s="186"/>
      <c r="J119" s="187">
        <f>J701</f>
        <v>0</v>
      </c>
      <c r="K119" s="184"/>
      <c r="L119" s="188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83"/>
      <c r="C120" s="184"/>
      <c r="D120" s="185" t="s">
        <v>127</v>
      </c>
      <c r="E120" s="186"/>
      <c r="F120" s="186"/>
      <c r="G120" s="186"/>
      <c r="H120" s="186"/>
      <c r="I120" s="186"/>
      <c r="J120" s="187">
        <f>J703</f>
        <v>0</v>
      </c>
      <c r="K120" s="184"/>
      <c r="L120" s="188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67"/>
      <c r="C122" s="68"/>
      <c r="D122" s="68"/>
      <c r="E122" s="68"/>
      <c r="F122" s="68"/>
      <c r="G122" s="68"/>
      <c r="H122" s="68"/>
      <c r="I122" s="68"/>
      <c r="J122" s="68"/>
      <c r="K122" s="68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6" spans="1:31" s="2" customFormat="1" ht="6.95" customHeight="1">
      <c r="A126" s="39"/>
      <c r="B126" s="69"/>
      <c r="C126" s="70"/>
      <c r="D126" s="70"/>
      <c r="E126" s="70"/>
      <c r="F126" s="70"/>
      <c r="G126" s="70"/>
      <c r="H126" s="70"/>
      <c r="I126" s="70"/>
      <c r="J126" s="70"/>
      <c r="K126" s="70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4.95" customHeight="1">
      <c r="A127" s="39"/>
      <c r="B127" s="40"/>
      <c r="C127" s="24" t="s">
        <v>128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16</v>
      </c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26.25" customHeight="1">
      <c r="A130" s="39"/>
      <c r="B130" s="40"/>
      <c r="C130" s="41"/>
      <c r="D130" s="41"/>
      <c r="E130" s="172" t="str">
        <f>E7</f>
        <v>Oprava střech čp. 804, ul. Jana Palacha, Objekt Gymnázia Turnov, na st.p.č. 1774/1 v k.ú. Turnov</v>
      </c>
      <c r="F130" s="33"/>
      <c r="G130" s="33"/>
      <c r="H130" s="33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97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E9</f>
        <v>01x - Střecha části -A-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F12</f>
        <v>čp. 804, ul. Jana Palacha, Turnov</v>
      </c>
      <c r="G134" s="41"/>
      <c r="H134" s="41"/>
      <c r="I134" s="33" t="s">
        <v>22</v>
      </c>
      <c r="J134" s="80" t="str">
        <f>IF(J12="","",J12)</f>
        <v>30. 11. 2022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25.65" customHeight="1">
      <c r="A136" s="39"/>
      <c r="B136" s="40"/>
      <c r="C136" s="33" t="s">
        <v>24</v>
      </c>
      <c r="D136" s="41"/>
      <c r="E136" s="41"/>
      <c r="F136" s="28" t="str">
        <f>E15</f>
        <v>Město Turnov</v>
      </c>
      <c r="G136" s="41"/>
      <c r="H136" s="41"/>
      <c r="I136" s="33" t="s">
        <v>31</v>
      </c>
      <c r="J136" s="37" t="str">
        <f>E21</f>
        <v>ACTIV Projekce, s.r.o.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25.65" customHeight="1">
      <c r="A137" s="39"/>
      <c r="B137" s="40"/>
      <c r="C137" s="33" t="s">
        <v>29</v>
      </c>
      <c r="D137" s="41"/>
      <c r="E137" s="41"/>
      <c r="F137" s="28" t="str">
        <f>IF(E18="","",E18)</f>
        <v>Vyplň údaj</v>
      </c>
      <c r="G137" s="41"/>
      <c r="H137" s="41"/>
      <c r="I137" s="33" t="s">
        <v>36</v>
      </c>
      <c r="J137" s="37" t="str">
        <f>E24</f>
        <v>ACTIV Projekce, s.r.o.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189"/>
      <c r="B139" s="190"/>
      <c r="C139" s="191" t="s">
        <v>129</v>
      </c>
      <c r="D139" s="192" t="s">
        <v>63</v>
      </c>
      <c r="E139" s="192" t="s">
        <v>59</v>
      </c>
      <c r="F139" s="192" t="s">
        <v>60</v>
      </c>
      <c r="G139" s="192" t="s">
        <v>130</v>
      </c>
      <c r="H139" s="192" t="s">
        <v>131</v>
      </c>
      <c r="I139" s="192" t="s">
        <v>132</v>
      </c>
      <c r="J139" s="193" t="s">
        <v>101</v>
      </c>
      <c r="K139" s="194" t="s">
        <v>133</v>
      </c>
      <c r="L139" s="195"/>
      <c r="M139" s="101" t="s">
        <v>1</v>
      </c>
      <c r="N139" s="102" t="s">
        <v>42</v>
      </c>
      <c r="O139" s="102" t="s">
        <v>134</v>
      </c>
      <c r="P139" s="102" t="s">
        <v>135</v>
      </c>
      <c r="Q139" s="102" t="s">
        <v>136</v>
      </c>
      <c r="R139" s="102" t="s">
        <v>137</v>
      </c>
      <c r="S139" s="102" t="s">
        <v>138</v>
      </c>
      <c r="T139" s="103" t="s">
        <v>139</v>
      </c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</row>
    <row r="140" spans="1:63" s="2" customFormat="1" ht="22.8" customHeight="1">
      <c r="A140" s="39"/>
      <c r="B140" s="40"/>
      <c r="C140" s="108" t="s">
        <v>140</v>
      </c>
      <c r="D140" s="41"/>
      <c r="E140" s="41"/>
      <c r="F140" s="41"/>
      <c r="G140" s="41"/>
      <c r="H140" s="41"/>
      <c r="I140" s="41"/>
      <c r="J140" s="196">
        <f>BK140</f>
        <v>0</v>
      </c>
      <c r="K140" s="41"/>
      <c r="L140" s="45"/>
      <c r="M140" s="104"/>
      <c r="N140" s="197"/>
      <c r="O140" s="105"/>
      <c r="P140" s="198">
        <f>P141+P376+P691</f>
        <v>0</v>
      </c>
      <c r="Q140" s="105"/>
      <c r="R140" s="198">
        <f>R141+R376+R691</f>
        <v>19.31560804</v>
      </c>
      <c r="S140" s="105"/>
      <c r="T140" s="199">
        <f>T141+T376+T691</f>
        <v>36.259753180000004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77</v>
      </c>
      <c r="AU140" s="18" t="s">
        <v>103</v>
      </c>
      <c r="BK140" s="200">
        <f>BK141+BK376+BK691</f>
        <v>0</v>
      </c>
    </row>
    <row r="141" spans="1:63" s="12" customFormat="1" ht="25.9" customHeight="1">
      <c r="A141" s="12"/>
      <c r="B141" s="201"/>
      <c r="C141" s="202"/>
      <c r="D141" s="203" t="s">
        <v>77</v>
      </c>
      <c r="E141" s="204" t="s">
        <v>141</v>
      </c>
      <c r="F141" s="204" t="s">
        <v>142</v>
      </c>
      <c r="G141" s="202"/>
      <c r="H141" s="202"/>
      <c r="I141" s="205"/>
      <c r="J141" s="206">
        <f>BK141</f>
        <v>0</v>
      </c>
      <c r="K141" s="202"/>
      <c r="L141" s="207"/>
      <c r="M141" s="208"/>
      <c r="N141" s="209"/>
      <c r="O141" s="209"/>
      <c r="P141" s="210">
        <f>P142+P181+P343+P354+P374</f>
        <v>0</v>
      </c>
      <c r="Q141" s="209"/>
      <c r="R141" s="210">
        <f>R142+R181+R343+R354+R374</f>
        <v>4.19438149</v>
      </c>
      <c r="S141" s="209"/>
      <c r="T141" s="211">
        <f>T142+T181+T343+T354+T374</f>
        <v>27.597496000000007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2" t="s">
        <v>86</v>
      </c>
      <c r="AT141" s="213" t="s">
        <v>77</v>
      </c>
      <c r="AU141" s="213" t="s">
        <v>78</v>
      </c>
      <c r="AY141" s="212" t="s">
        <v>143</v>
      </c>
      <c r="BK141" s="214">
        <f>BK142+BK181+BK343+BK354+BK374</f>
        <v>0</v>
      </c>
    </row>
    <row r="142" spans="1:63" s="12" customFormat="1" ht="22.8" customHeight="1">
      <c r="A142" s="12"/>
      <c r="B142" s="201"/>
      <c r="C142" s="202"/>
      <c r="D142" s="203" t="s">
        <v>77</v>
      </c>
      <c r="E142" s="215" t="s">
        <v>144</v>
      </c>
      <c r="F142" s="215" t="s">
        <v>145</v>
      </c>
      <c r="G142" s="202"/>
      <c r="H142" s="202"/>
      <c r="I142" s="205"/>
      <c r="J142" s="216">
        <f>BK142</f>
        <v>0</v>
      </c>
      <c r="K142" s="202"/>
      <c r="L142" s="207"/>
      <c r="M142" s="208"/>
      <c r="N142" s="209"/>
      <c r="O142" s="209"/>
      <c r="P142" s="210">
        <f>SUM(P143:P180)</f>
        <v>0</v>
      </c>
      <c r="Q142" s="209"/>
      <c r="R142" s="210">
        <f>SUM(R143:R180)</f>
        <v>1.5301428</v>
      </c>
      <c r="S142" s="209"/>
      <c r="T142" s="211">
        <f>SUM(T143:T180)</f>
        <v>1.0395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86</v>
      </c>
      <c r="AT142" s="213" t="s">
        <v>77</v>
      </c>
      <c r="AU142" s="213" t="s">
        <v>86</v>
      </c>
      <c r="AY142" s="212" t="s">
        <v>143</v>
      </c>
      <c r="BK142" s="214">
        <f>SUM(BK143:BK180)</f>
        <v>0</v>
      </c>
    </row>
    <row r="143" spans="1:65" s="2" customFormat="1" ht="37.8" customHeight="1">
      <c r="A143" s="39"/>
      <c r="B143" s="40"/>
      <c r="C143" s="217" t="s">
        <v>146</v>
      </c>
      <c r="D143" s="217" t="s">
        <v>147</v>
      </c>
      <c r="E143" s="218" t="s">
        <v>148</v>
      </c>
      <c r="F143" s="219" t="s">
        <v>149</v>
      </c>
      <c r="G143" s="220" t="s">
        <v>91</v>
      </c>
      <c r="H143" s="221">
        <v>51.975</v>
      </c>
      <c r="I143" s="222"/>
      <c r="J143" s="223">
        <f>ROUND(I143*H143,2)</f>
        <v>0</v>
      </c>
      <c r="K143" s="224"/>
      <c r="L143" s="45"/>
      <c r="M143" s="225" t="s">
        <v>1</v>
      </c>
      <c r="N143" s="226" t="s">
        <v>43</v>
      </c>
      <c r="O143" s="92"/>
      <c r="P143" s="227">
        <f>O143*H143</f>
        <v>0</v>
      </c>
      <c r="Q143" s="227">
        <v>0.01764</v>
      </c>
      <c r="R143" s="227">
        <f>Q143*H143</f>
        <v>0.916839</v>
      </c>
      <c r="S143" s="227">
        <v>0.02</v>
      </c>
      <c r="T143" s="228">
        <f>S143*H143</f>
        <v>1.0395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9" t="s">
        <v>150</v>
      </c>
      <c r="AT143" s="229" t="s">
        <v>147</v>
      </c>
      <c r="AU143" s="229" t="s">
        <v>88</v>
      </c>
      <c r="AY143" s="18" t="s">
        <v>143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8" t="s">
        <v>86</v>
      </c>
      <c r="BK143" s="230">
        <f>ROUND(I143*H143,2)</f>
        <v>0</v>
      </c>
      <c r="BL143" s="18" t="s">
        <v>150</v>
      </c>
      <c r="BM143" s="229" t="s">
        <v>151</v>
      </c>
    </row>
    <row r="144" spans="1:51" s="13" customFormat="1" ht="12">
      <c r="A144" s="13"/>
      <c r="B144" s="231"/>
      <c r="C144" s="232"/>
      <c r="D144" s="233" t="s">
        <v>152</v>
      </c>
      <c r="E144" s="234" t="s">
        <v>1</v>
      </c>
      <c r="F144" s="235" t="s">
        <v>153</v>
      </c>
      <c r="G144" s="232"/>
      <c r="H144" s="236">
        <v>51.975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152</v>
      </c>
      <c r="AU144" s="242" t="s">
        <v>88</v>
      </c>
      <c r="AV144" s="13" t="s">
        <v>88</v>
      </c>
      <c r="AW144" s="13" t="s">
        <v>35</v>
      </c>
      <c r="AX144" s="13" t="s">
        <v>78</v>
      </c>
      <c r="AY144" s="242" t="s">
        <v>143</v>
      </c>
    </row>
    <row r="145" spans="1:51" s="14" customFormat="1" ht="12">
      <c r="A145" s="14"/>
      <c r="B145" s="243"/>
      <c r="C145" s="244"/>
      <c r="D145" s="233" t="s">
        <v>152</v>
      </c>
      <c r="E145" s="245" t="s">
        <v>1</v>
      </c>
      <c r="F145" s="246" t="s">
        <v>154</v>
      </c>
      <c r="G145" s="244"/>
      <c r="H145" s="247">
        <v>51.975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152</v>
      </c>
      <c r="AU145" s="253" t="s">
        <v>88</v>
      </c>
      <c r="AV145" s="14" t="s">
        <v>150</v>
      </c>
      <c r="AW145" s="14" t="s">
        <v>35</v>
      </c>
      <c r="AX145" s="14" t="s">
        <v>86</v>
      </c>
      <c r="AY145" s="253" t="s">
        <v>143</v>
      </c>
    </row>
    <row r="146" spans="1:65" s="2" customFormat="1" ht="24.15" customHeight="1">
      <c r="A146" s="39"/>
      <c r="B146" s="40"/>
      <c r="C146" s="217" t="s">
        <v>155</v>
      </c>
      <c r="D146" s="217" t="s">
        <v>147</v>
      </c>
      <c r="E146" s="218" t="s">
        <v>156</v>
      </c>
      <c r="F146" s="219" t="s">
        <v>157</v>
      </c>
      <c r="G146" s="220" t="s">
        <v>91</v>
      </c>
      <c r="H146" s="221">
        <v>45.42</v>
      </c>
      <c r="I146" s="222"/>
      <c r="J146" s="223">
        <f>ROUND(I146*H146,2)</f>
        <v>0</v>
      </c>
      <c r="K146" s="224"/>
      <c r="L146" s="45"/>
      <c r="M146" s="225" t="s">
        <v>1</v>
      </c>
      <c r="N146" s="226" t="s">
        <v>43</v>
      </c>
      <c r="O146" s="92"/>
      <c r="P146" s="227">
        <f>O146*H146</f>
        <v>0</v>
      </c>
      <c r="Q146" s="227">
        <v>0.00438</v>
      </c>
      <c r="R146" s="227">
        <f>Q146*H146</f>
        <v>0.19893960000000002</v>
      </c>
      <c r="S146" s="227">
        <v>0</v>
      </c>
      <c r="T146" s="228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9" t="s">
        <v>150</v>
      </c>
      <c r="AT146" s="229" t="s">
        <v>147</v>
      </c>
      <c r="AU146" s="229" t="s">
        <v>88</v>
      </c>
      <c r="AY146" s="18" t="s">
        <v>143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8" t="s">
        <v>86</v>
      </c>
      <c r="BK146" s="230">
        <f>ROUND(I146*H146,2)</f>
        <v>0</v>
      </c>
      <c r="BL146" s="18" t="s">
        <v>150</v>
      </c>
      <c r="BM146" s="229" t="s">
        <v>158</v>
      </c>
    </row>
    <row r="147" spans="1:51" s="15" customFormat="1" ht="12">
      <c r="A147" s="15"/>
      <c r="B147" s="254"/>
      <c r="C147" s="255"/>
      <c r="D147" s="233" t="s">
        <v>152</v>
      </c>
      <c r="E147" s="256" t="s">
        <v>1</v>
      </c>
      <c r="F147" s="257" t="s">
        <v>159</v>
      </c>
      <c r="G147" s="255"/>
      <c r="H147" s="256" t="s">
        <v>1</v>
      </c>
      <c r="I147" s="258"/>
      <c r="J147" s="255"/>
      <c r="K147" s="255"/>
      <c r="L147" s="259"/>
      <c r="M147" s="260"/>
      <c r="N147" s="261"/>
      <c r="O147" s="261"/>
      <c r="P147" s="261"/>
      <c r="Q147" s="261"/>
      <c r="R147" s="261"/>
      <c r="S147" s="261"/>
      <c r="T147" s="26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3" t="s">
        <v>152</v>
      </c>
      <c r="AU147" s="263" t="s">
        <v>88</v>
      </c>
      <c r="AV147" s="15" t="s">
        <v>86</v>
      </c>
      <c r="AW147" s="15" t="s">
        <v>35</v>
      </c>
      <c r="AX147" s="15" t="s">
        <v>78</v>
      </c>
      <c r="AY147" s="263" t="s">
        <v>143</v>
      </c>
    </row>
    <row r="148" spans="1:51" s="13" customFormat="1" ht="12">
      <c r="A148" s="13"/>
      <c r="B148" s="231"/>
      <c r="C148" s="232"/>
      <c r="D148" s="233" t="s">
        <v>152</v>
      </c>
      <c r="E148" s="234" t="s">
        <v>1</v>
      </c>
      <c r="F148" s="235" t="s">
        <v>160</v>
      </c>
      <c r="G148" s="232"/>
      <c r="H148" s="236">
        <v>44.33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152</v>
      </c>
      <c r="AU148" s="242" t="s">
        <v>88</v>
      </c>
      <c r="AV148" s="13" t="s">
        <v>88</v>
      </c>
      <c r="AW148" s="13" t="s">
        <v>35</v>
      </c>
      <c r="AX148" s="13" t="s">
        <v>78</v>
      </c>
      <c r="AY148" s="242" t="s">
        <v>143</v>
      </c>
    </row>
    <row r="149" spans="1:51" s="15" customFormat="1" ht="12">
      <c r="A149" s="15"/>
      <c r="B149" s="254"/>
      <c r="C149" s="255"/>
      <c r="D149" s="233" t="s">
        <v>152</v>
      </c>
      <c r="E149" s="256" t="s">
        <v>1</v>
      </c>
      <c r="F149" s="257" t="s">
        <v>161</v>
      </c>
      <c r="G149" s="255"/>
      <c r="H149" s="256" t="s">
        <v>1</v>
      </c>
      <c r="I149" s="258"/>
      <c r="J149" s="255"/>
      <c r="K149" s="255"/>
      <c r="L149" s="259"/>
      <c r="M149" s="260"/>
      <c r="N149" s="261"/>
      <c r="O149" s="261"/>
      <c r="P149" s="261"/>
      <c r="Q149" s="261"/>
      <c r="R149" s="261"/>
      <c r="S149" s="261"/>
      <c r="T149" s="262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63" t="s">
        <v>152</v>
      </c>
      <c r="AU149" s="263" t="s">
        <v>88</v>
      </c>
      <c r="AV149" s="15" t="s">
        <v>86</v>
      </c>
      <c r="AW149" s="15" t="s">
        <v>35</v>
      </c>
      <c r="AX149" s="15" t="s">
        <v>78</v>
      </c>
      <c r="AY149" s="263" t="s">
        <v>143</v>
      </c>
    </row>
    <row r="150" spans="1:51" s="13" customFormat="1" ht="12">
      <c r="A150" s="13"/>
      <c r="B150" s="231"/>
      <c r="C150" s="232"/>
      <c r="D150" s="233" t="s">
        <v>152</v>
      </c>
      <c r="E150" s="234" t="s">
        <v>1</v>
      </c>
      <c r="F150" s="235" t="s">
        <v>162</v>
      </c>
      <c r="G150" s="232"/>
      <c r="H150" s="236">
        <v>0.64</v>
      </c>
      <c r="I150" s="237"/>
      <c r="J150" s="232"/>
      <c r="K150" s="232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152</v>
      </c>
      <c r="AU150" s="242" t="s">
        <v>88</v>
      </c>
      <c r="AV150" s="13" t="s">
        <v>88</v>
      </c>
      <c r="AW150" s="13" t="s">
        <v>35</v>
      </c>
      <c r="AX150" s="13" t="s">
        <v>78</v>
      </c>
      <c r="AY150" s="242" t="s">
        <v>143</v>
      </c>
    </row>
    <row r="151" spans="1:51" s="13" customFormat="1" ht="12">
      <c r="A151" s="13"/>
      <c r="B151" s="231"/>
      <c r="C151" s="232"/>
      <c r="D151" s="233" t="s">
        <v>152</v>
      </c>
      <c r="E151" s="234" t="s">
        <v>1</v>
      </c>
      <c r="F151" s="235" t="s">
        <v>163</v>
      </c>
      <c r="G151" s="232"/>
      <c r="H151" s="236">
        <v>0.45</v>
      </c>
      <c r="I151" s="237"/>
      <c r="J151" s="232"/>
      <c r="K151" s="232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152</v>
      </c>
      <c r="AU151" s="242" t="s">
        <v>88</v>
      </c>
      <c r="AV151" s="13" t="s">
        <v>88</v>
      </c>
      <c r="AW151" s="13" t="s">
        <v>35</v>
      </c>
      <c r="AX151" s="13" t="s">
        <v>78</v>
      </c>
      <c r="AY151" s="242" t="s">
        <v>143</v>
      </c>
    </row>
    <row r="152" spans="1:51" s="14" customFormat="1" ht="12">
      <c r="A152" s="14"/>
      <c r="B152" s="243"/>
      <c r="C152" s="244"/>
      <c r="D152" s="233" t="s">
        <v>152</v>
      </c>
      <c r="E152" s="245" t="s">
        <v>89</v>
      </c>
      <c r="F152" s="246" t="s">
        <v>154</v>
      </c>
      <c r="G152" s="244"/>
      <c r="H152" s="247">
        <v>45.42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152</v>
      </c>
      <c r="AU152" s="253" t="s">
        <v>88</v>
      </c>
      <c r="AV152" s="14" t="s">
        <v>150</v>
      </c>
      <c r="AW152" s="14" t="s">
        <v>35</v>
      </c>
      <c r="AX152" s="14" t="s">
        <v>86</v>
      </c>
      <c r="AY152" s="253" t="s">
        <v>143</v>
      </c>
    </row>
    <row r="153" spans="1:65" s="2" customFormat="1" ht="24.15" customHeight="1">
      <c r="A153" s="39"/>
      <c r="B153" s="40"/>
      <c r="C153" s="217" t="s">
        <v>164</v>
      </c>
      <c r="D153" s="217" t="s">
        <v>147</v>
      </c>
      <c r="E153" s="218" t="s">
        <v>165</v>
      </c>
      <c r="F153" s="219" t="s">
        <v>166</v>
      </c>
      <c r="G153" s="220" t="s">
        <v>167</v>
      </c>
      <c r="H153" s="221">
        <v>215.5</v>
      </c>
      <c r="I153" s="222"/>
      <c r="J153" s="223">
        <f>ROUND(I153*H153,2)</f>
        <v>0</v>
      </c>
      <c r="K153" s="224"/>
      <c r="L153" s="45"/>
      <c r="M153" s="225" t="s">
        <v>1</v>
      </c>
      <c r="N153" s="226" t="s">
        <v>43</v>
      </c>
      <c r="O153" s="92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9" t="s">
        <v>150</v>
      </c>
      <c r="AT153" s="229" t="s">
        <v>147</v>
      </c>
      <c r="AU153" s="229" t="s">
        <v>88</v>
      </c>
      <c r="AY153" s="18" t="s">
        <v>143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8" t="s">
        <v>86</v>
      </c>
      <c r="BK153" s="230">
        <f>ROUND(I153*H153,2)</f>
        <v>0</v>
      </c>
      <c r="BL153" s="18" t="s">
        <v>150</v>
      </c>
      <c r="BM153" s="229" t="s">
        <v>168</v>
      </c>
    </row>
    <row r="154" spans="1:51" s="15" customFormat="1" ht="12">
      <c r="A154" s="15"/>
      <c r="B154" s="254"/>
      <c r="C154" s="255"/>
      <c r="D154" s="233" t="s">
        <v>152</v>
      </c>
      <c r="E154" s="256" t="s">
        <v>1</v>
      </c>
      <c r="F154" s="257" t="s">
        <v>159</v>
      </c>
      <c r="G154" s="255"/>
      <c r="H154" s="256" t="s">
        <v>1</v>
      </c>
      <c r="I154" s="258"/>
      <c r="J154" s="255"/>
      <c r="K154" s="255"/>
      <c r="L154" s="259"/>
      <c r="M154" s="260"/>
      <c r="N154" s="261"/>
      <c r="O154" s="261"/>
      <c r="P154" s="261"/>
      <c r="Q154" s="261"/>
      <c r="R154" s="261"/>
      <c r="S154" s="261"/>
      <c r="T154" s="26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3" t="s">
        <v>152</v>
      </c>
      <c r="AU154" s="263" t="s">
        <v>88</v>
      </c>
      <c r="AV154" s="15" t="s">
        <v>86</v>
      </c>
      <c r="AW154" s="15" t="s">
        <v>35</v>
      </c>
      <c r="AX154" s="15" t="s">
        <v>78</v>
      </c>
      <c r="AY154" s="263" t="s">
        <v>143</v>
      </c>
    </row>
    <row r="155" spans="1:51" s="13" customFormat="1" ht="12">
      <c r="A155" s="13"/>
      <c r="B155" s="231"/>
      <c r="C155" s="232"/>
      <c r="D155" s="233" t="s">
        <v>152</v>
      </c>
      <c r="E155" s="234" t="s">
        <v>1</v>
      </c>
      <c r="F155" s="235" t="s">
        <v>169</v>
      </c>
      <c r="G155" s="232"/>
      <c r="H155" s="236">
        <v>204.6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152</v>
      </c>
      <c r="AU155" s="242" t="s">
        <v>88</v>
      </c>
      <c r="AV155" s="13" t="s">
        <v>88</v>
      </c>
      <c r="AW155" s="13" t="s">
        <v>35</v>
      </c>
      <c r="AX155" s="13" t="s">
        <v>78</v>
      </c>
      <c r="AY155" s="242" t="s">
        <v>143</v>
      </c>
    </row>
    <row r="156" spans="1:51" s="15" customFormat="1" ht="12">
      <c r="A156" s="15"/>
      <c r="B156" s="254"/>
      <c r="C156" s="255"/>
      <c r="D156" s="233" t="s">
        <v>152</v>
      </c>
      <c r="E156" s="256" t="s">
        <v>1</v>
      </c>
      <c r="F156" s="257" t="s">
        <v>161</v>
      </c>
      <c r="G156" s="255"/>
      <c r="H156" s="256" t="s">
        <v>1</v>
      </c>
      <c r="I156" s="258"/>
      <c r="J156" s="255"/>
      <c r="K156" s="255"/>
      <c r="L156" s="259"/>
      <c r="M156" s="260"/>
      <c r="N156" s="261"/>
      <c r="O156" s="261"/>
      <c r="P156" s="261"/>
      <c r="Q156" s="261"/>
      <c r="R156" s="261"/>
      <c r="S156" s="261"/>
      <c r="T156" s="26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3" t="s">
        <v>152</v>
      </c>
      <c r="AU156" s="263" t="s">
        <v>88</v>
      </c>
      <c r="AV156" s="15" t="s">
        <v>86</v>
      </c>
      <c r="AW156" s="15" t="s">
        <v>35</v>
      </c>
      <c r="AX156" s="15" t="s">
        <v>78</v>
      </c>
      <c r="AY156" s="263" t="s">
        <v>143</v>
      </c>
    </row>
    <row r="157" spans="1:51" s="13" customFormat="1" ht="12">
      <c r="A157" s="13"/>
      <c r="B157" s="231"/>
      <c r="C157" s="232"/>
      <c r="D157" s="233" t="s">
        <v>152</v>
      </c>
      <c r="E157" s="234" t="s">
        <v>1</v>
      </c>
      <c r="F157" s="235" t="s">
        <v>170</v>
      </c>
      <c r="G157" s="232"/>
      <c r="H157" s="236">
        <v>6.4</v>
      </c>
      <c r="I157" s="237"/>
      <c r="J157" s="232"/>
      <c r="K157" s="232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152</v>
      </c>
      <c r="AU157" s="242" t="s">
        <v>88</v>
      </c>
      <c r="AV157" s="13" t="s">
        <v>88</v>
      </c>
      <c r="AW157" s="13" t="s">
        <v>35</v>
      </c>
      <c r="AX157" s="13" t="s">
        <v>78</v>
      </c>
      <c r="AY157" s="242" t="s">
        <v>143</v>
      </c>
    </row>
    <row r="158" spans="1:51" s="13" customFormat="1" ht="12">
      <c r="A158" s="13"/>
      <c r="B158" s="231"/>
      <c r="C158" s="232"/>
      <c r="D158" s="233" t="s">
        <v>152</v>
      </c>
      <c r="E158" s="234" t="s">
        <v>1</v>
      </c>
      <c r="F158" s="235" t="s">
        <v>171</v>
      </c>
      <c r="G158" s="232"/>
      <c r="H158" s="236">
        <v>4.5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152</v>
      </c>
      <c r="AU158" s="242" t="s">
        <v>88</v>
      </c>
      <c r="AV158" s="13" t="s">
        <v>88</v>
      </c>
      <c r="AW158" s="13" t="s">
        <v>35</v>
      </c>
      <c r="AX158" s="13" t="s">
        <v>78</v>
      </c>
      <c r="AY158" s="242" t="s">
        <v>143</v>
      </c>
    </row>
    <row r="159" spans="1:51" s="14" customFormat="1" ht="12">
      <c r="A159" s="14"/>
      <c r="B159" s="243"/>
      <c r="C159" s="244"/>
      <c r="D159" s="233" t="s">
        <v>152</v>
      </c>
      <c r="E159" s="245" t="s">
        <v>1</v>
      </c>
      <c r="F159" s="246" t="s">
        <v>154</v>
      </c>
      <c r="G159" s="244"/>
      <c r="H159" s="247">
        <v>215.5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152</v>
      </c>
      <c r="AU159" s="253" t="s">
        <v>88</v>
      </c>
      <c r="AV159" s="14" t="s">
        <v>150</v>
      </c>
      <c r="AW159" s="14" t="s">
        <v>35</v>
      </c>
      <c r="AX159" s="14" t="s">
        <v>86</v>
      </c>
      <c r="AY159" s="253" t="s">
        <v>143</v>
      </c>
    </row>
    <row r="160" spans="1:65" s="2" customFormat="1" ht="24.15" customHeight="1">
      <c r="A160" s="39"/>
      <c r="B160" s="40"/>
      <c r="C160" s="264" t="s">
        <v>172</v>
      </c>
      <c r="D160" s="264" t="s">
        <v>173</v>
      </c>
      <c r="E160" s="265" t="s">
        <v>174</v>
      </c>
      <c r="F160" s="266" t="s">
        <v>175</v>
      </c>
      <c r="G160" s="267" t="s">
        <v>167</v>
      </c>
      <c r="H160" s="268">
        <v>226.275</v>
      </c>
      <c r="I160" s="269"/>
      <c r="J160" s="270">
        <f>ROUND(I160*H160,2)</f>
        <v>0</v>
      </c>
      <c r="K160" s="271"/>
      <c r="L160" s="272"/>
      <c r="M160" s="273" t="s">
        <v>1</v>
      </c>
      <c r="N160" s="274" t="s">
        <v>43</v>
      </c>
      <c r="O160" s="92"/>
      <c r="P160" s="227">
        <f>O160*H160</f>
        <v>0</v>
      </c>
      <c r="Q160" s="227">
        <v>0.0003</v>
      </c>
      <c r="R160" s="227">
        <f>Q160*H160</f>
        <v>0.0678825</v>
      </c>
      <c r="S160" s="227">
        <v>0</v>
      </c>
      <c r="T160" s="228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9" t="s">
        <v>176</v>
      </c>
      <c r="AT160" s="229" t="s">
        <v>173</v>
      </c>
      <c r="AU160" s="229" t="s">
        <v>88</v>
      </c>
      <c r="AY160" s="18" t="s">
        <v>143</v>
      </c>
      <c r="BE160" s="230">
        <f>IF(N160="základní",J160,0)</f>
        <v>0</v>
      </c>
      <c r="BF160" s="230">
        <f>IF(N160="snížená",J160,0)</f>
        <v>0</v>
      </c>
      <c r="BG160" s="230">
        <f>IF(N160="zákl. přenesená",J160,0)</f>
        <v>0</v>
      </c>
      <c r="BH160" s="230">
        <f>IF(N160="sníž. přenesená",J160,0)</f>
        <v>0</v>
      </c>
      <c r="BI160" s="230">
        <f>IF(N160="nulová",J160,0)</f>
        <v>0</v>
      </c>
      <c r="BJ160" s="18" t="s">
        <v>86</v>
      </c>
      <c r="BK160" s="230">
        <f>ROUND(I160*H160,2)</f>
        <v>0</v>
      </c>
      <c r="BL160" s="18" t="s">
        <v>150</v>
      </c>
      <c r="BM160" s="229" t="s">
        <v>177</v>
      </c>
    </row>
    <row r="161" spans="1:51" s="13" customFormat="1" ht="12">
      <c r="A161" s="13"/>
      <c r="B161" s="231"/>
      <c r="C161" s="232"/>
      <c r="D161" s="233" t="s">
        <v>152</v>
      </c>
      <c r="E161" s="232"/>
      <c r="F161" s="235" t="s">
        <v>178</v>
      </c>
      <c r="G161" s="232"/>
      <c r="H161" s="236">
        <v>226.275</v>
      </c>
      <c r="I161" s="237"/>
      <c r="J161" s="232"/>
      <c r="K161" s="232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152</v>
      </c>
      <c r="AU161" s="242" t="s">
        <v>88</v>
      </c>
      <c r="AV161" s="13" t="s">
        <v>88</v>
      </c>
      <c r="AW161" s="13" t="s">
        <v>4</v>
      </c>
      <c r="AX161" s="13" t="s">
        <v>86</v>
      </c>
      <c r="AY161" s="242" t="s">
        <v>143</v>
      </c>
    </row>
    <row r="162" spans="1:65" s="2" customFormat="1" ht="33" customHeight="1">
      <c r="A162" s="39"/>
      <c r="B162" s="40"/>
      <c r="C162" s="217" t="s">
        <v>179</v>
      </c>
      <c r="D162" s="217" t="s">
        <v>147</v>
      </c>
      <c r="E162" s="218" t="s">
        <v>180</v>
      </c>
      <c r="F162" s="219" t="s">
        <v>181</v>
      </c>
      <c r="G162" s="220" t="s">
        <v>91</v>
      </c>
      <c r="H162" s="221">
        <v>28.37</v>
      </c>
      <c r="I162" s="222"/>
      <c r="J162" s="223">
        <f>ROUND(I162*H162,2)</f>
        <v>0</v>
      </c>
      <c r="K162" s="224"/>
      <c r="L162" s="45"/>
      <c r="M162" s="225" t="s">
        <v>1</v>
      </c>
      <c r="N162" s="226" t="s">
        <v>43</v>
      </c>
      <c r="O162" s="92"/>
      <c r="P162" s="227">
        <f>O162*H162</f>
        <v>0</v>
      </c>
      <c r="Q162" s="227">
        <v>0.00441</v>
      </c>
      <c r="R162" s="227">
        <f>Q162*H162</f>
        <v>0.1251117</v>
      </c>
      <c r="S162" s="227">
        <v>0</v>
      </c>
      <c r="T162" s="228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9" t="s">
        <v>150</v>
      </c>
      <c r="AT162" s="229" t="s">
        <v>147</v>
      </c>
      <c r="AU162" s="229" t="s">
        <v>88</v>
      </c>
      <c r="AY162" s="18" t="s">
        <v>143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8" t="s">
        <v>86</v>
      </c>
      <c r="BK162" s="230">
        <f>ROUND(I162*H162,2)</f>
        <v>0</v>
      </c>
      <c r="BL162" s="18" t="s">
        <v>150</v>
      </c>
      <c r="BM162" s="229" t="s">
        <v>182</v>
      </c>
    </row>
    <row r="163" spans="1:51" s="15" customFormat="1" ht="12">
      <c r="A163" s="15"/>
      <c r="B163" s="254"/>
      <c r="C163" s="255"/>
      <c r="D163" s="233" t="s">
        <v>152</v>
      </c>
      <c r="E163" s="256" t="s">
        <v>1</v>
      </c>
      <c r="F163" s="257" t="s">
        <v>159</v>
      </c>
      <c r="G163" s="255"/>
      <c r="H163" s="256" t="s">
        <v>1</v>
      </c>
      <c r="I163" s="258"/>
      <c r="J163" s="255"/>
      <c r="K163" s="255"/>
      <c r="L163" s="259"/>
      <c r="M163" s="260"/>
      <c r="N163" s="261"/>
      <c r="O163" s="261"/>
      <c r="P163" s="261"/>
      <c r="Q163" s="261"/>
      <c r="R163" s="261"/>
      <c r="S163" s="261"/>
      <c r="T163" s="262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3" t="s">
        <v>152</v>
      </c>
      <c r="AU163" s="263" t="s">
        <v>88</v>
      </c>
      <c r="AV163" s="15" t="s">
        <v>86</v>
      </c>
      <c r="AW163" s="15" t="s">
        <v>35</v>
      </c>
      <c r="AX163" s="15" t="s">
        <v>78</v>
      </c>
      <c r="AY163" s="263" t="s">
        <v>143</v>
      </c>
    </row>
    <row r="164" spans="1:51" s="13" customFormat="1" ht="12">
      <c r="A164" s="13"/>
      <c r="B164" s="231"/>
      <c r="C164" s="232"/>
      <c r="D164" s="233" t="s">
        <v>152</v>
      </c>
      <c r="E164" s="234" t="s">
        <v>1</v>
      </c>
      <c r="F164" s="235" t="s">
        <v>183</v>
      </c>
      <c r="G164" s="232"/>
      <c r="H164" s="236">
        <v>27.28</v>
      </c>
      <c r="I164" s="237"/>
      <c r="J164" s="232"/>
      <c r="K164" s="232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152</v>
      </c>
      <c r="AU164" s="242" t="s">
        <v>88</v>
      </c>
      <c r="AV164" s="13" t="s">
        <v>88</v>
      </c>
      <c r="AW164" s="13" t="s">
        <v>35</v>
      </c>
      <c r="AX164" s="13" t="s">
        <v>78</v>
      </c>
      <c r="AY164" s="242" t="s">
        <v>143</v>
      </c>
    </row>
    <row r="165" spans="1:51" s="15" customFormat="1" ht="12">
      <c r="A165" s="15"/>
      <c r="B165" s="254"/>
      <c r="C165" s="255"/>
      <c r="D165" s="233" t="s">
        <v>152</v>
      </c>
      <c r="E165" s="256" t="s">
        <v>1</v>
      </c>
      <c r="F165" s="257" t="s">
        <v>161</v>
      </c>
      <c r="G165" s="255"/>
      <c r="H165" s="256" t="s">
        <v>1</v>
      </c>
      <c r="I165" s="258"/>
      <c r="J165" s="255"/>
      <c r="K165" s="255"/>
      <c r="L165" s="259"/>
      <c r="M165" s="260"/>
      <c r="N165" s="261"/>
      <c r="O165" s="261"/>
      <c r="P165" s="261"/>
      <c r="Q165" s="261"/>
      <c r="R165" s="261"/>
      <c r="S165" s="261"/>
      <c r="T165" s="262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3" t="s">
        <v>152</v>
      </c>
      <c r="AU165" s="263" t="s">
        <v>88</v>
      </c>
      <c r="AV165" s="15" t="s">
        <v>86</v>
      </c>
      <c r="AW165" s="15" t="s">
        <v>35</v>
      </c>
      <c r="AX165" s="15" t="s">
        <v>78</v>
      </c>
      <c r="AY165" s="263" t="s">
        <v>143</v>
      </c>
    </row>
    <row r="166" spans="1:51" s="13" customFormat="1" ht="12">
      <c r="A166" s="13"/>
      <c r="B166" s="231"/>
      <c r="C166" s="232"/>
      <c r="D166" s="233" t="s">
        <v>152</v>
      </c>
      <c r="E166" s="234" t="s">
        <v>1</v>
      </c>
      <c r="F166" s="235" t="s">
        <v>162</v>
      </c>
      <c r="G166" s="232"/>
      <c r="H166" s="236">
        <v>0.64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152</v>
      </c>
      <c r="AU166" s="242" t="s">
        <v>88</v>
      </c>
      <c r="AV166" s="13" t="s">
        <v>88</v>
      </c>
      <c r="AW166" s="13" t="s">
        <v>35</v>
      </c>
      <c r="AX166" s="13" t="s">
        <v>78</v>
      </c>
      <c r="AY166" s="242" t="s">
        <v>143</v>
      </c>
    </row>
    <row r="167" spans="1:51" s="13" customFormat="1" ht="12">
      <c r="A167" s="13"/>
      <c r="B167" s="231"/>
      <c r="C167" s="232"/>
      <c r="D167" s="233" t="s">
        <v>152</v>
      </c>
      <c r="E167" s="234" t="s">
        <v>1</v>
      </c>
      <c r="F167" s="235" t="s">
        <v>163</v>
      </c>
      <c r="G167" s="232"/>
      <c r="H167" s="236">
        <v>0.45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152</v>
      </c>
      <c r="AU167" s="242" t="s">
        <v>88</v>
      </c>
      <c r="AV167" s="13" t="s">
        <v>88</v>
      </c>
      <c r="AW167" s="13" t="s">
        <v>35</v>
      </c>
      <c r="AX167" s="13" t="s">
        <v>78</v>
      </c>
      <c r="AY167" s="242" t="s">
        <v>143</v>
      </c>
    </row>
    <row r="168" spans="1:51" s="14" customFormat="1" ht="12">
      <c r="A168" s="14"/>
      <c r="B168" s="243"/>
      <c r="C168" s="244"/>
      <c r="D168" s="233" t="s">
        <v>152</v>
      </c>
      <c r="E168" s="245" t="s">
        <v>93</v>
      </c>
      <c r="F168" s="246" t="s">
        <v>154</v>
      </c>
      <c r="G168" s="244"/>
      <c r="H168" s="247">
        <v>28.37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152</v>
      </c>
      <c r="AU168" s="253" t="s">
        <v>88</v>
      </c>
      <c r="AV168" s="14" t="s">
        <v>150</v>
      </c>
      <c r="AW168" s="14" t="s">
        <v>35</v>
      </c>
      <c r="AX168" s="14" t="s">
        <v>86</v>
      </c>
      <c r="AY168" s="253" t="s">
        <v>143</v>
      </c>
    </row>
    <row r="169" spans="1:65" s="2" customFormat="1" ht="24.15" customHeight="1">
      <c r="A169" s="39"/>
      <c r="B169" s="40"/>
      <c r="C169" s="217" t="s">
        <v>184</v>
      </c>
      <c r="D169" s="217" t="s">
        <v>147</v>
      </c>
      <c r="E169" s="218" t="s">
        <v>185</v>
      </c>
      <c r="F169" s="219" t="s">
        <v>186</v>
      </c>
      <c r="G169" s="220" t="s">
        <v>91</v>
      </c>
      <c r="H169" s="221">
        <v>73.79</v>
      </c>
      <c r="I169" s="222"/>
      <c r="J169" s="223">
        <f>ROUND(I169*H169,2)</f>
        <v>0</v>
      </c>
      <c r="K169" s="224"/>
      <c r="L169" s="45"/>
      <c r="M169" s="225" t="s">
        <v>1</v>
      </c>
      <c r="N169" s="226" t="s">
        <v>43</v>
      </c>
      <c r="O169" s="92"/>
      <c r="P169" s="227">
        <f>O169*H169</f>
        <v>0</v>
      </c>
      <c r="Q169" s="227">
        <v>0.00025</v>
      </c>
      <c r="R169" s="227">
        <f>Q169*H169</f>
        <v>0.018447500000000002</v>
      </c>
      <c r="S169" s="227">
        <v>0</v>
      </c>
      <c r="T169" s="228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9" t="s">
        <v>150</v>
      </c>
      <c r="AT169" s="229" t="s">
        <v>147</v>
      </c>
      <c r="AU169" s="229" t="s">
        <v>88</v>
      </c>
      <c r="AY169" s="18" t="s">
        <v>143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8" t="s">
        <v>86</v>
      </c>
      <c r="BK169" s="230">
        <f>ROUND(I169*H169,2)</f>
        <v>0</v>
      </c>
      <c r="BL169" s="18" t="s">
        <v>150</v>
      </c>
      <c r="BM169" s="229" t="s">
        <v>187</v>
      </c>
    </row>
    <row r="170" spans="1:51" s="13" customFormat="1" ht="12">
      <c r="A170" s="13"/>
      <c r="B170" s="231"/>
      <c r="C170" s="232"/>
      <c r="D170" s="233" t="s">
        <v>152</v>
      </c>
      <c r="E170" s="234" t="s">
        <v>1</v>
      </c>
      <c r="F170" s="235" t="s">
        <v>188</v>
      </c>
      <c r="G170" s="232"/>
      <c r="H170" s="236">
        <v>73.79</v>
      </c>
      <c r="I170" s="237"/>
      <c r="J170" s="232"/>
      <c r="K170" s="232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152</v>
      </c>
      <c r="AU170" s="242" t="s">
        <v>88</v>
      </c>
      <c r="AV170" s="13" t="s">
        <v>88</v>
      </c>
      <c r="AW170" s="13" t="s">
        <v>35</v>
      </c>
      <c r="AX170" s="13" t="s">
        <v>78</v>
      </c>
      <c r="AY170" s="242" t="s">
        <v>143</v>
      </c>
    </row>
    <row r="171" spans="1:51" s="14" customFormat="1" ht="12">
      <c r="A171" s="14"/>
      <c r="B171" s="243"/>
      <c r="C171" s="244"/>
      <c r="D171" s="233" t="s">
        <v>152</v>
      </c>
      <c r="E171" s="245" t="s">
        <v>1</v>
      </c>
      <c r="F171" s="246" t="s">
        <v>154</v>
      </c>
      <c r="G171" s="244"/>
      <c r="H171" s="247">
        <v>73.79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152</v>
      </c>
      <c r="AU171" s="253" t="s">
        <v>88</v>
      </c>
      <c r="AV171" s="14" t="s">
        <v>150</v>
      </c>
      <c r="AW171" s="14" t="s">
        <v>35</v>
      </c>
      <c r="AX171" s="14" t="s">
        <v>86</v>
      </c>
      <c r="AY171" s="253" t="s">
        <v>143</v>
      </c>
    </row>
    <row r="172" spans="1:65" s="2" customFormat="1" ht="24.15" customHeight="1">
      <c r="A172" s="39"/>
      <c r="B172" s="40"/>
      <c r="C172" s="217" t="s">
        <v>189</v>
      </c>
      <c r="D172" s="217" t="s">
        <v>147</v>
      </c>
      <c r="E172" s="218" t="s">
        <v>190</v>
      </c>
      <c r="F172" s="219" t="s">
        <v>191</v>
      </c>
      <c r="G172" s="220" t="s">
        <v>91</v>
      </c>
      <c r="H172" s="221">
        <v>73.79</v>
      </c>
      <c r="I172" s="222"/>
      <c r="J172" s="223">
        <f>ROUND(I172*H172,2)</f>
        <v>0</v>
      </c>
      <c r="K172" s="224"/>
      <c r="L172" s="45"/>
      <c r="M172" s="225" t="s">
        <v>1</v>
      </c>
      <c r="N172" s="226" t="s">
        <v>43</v>
      </c>
      <c r="O172" s="92"/>
      <c r="P172" s="227">
        <f>O172*H172</f>
        <v>0</v>
      </c>
      <c r="Q172" s="227">
        <v>0.00275</v>
      </c>
      <c r="R172" s="227">
        <f>Q172*H172</f>
        <v>0.2029225</v>
      </c>
      <c r="S172" s="227">
        <v>0</v>
      </c>
      <c r="T172" s="228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9" t="s">
        <v>150</v>
      </c>
      <c r="AT172" s="229" t="s">
        <v>147</v>
      </c>
      <c r="AU172" s="229" t="s">
        <v>88</v>
      </c>
      <c r="AY172" s="18" t="s">
        <v>143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8" t="s">
        <v>86</v>
      </c>
      <c r="BK172" s="230">
        <f>ROUND(I172*H172,2)</f>
        <v>0</v>
      </c>
      <c r="BL172" s="18" t="s">
        <v>150</v>
      </c>
      <c r="BM172" s="229" t="s">
        <v>192</v>
      </c>
    </row>
    <row r="173" spans="1:51" s="13" customFormat="1" ht="12">
      <c r="A173" s="13"/>
      <c r="B173" s="231"/>
      <c r="C173" s="232"/>
      <c r="D173" s="233" t="s">
        <v>152</v>
      </c>
      <c r="E173" s="234" t="s">
        <v>1</v>
      </c>
      <c r="F173" s="235" t="s">
        <v>188</v>
      </c>
      <c r="G173" s="232"/>
      <c r="H173" s="236">
        <v>73.79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152</v>
      </c>
      <c r="AU173" s="242" t="s">
        <v>88</v>
      </c>
      <c r="AV173" s="13" t="s">
        <v>88</v>
      </c>
      <c r="AW173" s="13" t="s">
        <v>35</v>
      </c>
      <c r="AX173" s="13" t="s">
        <v>78</v>
      </c>
      <c r="AY173" s="242" t="s">
        <v>143</v>
      </c>
    </row>
    <row r="174" spans="1:51" s="14" customFormat="1" ht="12">
      <c r="A174" s="14"/>
      <c r="B174" s="243"/>
      <c r="C174" s="244"/>
      <c r="D174" s="233" t="s">
        <v>152</v>
      </c>
      <c r="E174" s="245" t="s">
        <v>1</v>
      </c>
      <c r="F174" s="246" t="s">
        <v>154</v>
      </c>
      <c r="G174" s="244"/>
      <c r="H174" s="247">
        <v>73.79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152</v>
      </c>
      <c r="AU174" s="253" t="s">
        <v>88</v>
      </c>
      <c r="AV174" s="14" t="s">
        <v>150</v>
      </c>
      <c r="AW174" s="14" t="s">
        <v>35</v>
      </c>
      <c r="AX174" s="14" t="s">
        <v>86</v>
      </c>
      <c r="AY174" s="253" t="s">
        <v>143</v>
      </c>
    </row>
    <row r="175" spans="1:65" s="2" customFormat="1" ht="24.15" customHeight="1">
      <c r="A175" s="39"/>
      <c r="B175" s="40"/>
      <c r="C175" s="217" t="s">
        <v>193</v>
      </c>
      <c r="D175" s="217" t="s">
        <v>147</v>
      </c>
      <c r="E175" s="218" t="s">
        <v>194</v>
      </c>
      <c r="F175" s="219" t="s">
        <v>195</v>
      </c>
      <c r="G175" s="220" t="s">
        <v>91</v>
      </c>
      <c r="H175" s="221">
        <v>73.79</v>
      </c>
      <c r="I175" s="222"/>
      <c r="J175" s="223">
        <f>ROUND(I175*H175,2)</f>
        <v>0</v>
      </c>
      <c r="K175" s="224"/>
      <c r="L175" s="45"/>
      <c r="M175" s="225" t="s">
        <v>1</v>
      </c>
      <c r="N175" s="226" t="s">
        <v>43</v>
      </c>
      <c r="O175" s="92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9" t="s">
        <v>150</v>
      </c>
      <c r="AT175" s="229" t="s">
        <v>147</v>
      </c>
      <c r="AU175" s="229" t="s">
        <v>88</v>
      </c>
      <c r="AY175" s="18" t="s">
        <v>143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18" t="s">
        <v>86</v>
      </c>
      <c r="BK175" s="230">
        <f>ROUND(I175*H175,2)</f>
        <v>0</v>
      </c>
      <c r="BL175" s="18" t="s">
        <v>150</v>
      </c>
      <c r="BM175" s="229" t="s">
        <v>196</v>
      </c>
    </row>
    <row r="176" spans="1:51" s="13" customFormat="1" ht="12">
      <c r="A176" s="13"/>
      <c r="B176" s="231"/>
      <c r="C176" s="232"/>
      <c r="D176" s="233" t="s">
        <v>152</v>
      </c>
      <c r="E176" s="234" t="s">
        <v>1</v>
      </c>
      <c r="F176" s="235" t="s">
        <v>188</v>
      </c>
      <c r="G176" s="232"/>
      <c r="H176" s="236">
        <v>73.79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152</v>
      </c>
      <c r="AU176" s="242" t="s">
        <v>88</v>
      </c>
      <c r="AV176" s="13" t="s">
        <v>88</v>
      </c>
      <c r="AW176" s="13" t="s">
        <v>35</v>
      </c>
      <c r="AX176" s="13" t="s">
        <v>78</v>
      </c>
      <c r="AY176" s="242" t="s">
        <v>143</v>
      </c>
    </row>
    <row r="177" spans="1:51" s="14" customFormat="1" ht="12">
      <c r="A177" s="14"/>
      <c r="B177" s="243"/>
      <c r="C177" s="244"/>
      <c r="D177" s="233" t="s">
        <v>152</v>
      </c>
      <c r="E177" s="245" t="s">
        <v>1</v>
      </c>
      <c r="F177" s="246" t="s">
        <v>154</v>
      </c>
      <c r="G177" s="244"/>
      <c r="H177" s="247">
        <v>73.79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152</v>
      </c>
      <c r="AU177" s="253" t="s">
        <v>88</v>
      </c>
      <c r="AV177" s="14" t="s">
        <v>150</v>
      </c>
      <c r="AW177" s="14" t="s">
        <v>35</v>
      </c>
      <c r="AX177" s="14" t="s">
        <v>86</v>
      </c>
      <c r="AY177" s="253" t="s">
        <v>143</v>
      </c>
    </row>
    <row r="178" spans="1:65" s="2" customFormat="1" ht="24.15" customHeight="1">
      <c r="A178" s="39"/>
      <c r="B178" s="40"/>
      <c r="C178" s="217" t="s">
        <v>197</v>
      </c>
      <c r="D178" s="217" t="s">
        <v>147</v>
      </c>
      <c r="E178" s="218" t="s">
        <v>198</v>
      </c>
      <c r="F178" s="219" t="s">
        <v>199</v>
      </c>
      <c r="G178" s="220" t="s">
        <v>91</v>
      </c>
      <c r="H178" s="221">
        <v>73.79</v>
      </c>
      <c r="I178" s="222"/>
      <c r="J178" s="223">
        <f>ROUND(I178*H178,2)</f>
        <v>0</v>
      </c>
      <c r="K178" s="224"/>
      <c r="L178" s="45"/>
      <c r="M178" s="225" t="s">
        <v>1</v>
      </c>
      <c r="N178" s="226" t="s">
        <v>43</v>
      </c>
      <c r="O178" s="92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9" t="s">
        <v>150</v>
      </c>
      <c r="AT178" s="229" t="s">
        <v>147</v>
      </c>
      <c r="AU178" s="229" t="s">
        <v>88</v>
      </c>
      <c r="AY178" s="18" t="s">
        <v>143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18" t="s">
        <v>86</v>
      </c>
      <c r="BK178" s="230">
        <f>ROUND(I178*H178,2)</f>
        <v>0</v>
      </c>
      <c r="BL178" s="18" t="s">
        <v>150</v>
      </c>
      <c r="BM178" s="229" t="s">
        <v>200</v>
      </c>
    </row>
    <row r="179" spans="1:51" s="13" customFormat="1" ht="12">
      <c r="A179" s="13"/>
      <c r="B179" s="231"/>
      <c r="C179" s="232"/>
      <c r="D179" s="233" t="s">
        <v>152</v>
      </c>
      <c r="E179" s="234" t="s">
        <v>1</v>
      </c>
      <c r="F179" s="235" t="s">
        <v>188</v>
      </c>
      <c r="G179" s="232"/>
      <c r="H179" s="236">
        <v>73.79</v>
      </c>
      <c r="I179" s="237"/>
      <c r="J179" s="232"/>
      <c r="K179" s="232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152</v>
      </c>
      <c r="AU179" s="242" t="s">
        <v>88</v>
      </c>
      <c r="AV179" s="13" t="s">
        <v>88</v>
      </c>
      <c r="AW179" s="13" t="s">
        <v>35</v>
      </c>
      <c r="AX179" s="13" t="s">
        <v>78</v>
      </c>
      <c r="AY179" s="242" t="s">
        <v>143</v>
      </c>
    </row>
    <row r="180" spans="1:51" s="14" customFormat="1" ht="12">
      <c r="A180" s="14"/>
      <c r="B180" s="243"/>
      <c r="C180" s="244"/>
      <c r="D180" s="233" t="s">
        <v>152</v>
      </c>
      <c r="E180" s="245" t="s">
        <v>1</v>
      </c>
      <c r="F180" s="246" t="s">
        <v>154</v>
      </c>
      <c r="G180" s="244"/>
      <c r="H180" s="247">
        <v>73.79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152</v>
      </c>
      <c r="AU180" s="253" t="s">
        <v>88</v>
      </c>
      <c r="AV180" s="14" t="s">
        <v>150</v>
      </c>
      <c r="AW180" s="14" t="s">
        <v>35</v>
      </c>
      <c r="AX180" s="14" t="s">
        <v>86</v>
      </c>
      <c r="AY180" s="253" t="s">
        <v>143</v>
      </c>
    </row>
    <row r="181" spans="1:63" s="12" customFormat="1" ht="22.8" customHeight="1">
      <c r="A181" s="12"/>
      <c r="B181" s="201"/>
      <c r="C181" s="202"/>
      <c r="D181" s="203" t="s">
        <v>77</v>
      </c>
      <c r="E181" s="215" t="s">
        <v>201</v>
      </c>
      <c r="F181" s="215" t="s">
        <v>202</v>
      </c>
      <c r="G181" s="202"/>
      <c r="H181" s="202"/>
      <c r="I181" s="205"/>
      <c r="J181" s="216">
        <f>BK181</f>
        <v>0</v>
      </c>
      <c r="K181" s="202"/>
      <c r="L181" s="207"/>
      <c r="M181" s="208"/>
      <c r="N181" s="209"/>
      <c r="O181" s="209"/>
      <c r="P181" s="210">
        <f>SUM(P182:P342)</f>
        <v>0</v>
      </c>
      <c r="Q181" s="209"/>
      <c r="R181" s="210">
        <f>SUM(R182:R342)</f>
        <v>2.6642386899999995</v>
      </c>
      <c r="S181" s="209"/>
      <c r="T181" s="211">
        <f>SUM(T182:T342)</f>
        <v>25.907996000000008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2" t="s">
        <v>86</v>
      </c>
      <c r="AT181" s="213" t="s">
        <v>77</v>
      </c>
      <c r="AU181" s="213" t="s">
        <v>86</v>
      </c>
      <c r="AY181" s="212" t="s">
        <v>143</v>
      </c>
      <c r="BK181" s="214">
        <f>SUM(BK182:BK342)</f>
        <v>0</v>
      </c>
    </row>
    <row r="182" spans="1:65" s="2" customFormat="1" ht="21.75" customHeight="1">
      <c r="A182" s="39"/>
      <c r="B182" s="40"/>
      <c r="C182" s="217" t="s">
        <v>150</v>
      </c>
      <c r="D182" s="217" t="s">
        <v>147</v>
      </c>
      <c r="E182" s="218" t="s">
        <v>203</v>
      </c>
      <c r="F182" s="219" t="s">
        <v>204</v>
      </c>
      <c r="G182" s="220" t="s">
        <v>91</v>
      </c>
      <c r="H182" s="221">
        <v>168.032</v>
      </c>
      <c r="I182" s="222"/>
      <c r="J182" s="223">
        <f>ROUND(I182*H182,2)</f>
        <v>0</v>
      </c>
      <c r="K182" s="224"/>
      <c r="L182" s="45"/>
      <c r="M182" s="225" t="s">
        <v>1</v>
      </c>
      <c r="N182" s="226" t="s">
        <v>43</v>
      </c>
      <c r="O182" s="92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9" t="s">
        <v>205</v>
      </c>
      <c r="AT182" s="229" t="s">
        <v>147</v>
      </c>
      <c r="AU182" s="229" t="s">
        <v>88</v>
      </c>
      <c r="AY182" s="18" t="s">
        <v>143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8" t="s">
        <v>86</v>
      </c>
      <c r="BK182" s="230">
        <f>ROUND(I182*H182,2)</f>
        <v>0</v>
      </c>
      <c r="BL182" s="18" t="s">
        <v>205</v>
      </c>
      <c r="BM182" s="229" t="s">
        <v>206</v>
      </c>
    </row>
    <row r="183" spans="1:51" s="15" customFormat="1" ht="12">
      <c r="A183" s="15"/>
      <c r="B183" s="254"/>
      <c r="C183" s="255"/>
      <c r="D183" s="233" t="s">
        <v>152</v>
      </c>
      <c r="E183" s="256" t="s">
        <v>1</v>
      </c>
      <c r="F183" s="257" t="s">
        <v>159</v>
      </c>
      <c r="G183" s="255"/>
      <c r="H183" s="256" t="s">
        <v>1</v>
      </c>
      <c r="I183" s="258"/>
      <c r="J183" s="255"/>
      <c r="K183" s="255"/>
      <c r="L183" s="259"/>
      <c r="M183" s="260"/>
      <c r="N183" s="261"/>
      <c r="O183" s="261"/>
      <c r="P183" s="261"/>
      <c r="Q183" s="261"/>
      <c r="R183" s="261"/>
      <c r="S183" s="261"/>
      <c r="T183" s="262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3" t="s">
        <v>152</v>
      </c>
      <c r="AU183" s="263" t="s">
        <v>88</v>
      </c>
      <c r="AV183" s="15" t="s">
        <v>86</v>
      </c>
      <c r="AW183" s="15" t="s">
        <v>35</v>
      </c>
      <c r="AX183" s="15" t="s">
        <v>78</v>
      </c>
      <c r="AY183" s="263" t="s">
        <v>143</v>
      </c>
    </row>
    <row r="184" spans="1:51" s="13" customFormat="1" ht="12">
      <c r="A184" s="13"/>
      <c r="B184" s="231"/>
      <c r="C184" s="232"/>
      <c r="D184" s="233" t="s">
        <v>152</v>
      </c>
      <c r="E184" s="234" t="s">
        <v>1</v>
      </c>
      <c r="F184" s="235" t="s">
        <v>207</v>
      </c>
      <c r="G184" s="232"/>
      <c r="H184" s="236">
        <v>112.53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152</v>
      </c>
      <c r="AU184" s="242" t="s">
        <v>88</v>
      </c>
      <c r="AV184" s="13" t="s">
        <v>88</v>
      </c>
      <c r="AW184" s="13" t="s">
        <v>35</v>
      </c>
      <c r="AX184" s="13" t="s">
        <v>78</v>
      </c>
      <c r="AY184" s="242" t="s">
        <v>143</v>
      </c>
    </row>
    <row r="185" spans="1:51" s="13" customFormat="1" ht="12">
      <c r="A185" s="13"/>
      <c r="B185" s="231"/>
      <c r="C185" s="232"/>
      <c r="D185" s="233" t="s">
        <v>152</v>
      </c>
      <c r="E185" s="234" t="s">
        <v>1</v>
      </c>
      <c r="F185" s="235" t="s">
        <v>208</v>
      </c>
      <c r="G185" s="232"/>
      <c r="H185" s="236">
        <v>26.18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152</v>
      </c>
      <c r="AU185" s="242" t="s">
        <v>88</v>
      </c>
      <c r="AV185" s="13" t="s">
        <v>88</v>
      </c>
      <c r="AW185" s="13" t="s">
        <v>35</v>
      </c>
      <c r="AX185" s="13" t="s">
        <v>78</v>
      </c>
      <c r="AY185" s="242" t="s">
        <v>143</v>
      </c>
    </row>
    <row r="186" spans="1:51" s="13" customFormat="1" ht="12">
      <c r="A186" s="13"/>
      <c r="B186" s="231"/>
      <c r="C186" s="232"/>
      <c r="D186" s="233" t="s">
        <v>152</v>
      </c>
      <c r="E186" s="234" t="s">
        <v>1</v>
      </c>
      <c r="F186" s="235" t="s">
        <v>209</v>
      </c>
      <c r="G186" s="232"/>
      <c r="H186" s="236">
        <v>7.92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152</v>
      </c>
      <c r="AU186" s="242" t="s">
        <v>88</v>
      </c>
      <c r="AV186" s="13" t="s">
        <v>88</v>
      </c>
      <c r="AW186" s="13" t="s">
        <v>35</v>
      </c>
      <c r="AX186" s="13" t="s">
        <v>78</v>
      </c>
      <c r="AY186" s="242" t="s">
        <v>143</v>
      </c>
    </row>
    <row r="187" spans="1:51" s="16" customFormat="1" ht="12">
      <c r="A187" s="16"/>
      <c r="B187" s="275"/>
      <c r="C187" s="276"/>
      <c r="D187" s="233" t="s">
        <v>152</v>
      </c>
      <c r="E187" s="277" t="s">
        <v>1</v>
      </c>
      <c r="F187" s="278" t="s">
        <v>210</v>
      </c>
      <c r="G187" s="276"/>
      <c r="H187" s="279">
        <v>146.63</v>
      </c>
      <c r="I187" s="280"/>
      <c r="J187" s="276"/>
      <c r="K187" s="276"/>
      <c r="L187" s="281"/>
      <c r="M187" s="282"/>
      <c r="N187" s="283"/>
      <c r="O187" s="283"/>
      <c r="P187" s="283"/>
      <c r="Q187" s="283"/>
      <c r="R187" s="283"/>
      <c r="S187" s="283"/>
      <c r="T187" s="284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T187" s="285" t="s">
        <v>152</v>
      </c>
      <c r="AU187" s="285" t="s">
        <v>88</v>
      </c>
      <c r="AV187" s="16" t="s">
        <v>211</v>
      </c>
      <c r="AW187" s="16" t="s">
        <v>35</v>
      </c>
      <c r="AX187" s="16" t="s">
        <v>78</v>
      </c>
      <c r="AY187" s="285" t="s">
        <v>143</v>
      </c>
    </row>
    <row r="188" spans="1:51" s="15" customFormat="1" ht="12">
      <c r="A188" s="15"/>
      <c r="B188" s="254"/>
      <c r="C188" s="255"/>
      <c r="D188" s="233" t="s">
        <v>152</v>
      </c>
      <c r="E188" s="256" t="s">
        <v>1</v>
      </c>
      <c r="F188" s="257" t="s">
        <v>161</v>
      </c>
      <c r="G188" s="255"/>
      <c r="H188" s="256" t="s">
        <v>1</v>
      </c>
      <c r="I188" s="258"/>
      <c r="J188" s="255"/>
      <c r="K188" s="255"/>
      <c r="L188" s="259"/>
      <c r="M188" s="260"/>
      <c r="N188" s="261"/>
      <c r="O188" s="261"/>
      <c r="P188" s="261"/>
      <c r="Q188" s="261"/>
      <c r="R188" s="261"/>
      <c r="S188" s="261"/>
      <c r="T188" s="26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3" t="s">
        <v>152</v>
      </c>
      <c r="AU188" s="263" t="s">
        <v>88</v>
      </c>
      <c r="AV188" s="15" t="s">
        <v>86</v>
      </c>
      <c r="AW188" s="15" t="s">
        <v>35</v>
      </c>
      <c r="AX188" s="15" t="s">
        <v>78</v>
      </c>
      <c r="AY188" s="263" t="s">
        <v>143</v>
      </c>
    </row>
    <row r="189" spans="1:51" s="13" customFormat="1" ht="12">
      <c r="A189" s="13"/>
      <c r="B189" s="231"/>
      <c r="C189" s="232"/>
      <c r="D189" s="233" t="s">
        <v>152</v>
      </c>
      <c r="E189" s="234" t="s">
        <v>1</v>
      </c>
      <c r="F189" s="235" t="s">
        <v>212</v>
      </c>
      <c r="G189" s="232"/>
      <c r="H189" s="236">
        <v>2.432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152</v>
      </c>
      <c r="AU189" s="242" t="s">
        <v>88</v>
      </c>
      <c r="AV189" s="13" t="s">
        <v>88</v>
      </c>
      <c r="AW189" s="13" t="s">
        <v>35</v>
      </c>
      <c r="AX189" s="13" t="s">
        <v>78</v>
      </c>
      <c r="AY189" s="242" t="s">
        <v>143</v>
      </c>
    </row>
    <row r="190" spans="1:51" s="13" customFormat="1" ht="12">
      <c r="A190" s="13"/>
      <c r="B190" s="231"/>
      <c r="C190" s="232"/>
      <c r="D190" s="233" t="s">
        <v>152</v>
      </c>
      <c r="E190" s="234" t="s">
        <v>1</v>
      </c>
      <c r="F190" s="235" t="s">
        <v>213</v>
      </c>
      <c r="G190" s="232"/>
      <c r="H190" s="236">
        <v>1.97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152</v>
      </c>
      <c r="AU190" s="242" t="s">
        <v>88</v>
      </c>
      <c r="AV190" s="13" t="s">
        <v>88</v>
      </c>
      <c r="AW190" s="13" t="s">
        <v>35</v>
      </c>
      <c r="AX190" s="13" t="s">
        <v>78</v>
      </c>
      <c r="AY190" s="242" t="s">
        <v>143</v>
      </c>
    </row>
    <row r="191" spans="1:51" s="13" customFormat="1" ht="12">
      <c r="A191" s="13"/>
      <c r="B191" s="231"/>
      <c r="C191" s="232"/>
      <c r="D191" s="233" t="s">
        <v>152</v>
      </c>
      <c r="E191" s="234" t="s">
        <v>1</v>
      </c>
      <c r="F191" s="235" t="s">
        <v>214</v>
      </c>
      <c r="G191" s="232"/>
      <c r="H191" s="236">
        <v>9.6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152</v>
      </c>
      <c r="AU191" s="242" t="s">
        <v>88</v>
      </c>
      <c r="AV191" s="13" t="s">
        <v>88</v>
      </c>
      <c r="AW191" s="13" t="s">
        <v>35</v>
      </c>
      <c r="AX191" s="13" t="s">
        <v>78</v>
      </c>
      <c r="AY191" s="242" t="s">
        <v>143</v>
      </c>
    </row>
    <row r="192" spans="1:51" s="13" customFormat="1" ht="12">
      <c r="A192" s="13"/>
      <c r="B192" s="231"/>
      <c r="C192" s="232"/>
      <c r="D192" s="233" t="s">
        <v>152</v>
      </c>
      <c r="E192" s="234" t="s">
        <v>1</v>
      </c>
      <c r="F192" s="235" t="s">
        <v>215</v>
      </c>
      <c r="G192" s="232"/>
      <c r="H192" s="236">
        <v>7.4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152</v>
      </c>
      <c r="AU192" s="242" t="s">
        <v>88</v>
      </c>
      <c r="AV192" s="13" t="s">
        <v>88</v>
      </c>
      <c r="AW192" s="13" t="s">
        <v>35</v>
      </c>
      <c r="AX192" s="13" t="s">
        <v>78</v>
      </c>
      <c r="AY192" s="242" t="s">
        <v>143</v>
      </c>
    </row>
    <row r="193" spans="1:51" s="16" customFormat="1" ht="12">
      <c r="A193" s="16"/>
      <c r="B193" s="275"/>
      <c r="C193" s="276"/>
      <c r="D193" s="233" t="s">
        <v>152</v>
      </c>
      <c r="E193" s="277" t="s">
        <v>1</v>
      </c>
      <c r="F193" s="278" t="s">
        <v>210</v>
      </c>
      <c r="G193" s="276"/>
      <c r="H193" s="279">
        <v>21.402</v>
      </c>
      <c r="I193" s="280"/>
      <c r="J193" s="276"/>
      <c r="K193" s="276"/>
      <c r="L193" s="281"/>
      <c r="M193" s="282"/>
      <c r="N193" s="283"/>
      <c r="O193" s="283"/>
      <c r="P193" s="283"/>
      <c r="Q193" s="283"/>
      <c r="R193" s="283"/>
      <c r="S193" s="283"/>
      <c r="T193" s="284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T193" s="285" t="s">
        <v>152</v>
      </c>
      <c r="AU193" s="285" t="s">
        <v>88</v>
      </c>
      <c r="AV193" s="16" t="s">
        <v>211</v>
      </c>
      <c r="AW193" s="16" t="s">
        <v>35</v>
      </c>
      <c r="AX193" s="16" t="s">
        <v>78</v>
      </c>
      <c r="AY193" s="285" t="s">
        <v>143</v>
      </c>
    </row>
    <row r="194" spans="1:51" s="14" customFormat="1" ht="12">
      <c r="A194" s="14"/>
      <c r="B194" s="243"/>
      <c r="C194" s="244"/>
      <c r="D194" s="233" t="s">
        <v>152</v>
      </c>
      <c r="E194" s="245" t="s">
        <v>1</v>
      </c>
      <c r="F194" s="246" t="s">
        <v>154</v>
      </c>
      <c r="G194" s="244"/>
      <c r="H194" s="247">
        <v>168.032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152</v>
      </c>
      <c r="AU194" s="253" t="s">
        <v>88</v>
      </c>
      <c r="AV194" s="14" t="s">
        <v>150</v>
      </c>
      <c r="AW194" s="14" t="s">
        <v>35</v>
      </c>
      <c r="AX194" s="14" t="s">
        <v>86</v>
      </c>
      <c r="AY194" s="253" t="s">
        <v>143</v>
      </c>
    </row>
    <row r="195" spans="1:65" s="2" customFormat="1" ht="21.75" customHeight="1">
      <c r="A195" s="39"/>
      <c r="B195" s="40"/>
      <c r="C195" s="217" t="s">
        <v>216</v>
      </c>
      <c r="D195" s="217" t="s">
        <v>147</v>
      </c>
      <c r="E195" s="218" t="s">
        <v>217</v>
      </c>
      <c r="F195" s="219" t="s">
        <v>218</v>
      </c>
      <c r="G195" s="220" t="s">
        <v>91</v>
      </c>
      <c r="H195" s="221">
        <v>116.932</v>
      </c>
      <c r="I195" s="222"/>
      <c r="J195" s="223">
        <f>ROUND(I195*H195,2)</f>
        <v>0</v>
      </c>
      <c r="K195" s="224"/>
      <c r="L195" s="45"/>
      <c r="M195" s="225" t="s">
        <v>1</v>
      </c>
      <c r="N195" s="226" t="s">
        <v>43</v>
      </c>
      <c r="O195" s="92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9" t="s">
        <v>205</v>
      </c>
      <c r="AT195" s="229" t="s">
        <v>147</v>
      </c>
      <c r="AU195" s="229" t="s">
        <v>88</v>
      </c>
      <c r="AY195" s="18" t="s">
        <v>143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8" t="s">
        <v>86</v>
      </c>
      <c r="BK195" s="230">
        <f>ROUND(I195*H195,2)</f>
        <v>0</v>
      </c>
      <c r="BL195" s="18" t="s">
        <v>205</v>
      </c>
      <c r="BM195" s="229" t="s">
        <v>219</v>
      </c>
    </row>
    <row r="196" spans="1:51" s="15" customFormat="1" ht="12">
      <c r="A196" s="15"/>
      <c r="B196" s="254"/>
      <c r="C196" s="255"/>
      <c r="D196" s="233" t="s">
        <v>152</v>
      </c>
      <c r="E196" s="256" t="s">
        <v>1</v>
      </c>
      <c r="F196" s="257" t="s">
        <v>159</v>
      </c>
      <c r="G196" s="255"/>
      <c r="H196" s="256" t="s">
        <v>1</v>
      </c>
      <c r="I196" s="258"/>
      <c r="J196" s="255"/>
      <c r="K196" s="255"/>
      <c r="L196" s="259"/>
      <c r="M196" s="260"/>
      <c r="N196" s="261"/>
      <c r="O196" s="261"/>
      <c r="P196" s="261"/>
      <c r="Q196" s="261"/>
      <c r="R196" s="261"/>
      <c r="S196" s="261"/>
      <c r="T196" s="262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3" t="s">
        <v>152</v>
      </c>
      <c r="AU196" s="263" t="s">
        <v>88</v>
      </c>
      <c r="AV196" s="15" t="s">
        <v>86</v>
      </c>
      <c r="AW196" s="15" t="s">
        <v>35</v>
      </c>
      <c r="AX196" s="15" t="s">
        <v>78</v>
      </c>
      <c r="AY196" s="263" t="s">
        <v>143</v>
      </c>
    </row>
    <row r="197" spans="1:51" s="13" customFormat="1" ht="12">
      <c r="A197" s="13"/>
      <c r="B197" s="231"/>
      <c r="C197" s="232"/>
      <c r="D197" s="233" t="s">
        <v>152</v>
      </c>
      <c r="E197" s="234" t="s">
        <v>1</v>
      </c>
      <c r="F197" s="235" t="s">
        <v>207</v>
      </c>
      <c r="G197" s="232"/>
      <c r="H197" s="236">
        <v>112.53</v>
      </c>
      <c r="I197" s="237"/>
      <c r="J197" s="232"/>
      <c r="K197" s="232"/>
      <c r="L197" s="238"/>
      <c r="M197" s="239"/>
      <c r="N197" s="240"/>
      <c r="O197" s="240"/>
      <c r="P197" s="240"/>
      <c r="Q197" s="240"/>
      <c r="R197" s="240"/>
      <c r="S197" s="240"/>
      <c r="T197" s="241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2" t="s">
        <v>152</v>
      </c>
      <c r="AU197" s="242" t="s">
        <v>88</v>
      </c>
      <c r="AV197" s="13" t="s">
        <v>88</v>
      </c>
      <c r="AW197" s="13" t="s">
        <v>35</v>
      </c>
      <c r="AX197" s="13" t="s">
        <v>78</v>
      </c>
      <c r="AY197" s="242" t="s">
        <v>143</v>
      </c>
    </row>
    <row r="198" spans="1:51" s="15" customFormat="1" ht="12">
      <c r="A198" s="15"/>
      <c r="B198" s="254"/>
      <c r="C198" s="255"/>
      <c r="D198" s="233" t="s">
        <v>152</v>
      </c>
      <c r="E198" s="256" t="s">
        <v>1</v>
      </c>
      <c r="F198" s="257" t="s">
        <v>161</v>
      </c>
      <c r="G198" s="255"/>
      <c r="H198" s="256" t="s">
        <v>1</v>
      </c>
      <c r="I198" s="258"/>
      <c r="J198" s="255"/>
      <c r="K198" s="255"/>
      <c r="L198" s="259"/>
      <c r="M198" s="260"/>
      <c r="N198" s="261"/>
      <c r="O198" s="261"/>
      <c r="P198" s="261"/>
      <c r="Q198" s="261"/>
      <c r="R198" s="261"/>
      <c r="S198" s="261"/>
      <c r="T198" s="262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3" t="s">
        <v>152</v>
      </c>
      <c r="AU198" s="263" t="s">
        <v>88</v>
      </c>
      <c r="AV198" s="15" t="s">
        <v>86</v>
      </c>
      <c r="AW198" s="15" t="s">
        <v>35</v>
      </c>
      <c r="AX198" s="15" t="s">
        <v>78</v>
      </c>
      <c r="AY198" s="263" t="s">
        <v>143</v>
      </c>
    </row>
    <row r="199" spans="1:51" s="13" customFormat="1" ht="12">
      <c r="A199" s="13"/>
      <c r="B199" s="231"/>
      <c r="C199" s="232"/>
      <c r="D199" s="233" t="s">
        <v>152</v>
      </c>
      <c r="E199" s="234" t="s">
        <v>1</v>
      </c>
      <c r="F199" s="235" t="s">
        <v>212</v>
      </c>
      <c r="G199" s="232"/>
      <c r="H199" s="236">
        <v>2.432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152</v>
      </c>
      <c r="AU199" s="242" t="s">
        <v>88</v>
      </c>
      <c r="AV199" s="13" t="s">
        <v>88</v>
      </c>
      <c r="AW199" s="13" t="s">
        <v>35</v>
      </c>
      <c r="AX199" s="13" t="s">
        <v>78</v>
      </c>
      <c r="AY199" s="242" t="s">
        <v>143</v>
      </c>
    </row>
    <row r="200" spans="1:51" s="13" customFormat="1" ht="12">
      <c r="A200" s="13"/>
      <c r="B200" s="231"/>
      <c r="C200" s="232"/>
      <c r="D200" s="233" t="s">
        <v>152</v>
      </c>
      <c r="E200" s="234" t="s">
        <v>1</v>
      </c>
      <c r="F200" s="235" t="s">
        <v>213</v>
      </c>
      <c r="G200" s="232"/>
      <c r="H200" s="236">
        <v>1.97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152</v>
      </c>
      <c r="AU200" s="242" t="s">
        <v>88</v>
      </c>
      <c r="AV200" s="13" t="s">
        <v>88</v>
      </c>
      <c r="AW200" s="13" t="s">
        <v>35</v>
      </c>
      <c r="AX200" s="13" t="s">
        <v>78</v>
      </c>
      <c r="AY200" s="242" t="s">
        <v>143</v>
      </c>
    </row>
    <row r="201" spans="1:51" s="14" customFormat="1" ht="12">
      <c r="A201" s="14"/>
      <c r="B201" s="243"/>
      <c r="C201" s="244"/>
      <c r="D201" s="233" t="s">
        <v>152</v>
      </c>
      <c r="E201" s="245" t="s">
        <v>1</v>
      </c>
      <c r="F201" s="246" t="s">
        <v>154</v>
      </c>
      <c r="G201" s="244"/>
      <c r="H201" s="247">
        <v>116.932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152</v>
      </c>
      <c r="AU201" s="253" t="s">
        <v>88</v>
      </c>
      <c r="AV201" s="14" t="s">
        <v>150</v>
      </c>
      <c r="AW201" s="14" t="s">
        <v>35</v>
      </c>
      <c r="AX201" s="14" t="s">
        <v>86</v>
      </c>
      <c r="AY201" s="253" t="s">
        <v>143</v>
      </c>
    </row>
    <row r="202" spans="1:65" s="2" customFormat="1" ht="33" customHeight="1">
      <c r="A202" s="39"/>
      <c r="B202" s="40"/>
      <c r="C202" s="217" t="s">
        <v>144</v>
      </c>
      <c r="D202" s="217" t="s">
        <v>147</v>
      </c>
      <c r="E202" s="218" t="s">
        <v>220</v>
      </c>
      <c r="F202" s="219" t="s">
        <v>221</v>
      </c>
      <c r="G202" s="220" t="s">
        <v>91</v>
      </c>
      <c r="H202" s="221">
        <v>17</v>
      </c>
      <c r="I202" s="222"/>
      <c r="J202" s="223">
        <f>ROUND(I202*H202,2)</f>
        <v>0</v>
      </c>
      <c r="K202" s="224"/>
      <c r="L202" s="45"/>
      <c r="M202" s="225" t="s">
        <v>1</v>
      </c>
      <c r="N202" s="226" t="s">
        <v>43</v>
      </c>
      <c r="O202" s="92"/>
      <c r="P202" s="227">
        <f>O202*H202</f>
        <v>0</v>
      </c>
      <c r="Q202" s="227">
        <v>0.00013</v>
      </c>
      <c r="R202" s="227">
        <f>Q202*H202</f>
        <v>0.0022099999999999997</v>
      </c>
      <c r="S202" s="227">
        <v>0</v>
      </c>
      <c r="T202" s="228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9" t="s">
        <v>205</v>
      </c>
      <c r="AT202" s="229" t="s">
        <v>147</v>
      </c>
      <c r="AU202" s="229" t="s">
        <v>88</v>
      </c>
      <c r="AY202" s="18" t="s">
        <v>143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8" t="s">
        <v>86</v>
      </c>
      <c r="BK202" s="230">
        <f>ROUND(I202*H202,2)</f>
        <v>0</v>
      </c>
      <c r="BL202" s="18" t="s">
        <v>205</v>
      </c>
      <c r="BM202" s="229" t="s">
        <v>222</v>
      </c>
    </row>
    <row r="203" spans="1:51" s="15" customFormat="1" ht="12">
      <c r="A203" s="15"/>
      <c r="B203" s="254"/>
      <c r="C203" s="255"/>
      <c r="D203" s="233" t="s">
        <v>152</v>
      </c>
      <c r="E203" s="256" t="s">
        <v>1</v>
      </c>
      <c r="F203" s="257" t="s">
        <v>161</v>
      </c>
      <c r="G203" s="255"/>
      <c r="H203" s="256" t="s">
        <v>1</v>
      </c>
      <c r="I203" s="258"/>
      <c r="J203" s="255"/>
      <c r="K203" s="255"/>
      <c r="L203" s="259"/>
      <c r="M203" s="260"/>
      <c r="N203" s="261"/>
      <c r="O203" s="261"/>
      <c r="P203" s="261"/>
      <c r="Q203" s="261"/>
      <c r="R203" s="261"/>
      <c r="S203" s="261"/>
      <c r="T203" s="262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3" t="s">
        <v>152</v>
      </c>
      <c r="AU203" s="263" t="s">
        <v>88</v>
      </c>
      <c r="AV203" s="15" t="s">
        <v>86</v>
      </c>
      <c r="AW203" s="15" t="s">
        <v>35</v>
      </c>
      <c r="AX203" s="15" t="s">
        <v>78</v>
      </c>
      <c r="AY203" s="263" t="s">
        <v>143</v>
      </c>
    </row>
    <row r="204" spans="1:51" s="13" customFormat="1" ht="12">
      <c r="A204" s="13"/>
      <c r="B204" s="231"/>
      <c r="C204" s="232"/>
      <c r="D204" s="233" t="s">
        <v>152</v>
      </c>
      <c r="E204" s="234" t="s">
        <v>1</v>
      </c>
      <c r="F204" s="235" t="s">
        <v>214</v>
      </c>
      <c r="G204" s="232"/>
      <c r="H204" s="236">
        <v>9.6</v>
      </c>
      <c r="I204" s="237"/>
      <c r="J204" s="232"/>
      <c r="K204" s="232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152</v>
      </c>
      <c r="AU204" s="242" t="s">
        <v>88</v>
      </c>
      <c r="AV204" s="13" t="s">
        <v>88</v>
      </c>
      <c r="AW204" s="13" t="s">
        <v>35</v>
      </c>
      <c r="AX204" s="13" t="s">
        <v>78</v>
      </c>
      <c r="AY204" s="242" t="s">
        <v>143</v>
      </c>
    </row>
    <row r="205" spans="1:51" s="13" customFormat="1" ht="12">
      <c r="A205" s="13"/>
      <c r="B205" s="231"/>
      <c r="C205" s="232"/>
      <c r="D205" s="233" t="s">
        <v>152</v>
      </c>
      <c r="E205" s="234" t="s">
        <v>1</v>
      </c>
      <c r="F205" s="235" t="s">
        <v>215</v>
      </c>
      <c r="G205" s="232"/>
      <c r="H205" s="236">
        <v>7.4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152</v>
      </c>
      <c r="AU205" s="242" t="s">
        <v>88</v>
      </c>
      <c r="AV205" s="13" t="s">
        <v>88</v>
      </c>
      <c r="AW205" s="13" t="s">
        <v>35</v>
      </c>
      <c r="AX205" s="13" t="s">
        <v>78</v>
      </c>
      <c r="AY205" s="242" t="s">
        <v>143</v>
      </c>
    </row>
    <row r="206" spans="1:51" s="14" customFormat="1" ht="12">
      <c r="A206" s="14"/>
      <c r="B206" s="243"/>
      <c r="C206" s="244"/>
      <c r="D206" s="233" t="s">
        <v>152</v>
      </c>
      <c r="E206" s="245" t="s">
        <v>1</v>
      </c>
      <c r="F206" s="246" t="s">
        <v>154</v>
      </c>
      <c r="G206" s="244"/>
      <c r="H206" s="247">
        <v>17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152</v>
      </c>
      <c r="AU206" s="253" t="s">
        <v>88</v>
      </c>
      <c r="AV206" s="14" t="s">
        <v>150</v>
      </c>
      <c r="AW206" s="14" t="s">
        <v>35</v>
      </c>
      <c r="AX206" s="14" t="s">
        <v>86</v>
      </c>
      <c r="AY206" s="253" t="s">
        <v>143</v>
      </c>
    </row>
    <row r="207" spans="1:65" s="2" customFormat="1" ht="24.15" customHeight="1">
      <c r="A207" s="39"/>
      <c r="B207" s="40"/>
      <c r="C207" s="217" t="s">
        <v>223</v>
      </c>
      <c r="D207" s="217" t="s">
        <v>147</v>
      </c>
      <c r="E207" s="218" t="s">
        <v>224</v>
      </c>
      <c r="F207" s="219" t="s">
        <v>225</v>
      </c>
      <c r="G207" s="220" t="s">
        <v>91</v>
      </c>
      <c r="H207" s="221">
        <v>236.17</v>
      </c>
      <c r="I207" s="222"/>
      <c r="J207" s="223">
        <f>ROUND(I207*H207,2)</f>
        <v>0</v>
      </c>
      <c r="K207" s="224"/>
      <c r="L207" s="45"/>
      <c r="M207" s="225" t="s">
        <v>1</v>
      </c>
      <c r="N207" s="226" t="s">
        <v>43</v>
      </c>
      <c r="O207" s="92"/>
      <c r="P207" s="227">
        <f>O207*H207</f>
        <v>0</v>
      </c>
      <c r="Q207" s="227">
        <v>4E-05</v>
      </c>
      <c r="R207" s="227">
        <f>Q207*H207</f>
        <v>0.0094468</v>
      </c>
      <c r="S207" s="227">
        <v>0</v>
      </c>
      <c r="T207" s="228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9" t="s">
        <v>150</v>
      </c>
      <c r="AT207" s="229" t="s">
        <v>147</v>
      </c>
      <c r="AU207" s="229" t="s">
        <v>88</v>
      </c>
      <c r="AY207" s="18" t="s">
        <v>143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8" t="s">
        <v>86</v>
      </c>
      <c r="BK207" s="230">
        <f>ROUND(I207*H207,2)</f>
        <v>0</v>
      </c>
      <c r="BL207" s="18" t="s">
        <v>150</v>
      </c>
      <c r="BM207" s="229" t="s">
        <v>226</v>
      </c>
    </row>
    <row r="208" spans="1:51" s="13" customFormat="1" ht="12">
      <c r="A208" s="13"/>
      <c r="B208" s="231"/>
      <c r="C208" s="232"/>
      <c r="D208" s="233" t="s">
        <v>152</v>
      </c>
      <c r="E208" s="234" t="s">
        <v>1</v>
      </c>
      <c r="F208" s="235" t="s">
        <v>227</v>
      </c>
      <c r="G208" s="232"/>
      <c r="H208" s="236">
        <v>236.17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152</v>
      </c>
      <c r="AU208" s="242" t="s">
        <v>88</v>
      </c>
      <c r="AV208" s="13" t="s">
        <v>88</v>
      </c>
      <c r="AW208" s="13" t="s">
        <v>35</v>
      </c>
      <c r="AX208" s="13" t="s">
        <v>78</v>
      </c>
      <c r="AY208" s="242" t="s">
        <v>143</v>
      </c>
    </row>
    <row r="209" spans="1:51" s="14" customFormat="1" ht="12">
      <c r="A209" s="14"/>
      <c r="B209" s="243"/>
      <c r="C209" s="244"/>
      <c r="D209" s="233" t="s">
        <v>152</v>
      </c>
      <c r="E209" s="245" t="s">
        <v>1</v>
      </c>
      <c r="F209" s="246" t="s">
        <v>154</v>
      </c>
      <c r="G209" s="244"/>
      <c r="H209" s="247">
        <v>236.17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152</v>
      </c>
      <c r="AU209" s="253" t="s">
        <v>88</v>
      </c>
      <c r="AV209" s="14" t="s">
        <v>150</v>
      </c>
      <c r="AW209" s="14" t="s">
        <v>35</v>
      </c>
      <c r="AX209" s="14" t="s">
        <v>86</v>
      </c>
      <c r="AY209" s="253" t="s">
        <v>143</v>
      </c>
    </row>
    <row r="210" spans="1:65" s="2" customFormat="1" ht="37.8" customHeight="1">
      <c r="A210" s="39"/>
      <c r="B210" s="40"/>
      <c r="C210" s="217" t="s">
        <v>176</v>
      </c>
      <c r="D210" s="217" t="s">
        <v>147</v>
      </c>
      <c r="E210" s="218" t="s">
        <v>228</v>
      </c>
      <c r="F210" s="219" t="s">
        <v>229</v>
      </c>
      <c r="G210" s="220" t="s">
        <v>230</v>
      </c>
      <c r="H210" s="221">
        <v>8.88</v>
      </c>
      <c r="I210" s="222"/>
      <c r="J210" s="223">
        <f>ROUND(I210*H210,2)</f>
        <v>0</v>
      </c>
      <c r="K210" s="224"/>
      <c r="L210" s="45"/>
      <c r="M210" s="225" t="s">
        <v>1</v>
      </c>
      <c r="N210" s="226" t="s">
        <v>43</v>
      </c>
      <c r="O210" s="92"/>
      <c r="P210" s="227">
        <f>O210*H210</f>
        <v>0</v>
      </c>
      <c r="Q210" s="227">
        <v>0</v>
      </c>
      <c r="R210" s="227">
        <f>Q210*H210</f>
        <v>0</v>
      </c>
      <c r="S210" s="227">
        <v>2.2</v>
      </c>
      <c r="T210" s="228">
        <f>S210*H210</f>
        <v>19.536000000000005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9" t="s">
        <v>150</v>
      </c>
      <c r="AT210" s="229" t="s">
        <v>147</v>
      </c>
      <c r="AU210" s="229" t="s">
        <v>88</v>
      </c>
      <c r="AY210" s="18" t="s">
        <v>143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8" t="s">
        <v>86</v>
      </c>
      <c r="BK210" s="230">
        <f>ROUND(I210*H210,2)</f>
        <v>0</v>
      </c>
      <c r="BL210" s="18" t="s">
        <v>150</v>
      </c>
      <c r="BM210" s="229" t="s">
        <v>231</v>
      </c>
    </row>
    <row r="211" spans="1:51" s="13" customFormat="1" ht="12">
      <c r="A211" s="13"/>
      <c r="B211" s="231"/>
      <c r="C211" s="232"/>
      <c r="D211" s="233" t="s">
        <v>152</v>
      </c>
      <c r="E211" s="234" t="s">
        <v>1</v>
      </c>
      <c r="F211" s="235" t="s">
        <v>232</v>
      </c>
      <c r="G211" s="232"/>
      <c r="H211" s="236">
        <v>8.88</v>
      </c>
      <c r="I211" s="237"/>
      <c r="J211" s="232"/>
      <c r="K211" s="232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152</v>
      </c>
      <c r="AU211" s="242" t="s">
        <v>88</v>
      </c>
      <c r="AV211" s="13" t="s">
        <v>88</v>
      </c>
      <c r="AW211" s="13" t="s">
        <v>35</v>
      </c>
      <c r="AX211" s="13" t="s">
        <v>86</v>
      </c>
      <c r="AY211" s="242" t="s">
        <v>143</v>
      </c>
    </row>
    <row r="212" spans="1:65" s="2" customFormat="1" ht="24.15" customHeight="1">
      <c r="A212" s="39"/>
      <c r="B212" s="40"/>
      <c r="C212" s="217" t="s">
        <v>201</v>
      </c>
      <c r="D212" s="217" t="s">
        <v>147</v>
      </c>
      <c r="E212" s="218" t="s">
        <v>233</v>
      </c>
      <c r="F212" s="219" t="s">
        <v>234</v>
      </c>
      <c r="G212" s="220" t="s">
        <v>167</v>
      </c>
      <c r="H212" s="221">
        <v>20</v>
      </c>
      <c r="I212" s="222"/>
      <c r="J212" s="223">
        <f>ROUND(I212*H212,2)</f>
        <v>0</v>
      </c>
      <c r="K212" s="224"/>
      <c r="L212" s="45"/>
      <c r="M212" s="225" t="s">
        <v>1</v>
      </c>
      <c r="N212" s="226" t="s">
        <v>43</v>
      </c>
      <c r="O212" s="92"/>
      <c r="P212" s="227">
        <f>O212*H212</f>
        <v>0</v>
      </c>
      <c r="Q212" s="227">
        <v>0.01257</v>
      </c>
      <c r="R212" s="227">
        <f>Q212*H212</f>
        <v>0.2514</v>
      </c>
      <c r="S212" s="227">
        <v>0</v>
      </c>
      <c r="T212" s="228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9" t="s">
        <v>150</v>
      </c>
      <c r="AT212" s="229" t="s">
        <v>147</v>
      </c>
      <c r="AU212" s="229" t="s">
        <v>88</v>
      </c>
      <c r="AY212" s="18" t="s">
        <v>143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8" t="s">
        <v>86</v>
      </c>
      <c r="BK212" s="230">
        <f>ROUND(I212*H212,2)</f>
        <v>0</v>
      </c>
      <c r="BL212" s="18" t="s">
        <v>150</v>
      </c>
      <c r="BM212" s="229" t="s">
        <v>235</v>
      </c>
    </row>
    <row r="213" spans="1:51" s="13" customFormat="1" ht="12">
      <c r="A213" s="13"/>
      <c r="B213" s="231"/>
      <c r="C213" s="232"/>
      <c r="D213" s="233" t="s">
        <v>152</v>
      </c>
      <c r="E213" s="234" t="s">
        <v>1</v>
      </c>
      <c r="F213" s="235" t="s">
        <v>236</v>
      </c>
      <c r="G213" s="232"/>
      <c r="H213" s="236">
        <v>20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152</v>
      </c>
      <c r="AU213" s="242" t="s">
        <v>88</v>
      </c>
      <c r="AV213" s="13" t="s">
        <v>88</v>
      </c>
      <c r="AW213" s="13" t="s">
        <v>35</v>
      </c>
      <c r="AX213" s="13" t="s">
        <v>78</v>
      </c>
      <c r="AY213" s="242" t="s">
        <v>143</v>
      </c>
    </row>
    <row r="214" spans="1:51" s="14" customFormat="1" ht="12">
      <c r="A214" s="14"/>
      <c r="B214" s="243"/>
      <c r="C214" s="244"/>
      <c r="D214" s="233" t="s">
        <v>152</v>
      </c>
      <c r="E214" s="245" t="s">
        <v>1</v>
      </c>
      <c r="F214" s="246" t="s">
        <v>154</v>
      </c>
      <c r="G214" s="244"/>
      <c r="H214" s="247">
        <v>20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152</v>
      </c>
      <c r="AU214" s="253" t="s">
        <v>88</v>
      </c>
      <c r="AV214" s="14" t="s">
        <v>150</v>
      </c>
      <c r="AW214" s="14" t="s">
        <v>35</v>
      </c>
      <c r="AX214" s="14" t="s">
        <v>86</v>
      </c>
      <c r="AY214" s="253" t="s">
        <v>143</v>
      </c>
    </row>
    <row r="215" spans="1:65" s="2" customFormat="1" ht="24.15" customHeight="1">
      <c r="A215" s="39"/>
      <c r="B215" s="40"/>
      <c r="C215" s="217" t="s">
        <v>237</v>
      </c>
      <c r="D215" s="217" t="s">
        <v>147</v>
      </c>
      <c r="E215" s="218" t="s">
        <v>238</v>
      </c>
      <c r="F215" s="219" t="s">
        <v>239</v>
      </c>
      <c r="G215" s="220" t="s">
        <v>91</v>
      </c>
      <c r="H215" s="221">
        <v>34.1</v>
      </c>
      <c r="I215" s="222"/>
      <c r="J215" s="223">
        <f>ROUND(I215*H215,2)</f>
        <v>0</v>
      </c>
      <c r="K215" s="224"/>
      <c r="L215" s="45"/>
      <c r="M215" s="225" t="s">
        <v>1</v>
      </c>
      <c r="N215" s="226" t="s">
        <v>43</v>
      </c>
      <c r="O215" s="92"/>
      <c r="P215" s="227">
        <f>O215*H215</f>
        <v>0</v>
      </c>
      <c r="Q215" s="227">
        <v>0</v>
      </c>
      <c r="R215" s="227">
        <f>Q215*H215</f>
        <v>0</v>
      </c>
      <c r="S215" s="227">
        <v>0.05</v>
      </c>
      <c r="T215" s="228">
        <f>S215*H215</f>
        <v>1.705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9" t="s">
        <v>150</v>
      </c>
      <c r="AT215" s="229" t="s">
        <v>147</v>
      </c>
      <c r="AU215" s="229" t="s">
        <v>88</v>
      </c>
      <c r="AY215" s="18" t="s">
        <v>143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8" t="s">
        <v>86</v>
      </c>
      <c r="BK215" s="230">
        <f>ROUND(I215*H215,2)</f>
        <v>0</v>
      </c>
      <c r="BL215" s="18" t="s">
        <v>150</v>
      </c>
      <c r="BM215" s="229" t="s">
        <v>240</v>
      </c>
    </row>
    <row r="216" spans="1:51" s="15" customFormat="1" ht="12">
      <c r="A216" s="15"/>
      <c r="B216" s="254"/>
      <c r="C216" s="255"/>
      <c r="D216" s="233" t="s">
        <v>152</v>
      </c>
      <c r="E216" s="256" t="s">
        <v>1</v>
      </c>
      <c r="F216" s="257" t="s">
        <v>159</v>
      </c>
      <c r="G216" s="255"/>
      <c r="H216" s="256" t="s">
        <v>1</v>
      </c>
      <c r="I216" s="258"/>
      <c r="J216" s="255"/>
      <c r="K216" s="255"/>
      <c r="L216" s="259"/>
      <c r="M216" s="260"/>
      <c r="N216" s="261"/>
      <c r="O216" s="261"/>
      <c r="P216" s="261"/>
      <c r="Q216" s="261"/>
      <c r="R216" s="261"/>
      <c r="S216" s="261"/>
      <c r="T216" s="26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3" t="s">
        <v>152</v>
      </c>
      <c r="AU216" s="263" t="s">
        <v>88</v>
      </c>
      <c r="AV216" s="15" t="s">
        <v>86</v>
      </c>
      <c r="AW216" s="15" t="s">
        <v>35</v>
      </c>
      <c r="AX216" s="15" t="s">
        <v>78</v>
      </c>
      <c r="AY216" s="263" t="s">
        <v>143</v>
      </c>
    </row>
    <row r="217" spans="1:51" s="13" customFormat="1" ht="12">
      <c r="A217" s="13"/>
      <c r="B217" s="231"/>
      <c r="C217" s="232"/>
      <c r="D217" s="233" t="s">
        <v>152</v>
      </c>
      <c r="E217" s="234" t="s">
        <v>1</v>
      </c>
      <c r="F217" s="235" t="s">
        <v>208</v>
      </c>
      <c r="G217" s="232"/>
      <c r="H217" s="236">
        <v>26.18</v>
      </c>
      <c r="I217" s="237"/>
      <c r="J217" s="232"/>
      <c r="K217" s="232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152</v>
      </c>
      <c r="AU217" s="242" t="s">
        <v>88</v>
      </c>
      <c r="AV217" s="13" t="s">
        <v>88</v>
      </c>
      <c r="AW217" s="13" t="s">
        <v>35</v>
      </c>
      <c r="AX217" s="13" t="s">
        <v>78</v>
      </c>
      <c r="AY217" s="242" t="s">
        <v>143</v>
      </c>
    </row>
    <row r="218" spans="1:51" s="13" customFormat="1" ht="12">
      <c r="A218" s="13"/>
      <c r="B218" s="231"/>
      <c r="C218" s="232"/>
      <c r="D218" s="233" t="s">
        <v>152</v>
      </c>
      <c r="E218" s="234" t="s">
        <v>1</v>
      </c>
      <c r="F218" s="235" t="s">
        <v>209</v>
      </c>
      <c r="G218" s="232"/>
      <c r="H218" s="236">
        <v>7.92</v>
      </c>
      <c r="I218" s="237"/>
      <c r="J218" s="232"/>
      <c r="K218" s="232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152</v>
      </c>
      <c r="AU218" s="242" t="s">
        <v>88</v>
      </c>
      <c r="AV218" s="13" t="s">
        <v>88</v>
      </c>
      <c r="AW218" s="13" t="s">
        <v>35</v>
      </c>
      <c r="AX218" s="13" t="s">
        <v>78</v>
      </c>
      <c r="AY218" s="242" t="s">
        <v>143</v>
      </c>
    </row>
    <row r="219" spans="1:51" s="14" customFormat="1" ht="12">
      <c r="A219" s="14"/>
      <c r="B219" s="243"/>
      <c r="C219" s="244"/>
      <c r="D219" s="233" t="s">
        <v>152</v>
      </c>
      <c r="E219" s="245" t="s">
        <v>1</v>
      </c>
      <c r="F219" s="246" t="s">
        <v>154</v>
      </c>
      <c r="G219" s="244"/>
      <c r="H219" s="247">
        <v>34.1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152</v>
      </c>
      <c r="AU219" s="253" t="s">
        <v>88</v>
      </c>
      <c r="AV219" s="14" t="s">
        <v>150</v>
      </c>
      <c r="AW219" s="14" t="s">
        <v>35</v>
      </c>
      <c r="AX219" s="14" t="s">
        <v>86</v>
      </c>
      <c r="AY219" s="253" t="s">
        <v>143</v>
      </c>
    </row>
    <row r="220" spans="1:65" s="2" customFormat="1" ht="21.75" customHeight="1">
      <c r="A220" s="39"/>
      <c r="B220" s="40"/>
      <c r="C220" s="217" t="s">
        <v>241</v>
      </c>
      <c r="D220" s="217" t="s">
        <v>147</v>
      </c>
      <c r="E220" s="218" t="s">
        <v>242</v>
      </c>
      <c r="F220" s="219" t="s">
        <v>243</v>
      </c>
      <c r="G220" s="220" t="s">
        <v>91</v>
      </c>
      <c r="H220" s="221">
        <v>22.656</v>
      </c>
      <c r="I220" s="222"/>
      <c r="J220" s="223">
        <f>ROUND(I220*H220,2)</f>
        <v>0</v>
      </c>
      <c r="K220" s="224"/>
      <c r="L220" s="45"/>
      <c r="M220" s="225" t="s">
        <v>1</v>
      </c>
      <c r="N220" s="226" t="s">
        <v>43</v>
      </c>
      <c r="O220" s="92"/>
      <c r="P220" s="227">
        <f>O220*H220</f>
        <v>0</v>
      </c>
      <c r="Q220" s="227">
        <v>0</v>
      </c>
      <c r="R220" s="227">
        <f>Q220*H220</f>
        <v>0</v>
      </c>
      <c r="S220" s="227">
        <v>0.066</v>
      </c>
      <c r="T220" s="228">
        <f>S220*H220</f>
        <v>1.495296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9" t="s">
        <v>205</v>
      </c>
      <c r="AT220" s="229" t="s">
        <v>147</v>
      </c>
      <c r="AU220" s="229" t="s">
        <v>88</v>
      </c>
      <c r="AY220" s="18" t="s">
        <v>143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8" t="s">
        <v>86</v>
      </c>
      <c r="BK220" s="230">
        <f>ROUND(I220*H220,2)</f>
        <v>0</v>
      </c>
      <c r="BL220" s="18" t="s">
        <v>205</v>
      </c>
      <c r="BM220" s="229" t="s">
        <v>244</v>
      </c>
    </row>
    <row r="221" spans="1:51" s="15" customFormat="1" ht="12">
      <c r="A221" s="15"/>
      <c r="B221" s="254"/>
      <c r="C221" s="255"/>
      <c r="D221" s="233" t="s">
        <v>152</v>
      </c>
      <c r="E221" s="256" t="s">
        <v>1</v>
      </c>
      <c r="F221" s="257" t="s">
        <v>245</v>
      </c>
      <c r="G221" s="255"/>
      <c r="H221" s="256" t="s">
        <v>1</v>
      </c>
      <c r="I221" s="258"/>
      <c r="J221" s="255"/>
      <c r="K221" s="255"/>
      <c r="L221" s="259"/>
      <c r="M221" s="260"/>
      <c r="N221" s="261"/>
      <c r="O221" s="261"/>
      <c r="P221" s="261"/>
      <c r="Q221" s="261"/>
      <c r="R221" s="261"/>
      <c r="S221" s="261"/>
      <c r="T221" s="26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3" t="s">
        <v>152</v>
      </c>
      <c r="AU221" s="263" t="s">
        <v>88</v>
      </c>
      <c r="AV221" s="15" t="s">
        <v>86</v>
      </c>
      <c r="AW221" s="15" t="s">
        <v>35</v>
      </c>
      <c r="AX221" s="15" t="s">
        <v>78</v>
      </c>
      <c r="AY221" s="263" t="s">
        <v>143</v>
      </c>
    </row>
    <row r="222" spans="1:51" s="13" customFormat="1" ht="12">
      <c r="A222" s="13"/>
      <c r="B222" s="231"/>
      <c r="C222" s="232"/>
      <c r="D222" s="233" t="s">
        <v>152</v>
      </c>
      <c r="E222" s="234" t="s">
        <v>1</v>
      </c>
      <c r="F222" s="235" t="s">
        <v>246</v>
      </c>
      <c r="G222" s="232"/>
      <c r="H222" s="236">
        <v>16.88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152</v>
      </c>
      <c r="AU222" s="242" t="s">
        <v>88</v>
      </c>
      <c r="AV222" s="13" t="s">
        <v>88</v>
      </c>
      <c r="AW222" s="13" t="s">
        <v>35</v>
      </c>
      <c r="AX222" s="13" t="s">
        <v>78</v>
      </c>
      <c r="AY222" s="242" t="s">
        <v>143</v>
      </c>
    </row>
    <row r="223" spans="1:51" s="13" customFormat="1" ht="12">
      <c r="A223" s="13"/>
      <c r="B223" s="231"/>
      <c r="C223" s="232"/>
      <c r="D223" s="233" t="s">
        <v>152</v>
      </c>
      <c r="E223" s="234" t="s">
        <v>1</v>
      </c>
      <c r="F223" s="235" t="s">
        <v>247</v>
      </c>
      <c r="G223" s="232"/>
      <c r="H223" s="236">
        <v>3.927</v>
      </c>
      <c r="I223" s="237"/>
      <c r="J223" s="232"/>
      <c r="K223" s="232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152</v>
      </c>
      <c r="AU223" s="242" t="s">
        <v>88</v>
      </c>
      <c r="AV223" s="13" t="s">
        <v>88</v>
      </c>
      <c r="AW223" s="13" t="s">
        <v>35</v>
      </c>
      <c r="AX223" s="13" t="s">
        <v>78</v>
      </c>
      <c r="AY223" s="242" t="s">
        <v>143</v>
      </c>
    </row>
    <row r="224" spans="1:51" s="13" customFormat="1" ht="12">
      <c r="A224" s="13"/>
      <c r="B224" s="231"/>
      <c r="C224" s="232"/>
      <c r="D224" s="233" t="s">
        <v>152</v>
      </c>
      <c r="E224" s="234" t="s">
        <v>1</v>
      </c>
      <c r="F224" s="235" t="s">
        <v>248</v>
      </c>
      <c r="G224" s="232"/>
      <c r="H224" s="236">
        <v>1.188</v>
      </c>
      <c r="I224" s="237"/>
      <c r="J224" s="232"/>
      <c r="K224" s="232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152</v>
      </c>
      <c r="AU224" s="242" t="s">
        <v>88</v>
      </c>
      <c r="AV224" s="13" t="s">
        <v>88</v>
      </c>
      <c r="AW224" s="13" t="s">
        <v>35</v>
      </c>
      <c r="AX224" s="13" t="s">
        <v>78</v>
      </c>
      <c r="AY224" s="242" t="s">
        <v>143</v>
      </c>
    </row>
    <row r="225" spans="1:51" s="15" customFormat="1" ht="12">
      <c r="A225" s="15"/>
      <c r="B225" s="254"/>
      <c r="C225" s="255"/>
      <c r="D225" s="233" t="s">
        <v>152</v>
      </c>
      <c r="E225" s="256" t="s">
        <v>1</v>
      </c>
      <c r="F225" s="257" t="s">
        <v>249</v>
      </c>
      <c r="G225" s="255"/>
      <c r="H225" s="256" t="s">
        <v>1</v>
      </c>
      <c r="I225" s="258"/>
      <c r="J225" s="255"/>
      <c r="K225" s="255"/>
      <c r="L225" s="259"/>
      <c r="M225" s="260"/>
      <c r="N225" s="261"/>
      <c r="O225" s="261"/>
      <c r="P225" s="261"/>
      <c r="Q225" s="261"/>
      <c r="R225" s="261"/>
      <c r="S225" s="261"/>
      <c r="T225" s="26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63" t="s">
        <v>152</v>
      </c>
      <c r="AU225" s="263" t="s">
        <v>88</v>
      </c>
      <c r="AV225" s="15" t="s">
        <v>86</v>
      </c>
      <c r="AW225" s="15" t="s">
        <v>35</v>
      </c>
      <c r="AX225" s="15" t="s">
        <v>78</v>
      </c>
      <c r="AY225" s="263" t="s">
        <v>143</v>
      </c>
    </row>
    <row r="226" spans="1:51" s="13" customFormat="1" ht="12">
      <c r="A226" s="13"/>
      <c r="B226" s="231"/>
      <c r="C226" s="232"/>
      <c r="D226" s="233" t="s">
        <v>152</v>
      </c>
      <c r="E226" s="234" t="s">
        <v>1</v>
      </c>
      <c r="F226" s="235" t="s">
        <v>250</v>
      </c>
      <c r="G226" s="232"/>
      <c r="H226" s="236">
        <v>0.365</v>
      </c>
      <c r="I226" s="237"/>
      <c r="J226" s="232"/>
      <c r="K226" s="232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152</v>
      </c>
      <c r="AU226" s="242" t="s">
        <v>88</v>
      </c>
      <c r="AV226" s="13" t="s">
        <v>88</v>
      </c>
      <c r="AW226" s="13" t="s">
        <v>35</v>
      </c>
      <c r="AX226" s="13" t="s">
        <v>78</v>
      </c>
      <c r="AY226" s="242" t="s">
        <v>143</v>
      </c>
    </row>
    <row r="227" spans="1:51" s="13" customFormat="1" ht="12">
      <c r="A227" s="13"/>
      <c r="B227" s="231"/>
      <c r="C227" s="232"/>
      <c r="D227" s="233" t="s">
        <v>152</v>
      </c>
      <c r="E227" s="234" t="s">
        <v>1</v>
      </c>
      <c r="F227" s="235" t="s">
        <v>251</v>
      </c>
      <c r="G227" s="232"/>
      <c r="H227" s="236">
        <v>0.296</v>
      </c>
      <c r="I227" s="237"/>
      <c r="J227" s="232"/>
      <c r="K227" s="232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152</v>
      </c>
      <c r="AU227" s="242" t="s">
        <v>88</v>
      </c>
      <c r="AV227" s="13" t="s">
        <v>88</v>
      </c>
      <c r="AW227" s="13" t="s">
        <v>35</v>
      </c>
      <c r="AX227" s="13" t="s">
        <v>78</v>
      </c>
      <c r="AY227" s="242" t="s">
        <v>143</v>
      </c>
    </row>
    <row r="228" spans="1:51" s="14" customFormat="1" ht="12">
      <c r="A228" s="14"/>
      <c r="B228" s="243"/>
      <c r="C228" s="244"/>
      <c r="D228" s="233" t="s">
        <v>152</v>
      </c>
      <c r="E228" s="245" t="s">
        <v>1</v>
      </c>
      <c r="F228" s="246" t="s">
        <v>154</v>
      </c>
      <c r="G228" s="244"/>
      <c r="H228" s="247">
        <v>22.656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152</v>
      </c>
      <c r="AU228" s="253" t="s">
        <v>88</v>
      </c>
      <c r="AV228" s="14" t="s">
        <v>150</v>
      </c>
      <c r="AW228" s="14" t="s">
        <v>35</v>
      </c>
      <c r="AX228" s="14" t="s">
        <v>86</v>
      </c>
      <c r="AY228" s="253" t="s">
        <v>143</v>
      </c>
    </row>
    <row r="229" spans="1:65" s="2" customFormat="1" ht="24.15" customHeight="1">
      <c r="A229" s="39"/>
      <c r="B229" s="40"/>
      <c r="C229" s="217" t="s">
        <v>252</v>
      </c>
      <c r="D229" s="217" t="s">
        <v>147</v>
      </c>
      <c r="E229" s="218" t="s">
        <v>253</v>
      </c>
      <c r="F229" s="219" t="s">
        <v>254</v>
      </c>
      <c r="G229" s="220" t="s">
        <v>91</v>
      </c>
      <c r="H229" s="221">
        <v>45.31</v>
      </c>
      <c r="I229" s="222"/>
      <c r="J229" s="223">
        <f>ROUND(I229*H229,2)</f>
        <v>0</v>
      </c>
      <c r="K229" s="224"/>
      <c r="L229" s="45"/>
      <c r="M229" s="225" t="s">
        <v>1</v>
      </c>
      <c r="N229" s="226" t="s">
        <v>43</v>
      </c>
      <c r="O229" s="92"/>
      <c r="P229" s="227">
        <f>O229*H229</f>
        <v>0</v>
      </c>
      <c r="Q229" s="227">
        <v>0</v>
      </c>
      <c r="R229" s="227">
        <f>Q229*H229</f>
        <v>0</v>
      </c>
      <c r="S229" s="227">
        <v>0.07</v>
      </c>
      <c r="T229" s="228">
        <f>S229*H229</f>
        <v>3.1717000000000004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9" t="s">
        <v>205</v>
      </c>
      <c r="AT229" s="229" t="s">
        <v>147</v>
      </c>
      <c r="AU229" s="229" t="s">
        <v>88</v>
      </c>
      <c r="AY229" s="18" t="s">
        <v>143</v>
      </c>
      <c r="BE229" s="230">
        <f>IF(N229="základní",J229,0)</f>
        <v>0</v>
      </c>
      <c r="BF229" s="230">
        <f>IF(N229="snížená",J229,0)</f>
        <v>0</v>
      </c>
      <c r="BG229" s="230">
        <f>IF(N229="zákl. přenesená",J229,0)</f>
        <v>0</v>
      </c>
      <c r="BH229" s="230">
        <f>IF(N229="sníž. přenesená",J229,0)</f>
        <v>0</v>
      </c>
      <c r="BI229" s="230">
        <f>IF(N229="nulová",J229,0)</f>
        <v>0</v>
      </c>
      <c r="BJ229" s="18" t="s">
        <v>86</v>
      </c>
      <c r="BK229" s="230">
        <f>ROUND(I229*H229,2)</f>
        <v>0</v>
      </c>
      <c r="BL229" s="18" t="s">
        <v>205</v>
      </c>
      <c r="BM229" s="229" t="s">
        <v>255</v>
      </c>
    </row>
    <row r="230" spans="1:51" s="15" customFormat="1" ht="12">
      <c r="A230" s="15"/>
      <c r="B230" s="254"/>
      <c r="C230" s="255"/>
      <c r="D230" s="233" t="s">
        <v>152</v>
      </c>
      <c r="E230" s="256" t="s">
        <v>1</v>
      </c>
      <c r="F230" s="257" t="s">
        <v>256</v>
      </c>
      <c r="G230" s="255"/>
      <c r="H230" s="256" t="s">
        <v>1</v>
      </c>
      <c r="I230" s="258"/>
      <c r="J230" s="255"/>
      <c r="K230" s="255"/>
      <c r="L230" s="259"/>
      <c r="M230" s="260"/>
      <c r="N230" s="261"/>
      <c r="O230" s="261"/>
      <c r="P230" s="261"/>
      <c r="Q230" s="261"/>
      <c r="R230" s="261"/>
      <c r="S230" s="261"/>
      <c r="T230" s="26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3" t="s">
        <v>152</v>
      </c>
      <c r="AU230" s="263" t="s">
        <v>88</v>
      </c>
      <c r="AV230" s="15" t="s">
        <v>86</v>
      </c>
      <c r="AW230" s="15" t="s">
        <v>35</v>
      </c>
      <c r="AX230" s="15" t="s">
        <v>78</v>
      </c>
      <c r="AY230" s="263" t="s">
        <v>143</v>
      </c>
    </row>
    <row r="231" spans="1:51" s="13" customFormat="1" ht="12">
      <c r="A231" s="13"/>
      <c r="B231" s="231"/>
      <c r="C231" s="232"/>
      <c r="D231" s="233" t="s">
        <v>152</v>
      </c>
      <c r="E231" s="234" t="s">
        <v>1</v>
      </c>
      <c r="F231" s="235" t="s">
        <v>257</v>
      </c>
      <c r="G231" s="232"/>
      <c r="H231" s="236">
        <v>33.759</v>
      </c>
      <c r="I231" s="237"/>
      <c r="J231" s="232"/>
      <c r="K231" s="232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152</v>
      </c>
      <c r="AU231" s="242" t="s">
        <v>88</v>
      </c>
      <c r="AV231" s="13" t="s">
        <v>88</v>
      </c>
      <c r="AW231" s="13" t="s">
        <v>35</v>
      </c>
      <c r="AX231" s="13" t="s">
        <v>78</v>
      </c>
      <c r="AY231" s="242" t="s">
        <v>143</v>
      </c>
    </row>
    <row r="232" spans="1:51" s="13" customFormat="1" ht="12">
      <c r="A232" s="13"/>
      <c r="B232" s="231"/>
      <c r="C232" s="232"/>
      <c r="D232" s="233" t="s">
        <v>152</v>
      </c>
      <c r="E232" s="234" t="s">
        <v>1</v>
      </c>
      <c r="F232" s="235" t="s">
        <v>258</v>
      </c>
      <c r="G232" s="232"/>
      <c r="H232" s="236">
        <v>7.854</v>
      </c>
      <c r="I232" s="237"/>
      <c r="J232" s="232"/>
      <c r="K232" s="232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152</v>
      </c>
      <c r="AU232" s="242" t="s">
        <v>88</v>
      </c>
      <c r="AV232" s="13" t="s">
        <v>88</v>
      </c>
      <c r="AW232" s="13" t="s">
        <v>35</v>
      </c>
      <c r="AX232" s="13" t="s">
        <v>78</v>
      </c>
      <c r="AY232" s="242" t="s">
        <v>143</v>
      </c>
    </row>
    <row r="233" spans="1:51" s="13" customFormat="1" ht="12">
      <c r="A233" s="13"/>
      <c r="B233" s="231"/>
      <c r="C233" s="232"/>
      <c r="D233" s="233" t="s">
        <v>152</v>
      </c>
      <c r="E233" s="234" t="s">
        <v>1</v>
      </c>
      <c r="F233" s="235" t="s">
        <v>259</v>
      </c>
      <c r="G233" s="232"/>
      <c r="H233" s="236">
        <v>2.376</v>
      </c>
      <c r="I233" s="237"/>
      <c r="J233" s="232"/>
      <c r="K233" s="232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152</v>
      </c>
      <c r="AU233" s="242" t="s">
        <v>88</v>
      </c>
      <c r="AV233" s="13" t="s">
        <v>88</v>
      </c>
      <c r="AW233" s="13" t="s">
        <v>35</v>
      </c>
      <c r="AX233" s="13" t="s">
        <v>78</v>
      </c>
      <c r="AY233" s="242" t="s">
        <v>143</v>
      </c>
    </row>
    <row r="234" spans="1:51" s="15" customFormat="1" ht="12">
      <c r="A234" s="15"/>
      <c r="B234" s="254"/>
      <c r="C234" s="255"/>
      <c r="D234" s="233" t="s">
        <v>152</v>
      </c>
      <c r="E234" s="256" t="s">
        <v>1</v>
      </c>
      <c r="F234" s="257" t="s">
        <v>260</v>
      </c>
      <c r="G234" s="255"/>
      <c r="H234" s="256" t="s">
        <v>1</v>
      </c>
      <c r="I234" s="258"/>
      <c r="J234" s="255"/>
      <c r="K234" s="255"/>
      <c r="L234" s="259"/>
      <c r="M234" s="260"/>
      <c r="N234" s="261"/>
      <c r="O234" s="261"/>
      <c r="P234" s="261"/>
      <c r="Q234" s="261"/>
      <c r="R234" s="261"/>
      <c r="S234" s="261"/>
      <c r="T234" s="262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3" t="s">
        <v>152</v>
      </c>
      <c r="AU234" s="263" t="s">
        <v>88</v>
      </c>
      <c r="AV234" s="15" t="s">
        <v>86</v>
      </c>
      <c r="AW234" s="15" t="s">
        <v>35</v>
      </c>
      <c r="AX234" s="15" t="s">
        <v>78</v>
      </c>
      <c r="AY234" s="263" t="s">
        <v>143</v>
      </c>
    </row>
    <row r="235" spans="1:51" s="13" customFormat="1" ht="12">
      <c r="A235" s="13"/>
      <c r="B235" s="231"/>
      <c r="C235" s="232"/>
      <c r="D235" s="233" t="s">
        <v>152</v>
      </c>
      <c r="E235" s="234" t="s">
        <v>1</v>
      </c>
      <c r="F235" s="235" t="s">
        <v>261</v>
      </c>
      <c r="G235" s="232"/>
      <c r="H235" s="236">
        <v>0.73</v>
      </c>
      <c r="I235" s="237"/>
      <c r="J235" s="232"/>
      <c r="K235" s="232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152</v>
      </c>
      <c r="AU235" s="242" t="s">
        <v>88</v>
      </c>
      <c r="AV235" s="13" t="s">
        <v>88</v>
      </c>
      <c r="AW235" s="13" t="s">
        <v>35</v>
      </c>
      <c r="AX235" s="13" t="s">
        <v>78</v>
      </c>
      <c r="AY235" s="242" t="s">
        <v>143</v>
      </c>
    </row>
    <row r="236" spans="1:51" s="13" customFormat="1" ht="12">
      <c r="A236" s="13"/>
      <c r="B236" s="231"/>
      <c r="C236" s="232"/>
      <c r="D236" s="233" t="s">
        <v>152</v>
      </c>
      <c r="E236" s="234" t="s">
        <v>1</v>
      </c>
      <c r="F236" s="235" t="s">
        <v>262</v>
      </c>
      <c r="G236" s="232"/>
      <c r="H236" s="236">
        <v>0.591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152</v>
      </c>
      <c r="AU236" s="242" t="s">
        <v>88</v>
      </c>
      <c r="AV236" s="13" t="s">
        <v>88</v>
      </c>
      <c r="AW236" s="13" t="s">
        <v>35</v>
      </c>
      <c r="AX236" s="13" t="s">
        <v>78</v>
      </c>
      <c r="AY236" s="242" t="s">
        <v>143</v>
      </c>
    </row>
    <row r="237" spans="1:51" s="14" customFormat="1" ht="12">
      <c r="A237" s="14"/>
      <c r="B237" s="243"/>
      <c r="C237" s="244"/>
      <c r="D237" s="233" t="s">
        <v>152</v>
      </c>
      <c r="E237" s="245" t="s">
        <v>1</v>
      </c>
      <c r="F237" s="246" t="s">
        <v>154</v>
      </c>
      <c r="G237" s="244"/>
      <c r="H237" s="247">
        <v>45.31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152</v>
      </c>
      <c r="AU237" s="253" t="s">
        <v>88</v>
      </c>
      <c r="AV237" s="14" t="s">
        <v>150</v>
      </c>
      <c r="AW237" s="14" t="s">
        <v>35</v>
      </c>
      <c r="AX237" s="14" t="s">
        <v>86</v>
      </c>
      <c r="AY237" s="253" t="s">
        <v>143</v>
      </c>
    </row>
    <row r="238" spans="1:65" s="2" customFormat="1" ht="24.15" customHeight="1">
      <c r="A238" s="39"/>
      <c r="B238" s="40"/>
      <c r="C238" s="217" t="s">
        <v>263</v>
      </c>
      <c r="D238" s="217" t="s">
        <v>147</v>
      </c>
      <c r="E238" s="218" t="s">
        <v>264</v>
      </c>
      <c r="F238" s="219" t="s">
        <v>265</v>
      </c>
      <c r="G238" s="220" t="s">
        <v>91</v>
      </c>
      <c r="H238" s="221">
        <v>1.705</v>
      </c>
      <c r="I238" s="222"/>
      <c r="J238" s="223">
        <f>ROUND(I238*H238,2)</f>
        <v>0</v>
      </c>
      <c r="K238" s="224"/>
      <c r="L238" s="45"/>
      <c r="M238" s="225" t="s">
        <v>1</v>
      </c>
      <c r="N238" s="226" t="s">
        <v>43</v>
      </c>
      <c r="O238" s="92"/>
      <c r="P238" s="227">
        <f>O238*H238</f>
        <v>0</v>
      </c>
      <c r="Q238" s="227">
        <v>0.02014</v>
      </c>
      <c r="R238" s="227">
        <f>Q238*H238</f>
        <v>0.03433870000000001</v>
      </c>
      <c r="S238" s="227">
        <v>0</v>
      </c>
      <c r="T238" s="228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9" t="s">
        <v>205</v>
      </c>
      <c r="AT238" s="229" t="s">
        <v>147</v>
      </c>
      <c r="AU238" s="229" t="s">
        <v>88</v>
      </c>
      <c r="AY238" s="18" t="s">
        <v>143</v>
      </c>
      <c r="BE238" s="230">
        <f>IF(N238="základní",J238,0)</f>
        <v>0</v>
      </c>
      <c r="BF238" s="230">
        <f>IF(N238="snížená",J238,0)</f>
        <v>0</v>
      </c>
      <c r="BG238" s="230">
        <f>IF(N238="zákl. přenesená",J238,0)</f>
        <v>0</v>
      </c>
      <c r="BH238" s="230">
        <f>IF(N238="sníž. přenesená",J238,0)</f>
        <v>0</v>
      </c>
      <c r="BI238" s="230">
        <f>IF(N238="nulová",J238,0)</f>
        <v>0</v>
      </c>
      <c r="BJ238" s="18" t="s">
        <v>86</v>
      </c>
      <c r="BK238" s="230">
        <f>ROUND(I238*H238,2)</f>
        <v>0</v>
      </c>
      <c r="BL238" s="18" t="s">
        <v>205</v>
      </c>
      <c r="BM238" s="229" t="s">
        <v>266</v>
      </c>
    </row>
    <row r="239" spans="1:51" s="15" customFormat="1" ht="12">
      <c r="A239" s="15"/>
      <c r="B239" s="254"/>
      <c r="C239" s="255"/>
      <c r="D239" s="233" t="s">
        <v>152</v>
      </c>
      <c r="E239" s="256" t="s">
        <v>1</v>
      </c>
      <c r="F239" s="257" t="s">
        <v>267</v>
      </c>
      <c r="G239" s="255"/>
      <c r="H239" s="256" t="s">
        <v>1</v>
      </c>
      <c r="I239" s="258"/>
      <c r="J239" s="255"/>
      <c r="K239" s="255"/>
      <c r="L239" s="259"/>
      <c r="M239" s="260"/>
      <c r="N239" s="261"/>
      <c r="O239" s="261"/>
      <c r="P239" s="261"/>
      <c r="Q239" s="261"/>
      <c r="R239" s="261"/>
      <c r="S239" s="261"/>
      <c r="T239" s="262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3" t="s">
        <v>152</v>
      </c>
      <c r="AU239" s="263" t="s">
        <v>88</v>
      </c>
      <c r="AV239" s="15" t="s">
        <v>86</v>
      </c>
      <c r="AW239" s="15" t="s">
        <v>35</v>
      </c>
      <c r="AX239" s="15" t="s">
        <v>78</v>
      </c>
      <c r="AY239" s="263" t="s">
        <v>143</v>
      </c>
    </row>
    <row r="240" spans="1:51" s="13" customFormat="1" ht="12">
      <c r="A240" s="13"/>
      <c r="B240" s="231"/>
      <c r="C240" s="232"/>
      <c r="D240" s="233" t="s">
        <v>152</v>
      </c>
      <c r="E240" s="234" t="s">
        <v>1</v>
      </c>
      <c r="F240" s="235" t="s">
        <v>268</v>
      </c>
      <c r="G240" s="232"/>
      <c r="H240" s="236">
        <v>1.309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152</v>
      </c>
      <c r="AU240" s="242" t="s">
        <v>88</v>
      </c>
      <c r="AV240" s="13" t="s">
        <v>88</v>
      </c>
      <c r="AW240" s="13" t="s">
        <v>35</v>
      </c>
      <c r="AX240" s="13" t="s">
        <v>78</v>
      </c>
      <c r="AY240" s="242" t="s">
        <v>143</v>
      </c>
    </row>
    <row r="241" spans="1:51" s="13" customFormat="1" ht="12">
      <c r="A241" s="13"/>
      <c r="B241" s="231"/>
      <c r="C241" s="232"/>
      <c r="D241" s="233" t="s">
        <v>152</v>
      </c>
      <c r="E241" s="234" t="s">
        <v>1</v>
      </c>
      <c r="F241" s="235" t="s">
        <v>269</v>
      </c>
      <c r="G241" s="232"/>
      <c r="H241" s="236">
        <v>0.396</v>
      </c>
      <c r="I241" s="237"/>
      <c r="J241" s="232"/>
      <c r="K241" s="232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152</v>
      </c>
      <c r="AU241" s="242" t="s">
        <v>88</v>
      </c>
      <c r="AV241" s="13" t="s">
        <v>88</v>
      </c>
      <c r="AW241" s="13" t="s">
        <v>35</v>
      </c>
      <c r="AX241" s="13" t="s">
        <v>78</v>
      </c>
      <c r="AY241" s="242" t="s">
        <v>143</v>
      </c>
    </row>
    <row r="242" spans="1:51" s="14" customFormat="1" ht="12">
      <c r="A242" s="14"/>
      <c r="B242" s="243"/>
      <c r="C242" s="244"/>
      <c r="D242" s="233" t="s">
        <v>152</v>
      </c>
      <c r="E242" s="245" t="s">
        <v>1</v>
      </c>
      <c r="F242" s="246" t="s">
        <v>154</v>
      </c>
      <c r="G242" s="244"/>
      <c r="H242" s="247">
        <v>1.705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152</v>
      </c>
      <c r="AU242" s="253" t="s">
        <v>88</v>
      </c>
      <c r="AV242" s="14" t="s">
        <v>150</v>
      </c>
      <c r="AW242" s="14" t="s">
        <v>35</v>
      </c>
      <c r="AX242" s="14" t="s">
        <v>86</v>
      </c>
      <c r="AY242" s="253" t="s">
        <v>143</v>
      </c>
    </row>
    <row r="243" spans="1:65" s="2" customFormat="1" ht="24.15" customHeight="1">
      <c r="A243" s="39"/>
      <c r="B243" s="40"/>
      <c r="C243" s="217" t="s">
        <v>270</v>
      </c>
      <c r="D243" s="217" t="s">
        <v>147</v>
      </c>
      <c r="E243" s="218" t="s">
        <v>271</v>
      </c>
      <c r="F243" s="219" t="s">
        <v>272</v>
      </c>
      <c r="G243" s="220" t="s">
        <v>91</v>
      </c>
      <c r="H243" s="221">
        <v>1.705</v>
      </c>
      <c r="I243" s="222"/>
      <c r="J243" s="223">
        <f>ROUND(I243*H243,2)</f>
        <v>0</v>
      </c>
      <c r="K243" s="224"/>
      <c r="L243" s="45"/>
      <c r="M243" s="225" t="s">
        <v>1</v>
      </c>
      <c r="N243" s="226" t="s">
        <v>43</v>
      </c>
      <c r="O243" s="92"/>
      <c r="P243" s="227">
        <f>O243*H243</f>
        <v>0</v>
      </c>
      <c r="Q243" s="227">
        <v>0.03885</v>
      </c>
      <c r="R243" s="227">
        <f>Q243*H243</f>
        <v>0.06623925000000001</v>
      </c>
      <c r="S243" s="227">
        <v>0</v>
      </c>
      <c r="T243" s="228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29" t="s">
        <v>205</v>
      </c>
      <c r="AT243" s="229" t="s">
        <v>147</v>
      </c>
      <c r="AU243" s="229" t="s">
        <v>88</v>
      </c>
      <c r="AY243" s="18" t="s">
        <v>143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8" t="s">
        <v>86</v>
      </c>
      <c r="BK243" s="230">
        <f>ROUND(I243*H243,2)</f>
        <v>0</v>
      </c>
      <c r="BL243" s="18" t="s">
        <v>205</v>
      </c>
      <c r="BM243" s="229" t="s">
        <v>273</v>
      </c>
    </row>
    <row r="244" spans="1:51" s="15" customFormat="1" ht="12">
      <c r="A244" s="15"/>
      <c r="B244" s="254"/>
      <c r="C244" s="255"/>
      <c r="D244" s="233" t="s">
        <v>152</v>
      </c>
      <c r="E244" s="256" t="s">
        <v>1</v>
      </c>
      <c r="F244" s="257" t="s">
        <v>267</v>
      </c>
      <c r="G244" s="255"/>
      <c r="H244" s="256" t="s">
        <v>1</v>
      </c>
      <c r="I244" s="258"/>
      <c r="J244" s="255"/>
      <c r="K244" s="255"/>
      <c r="L244" s="259"/>
      <c r="M244" s="260"/>
      <c r="N244" s="261"/>
      <c r="O244" s="261"/>
      <c r="P244" s="261"/>
      <c r="Q244" s="261"/>
      <c r="R244" s="261"/>
      <c r="S244" s="261"/>
      <c r="T244" s="26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3" t="s">
        <v>152</v>
      </c>
      <c r="AU244" s="263" t="s">
        <v>88</v>
      </c>
      <c r="AV244" s="15" t="s">
        <v>86</v>
      </c>
      <c r="AW244" s="15" t="s">
        <v>35</v>
      </c>
      <c r="AX244" s="15" t="s">
        <v>78</v>
      </c>
      <c r="AY244" s="263" t="s">
        <v>143</v>
      </c>
    </row>
    <row r="245" spans="1:51" s="13" customFormat="1" ht="12">
      <c r="A245" s="13"/>
      <c r="B245" s="231"/>
      <c r="C245" s="232"/>
      <c r="D245" s="233" t="s">
        <v>152</v>
      </c>
      <c r="E245" s="234" t="s">
        <v>1</v>
      </c>
      <c r="F245" s="235" t="s">
        <v>268</v>
      </c>
      <c r="G245" s="232"/>
      <c r="H245" s="236">
        <v>1.309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152</v>
      </c>
      <c r="AU245" s="242" t="s">
        <v>88</v>
      </c>
      <c r="AV245" s="13" t="s">
        <v>88</v>
      </c>
      <c r="AW245" s="13" t="s">
        <v>35</v>
      </c>
      <c r="AX245" s="13" t="s">
        <v>78</v>
      </c>
      <c r="AY245" s="242" t="s">
        <v>143</v>
      </c>
    </row>
    <row r="246" spans="1:51" s="13" customFormat="1" ht="12">
      <c r="A246" s="13"/>
      <c r="B246" s="231"/>
      <c r="C246" s="232"/>
      <c r="D246" s="233" t="s">
        <v>152</v>
      </c>
      <c r="E246" s="234" t="s">
        <v>1</v>
      </c>
      <c r="F246" s="235" t="s">
        <v>269</v>
      </c>
      <c r="G246" s="232"/>
      <c r="H246" s="236">
        <v>0.396</v>
      </c>
      <c r="I246" s="237"/>
      <c r="J246" s="232"/>
      <c r="K246" s="232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152</v>
      </c>
      <c r="AU246" s="242" t="s">
        <v>88</v>
      </c>
      <c r="AV246" s="13" t="s">
        <v>88</v>
      </c>
      <c r="AW246" s="13" t="s">
        <v>35</v>
      </c>
      <c r="AX246" s="13" t="s">
        <v>78</v>
      </c>
      <c r="AY246" s="242" t="s">
        <v>143</v>
      </c>
    </row>
    <row r="247" spans="1:51" s="14" customFormat="1" ht="12">
      <c r="A247" s="14"/>
      <c r="B247" s="243"/>
      <c r="C247" s="244"/>
      <c r="D247" s="233" t="s">
        <v>152</v>
      </c>
      <c r="E247" s="245" t="s">
        <v>1</v>
      </c>
      <c r="F247" s="246" t="s">
        <v>154</v>
      </c>
      <c r="G247" s="244"/>
      <c r="H247" s="247">
        <v>1.705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152</v>
      </c>
      <c r="AU247" s="253" t="s">
        <v>88</v>
      </c>
      <c r="AV247" s="14" t="s">
        <v>150</v>
      </c>
      <c r="AW247" s="14" t="s">
        <v>35</v>
      </c>
      <c r="AX247" s="14" t="s">
        <v>86</v>
      </c>
      <c r="AY247" s="253" t="s">
        <v>143</v>
      </c>
    </row>
    <row r="248" spans="1:65" s="2" customFormat="1" ht="24.15" customHeight="1">
      <c r="A248" s="39"/>
      <c r="B248" s="40"/>
      <c r="C248" s="217" t="s">
        <v>8</v>
      </c>
      <c r="D248" s="217" t="s">
        <v>147</v>
      </c>
      <c r="E248" s="218" t="s">
        <v>274</v>
      </c>
      <c r="F248" s="219" t="s">
        <v>275</v>
      </c>
      <c r="G248" s="220" t="s">
        <v>91</v>
      </c>
      <c r="H248" s="221">
        <v>1.705</v>
      </c>
      <c r="I248" s="222"/>
      <c r="J248" s="223">
        <f>ROUND(I248*H248,2)</f>
        <v>0</v>
      </c>
      <c r="K248" s="224"/>
      <c r="L248" s="45"/>
      <c r="M248" s="225" t="s">
        <v>1</v>
      </c>
      <c r="N248" s="226" t="s">
        <v>43</v>
      </c>
      <c r="O248" s="92"/>
      <c r="P248" s="227">
        <f>O248*H248</f>
        <v>0</v>
      </c>
      <c r="Q248" s="227">
        <v>0.06043</v>
      </c>
      <c r="R248" s="227">
        <f>Q248*H248</f>
        <v>0.10303315</v>
      </c>
      <c r="S248" s="227">
        <v>0</v>
      </c>
      <c r="T248" s="228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9" t="s">
        <v>205</v>
      </c>
      <c r="AT248" s="229" t="s">
        <v>147</v>
      </c>
      <c r="AU248" s="229" t="s">
        <v>88</v>
      </c>
      <c r="AY248" s="18" t="s">
        <v>143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8" t="s">
        <v>86</v>
      </c>
      <c r="BK248" s="230">
        <f>ROUND(I248*H248,2)</f>
        <v>0</v>
      </c>
      <c r="BL248" s="18" t="s">
        <v>205</v>
      </c>
      <c r="BM248" s="229" t="s">
        <v>276</v>
      </c>
    </row>
    <row r="249" spans="1:51" s="15" customFormat="1" ht="12">
      <c r="A249" s="15"/>
      <c r="B249" s="254"/>
      <c r="C249" s="255"/>
      <c r="D249" s="233" t="s">
        <v>152</v>
      </c>
      <c r="E249" s="256" t="s">
        <v>1</v>
      </c>
      <c r="F249" s="257" t="s">
        <v>267</v>
      </c>
      <c r="G249" s="255"/>
      <c r="H249" s="256" t="s">
        <v>1</v>
      </c>
      <c r="I249" s="258"/>
      <c r="J249" s="255"/>
      <c r="K249" s="255"/>
      <c r="L249" s="259"/>
      <c r="M249" s="260"/>
      <c r="N249" s="261"/>
      <c r="O249" s="261"/>
      <c r="P249" s="261"/>
      <c r="Q249" s="261"/>
      <c r="R249" s="261"/>
      <c r="S249" s="261"/>
      <c r="T249" s="26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3" t="s">
        <v>152</v>
      </c>
      <c r="AU249" s="263" t="s">
        <v>88</v>
      </c>
      <c r="AV249" s="15" t="s">
        <v>86</v>
      </c>
      <c r="AW249" s="15" t="s">
        <v>35</v>
      </c>
      <c r="AX249" s="15" t="s">
        <v>78</v>
      </c>
      <c r="AY249" s="263" t="s">
        <v>143</v>
      </c>
    </row>
    <row r="250" spans="1:51" s="13" customFormat="1" ht="12">
      <c r="A250" s="13"/>
      <c r="B250" s="231"/>
      <c r="C250" s="232"/>
      <c r="D250" s="233" t="s">
        <v>152</v>
      </c>
      <c r="E250" s="234" t="s">
        <v>1</v>
      </c>
      <c r="F250" s="235" t="s">
        <v>268</v>
      </c>
      <c r="G250" s="232"/>
      <c r="H250" s="236">
        <v>1.309</v>
      </c>
      <c r="I250" s="237"/>
      <c r="J250" s="232"/>
      <c r="K250" s="232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152</v>
      </c>
      <c r="AU250" s="242" t="s">
        <v>88</v>
      </c>
      <c r="AV250" s="13" t="s">
        <v>88</v>
      </c>
      <c r="AW250" s="13" t="s">
        <v>35</v>
      </c>
      <c r="AX250" s="13" t="s">
        <v>78</v>
      </c>
      <c r="AY250" s="242" t="s">
        <v>143</v>
      </c>
    </row>
    <row r="251" spans="1:51" s="13" customFormat="1" ht="12">
      <c r="A251" s="13"/>
      <c r="B251" s="231"/>
      <c r="C251" s="232"/>
      <c r="D251" s="233" t="s">
        <v>152</v>
      </c>
      <c r="E251" s="234" t="s">
        <v>1</v>
      </c>
      <c r="F251" s="235" t="s">
        <v>269</v>
      </c>
      <c r="G251" s="232"/>
      <c r="H251" s="236">
        <v>0.396</v>
      </c>
      <c r="I251" s="237"/>
      <c r="J251" s="232"/>
      <c r="K251" s="232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152</v>
      </c>
      <c r="AU251" s="242" t="s">
        <v>88</v>
      </c>
      <c r="AV251" s="13" t="s">
        <v>88</v>
      </c>
      <c r="AW251" s="13" t="s">
        <v>35</v>
      </c>
      <c r="AX251" s="13" t="s">
        <v>78</v>
      </c>
      <c r="AY251" s="242" t="s">
        <v>143</v>
      </c>
    </row>
    <row r="252" spans="1:51" s="14" customFormat="1" ht="12">
      <c r="A252" s="14"/>
      <c r="B252" s="243"/>
      <c r="C252" s="244"/>
      <c r="D252" s="233" t="s">
        <v>152</v>
      </c>
      <c r="E252" s="245" t="s">
        <v>1</v>
      </c>
      <c r="F252" s="246" t="s">
        <v>154</v>
      </c>
      <c r="G252" s="244"/>
      <c r="H252" s="247">
        <v>1.705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152</v>
      </c>
      <c r="AU252" s="253" t="s">
        <v>88</v>
      </c>
      <c r="AV252" s="14" t="s">
        <v>150</v>
      </c>
      <c r="AW252" s="14" t="s">
        <v>35</v>
      </c>
      <c r="AX252" s="14" t="s">
        <v>86</v>
      </c>
      <c r="AY252" s="253" t="s">
        <v>143</v>
      </c>
    </row>
    <row r="253" spans="1:65" s="2" customFormat="1" ht="24.15" customHeight="1">
      <c r="A253" s="39"/>
      <c r="B253" s="40"/>
      <c r="C253" s="217" t="s">
        <v>205</v>
      </c>
      <c r="D253" s="217" t="s">
        <v>147</v>
      </c>
      <c r="E253" s="218" t="s">
        <v>277</v>
      </c>
      <c r="F253" s="219" t="s">
        <v>278</v>
      </c>
      <c r="G253" s="220" t="s">
        <v>91</v>
      </c>
      <c r="H253" s="221">
        <v>1.705</v>
      </c>
      <c r="I253" s="222"/>
      <c r="J253" s="223">
        <f>ROUND(I253*H253,2)</f>
        <v>0</v>
      </c>
      <c r="K253" s="224"/>
      <c r="L253" s="45"/>
      <c r="M253" s="225" t="s">
        <v>1</v>
      </c>
      <c r="N253" s="226" t="s">
        <v>43</v>
      </c>
      <c r="O253" s="92"/>
      <c r="P253" s="227">
        <f>O253*H253</f>
        <v>0</v>
      </c>
      <c r="Q253" s="227">
        <v>0.08057</v>
      </c>
      <c r="R253" s="227">
        <f>Q253*H253</f>
        <v>0.13737185000000002</v>
      </c>
      <c r="S253" s="227">
        <v>0</v>
      </c>
      <c r="T253" s="228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9" t="s">
        <v>205</v>
      </c>
      <c r="AT253" s="229" t="s">
        <v>147</v>
      </c>
      <c r="AU253" s="229" t="s">
        <v>88</v>
      </c>
      <c r="AY253" s="18" t="s">
        <v>143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18" t="s">
        <v>86</v>
      </c>
      <c r="BK253" s="230">
        <f>ROUND(I253*H253,2)</f>
        <v>0</v>
      </c>
      <c r="BL253" s="18" t="s">
        <v>205</v>
      </c>
      <c r="BM253" s="229" t="s">
        <v>279</v>
      </c>
    </row>
    <row r="254" spans="1:51" s="15" customFormat="1" ht="12">
      <c r="A254" s="15"/>
      <c r="B254" s="254"/>
      <c r="C254" s="255"/>
      <c r="D254" s="233" t="s">
        <v>152</v>
      </c>
      <c r="E254" s="256" t="s">
        <v>1</v>
      </c>
      <c r="F254" s="257" t="s">
        <v>267</v>
      </c>
      <c r="G254" s="255"/>
      <c r="H254" s="256" t="s">
        <v>1</v>
      </c>
      <c r="I254" s="258"/>
      <c r="J254" s="255"/>
      <c r="K254" s="255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152</v>
      </c>
      <c r="AU254" s="263" t="s">
        <v>88</v>
      </c>
      <c r="AV254" s="15" t="s">
        <v>86</v>
      </c>
      <c r="AW254" s="15" t="s">
        <v>35</v>
      </c>
      <c r="AX254" s="15" t="s">
        <v>78</v>
      </c>
      <c r="AY254" s="263" t="s">
        <v>143</v>
      </c>
    </row>
    <row r="255" spans="1:51" s="13" customFormat="1" ht="12">
      <c r="A255" s="13"/>
      <c r="B255" s="231"/>
      <c r="C255" s="232"/>
      <c r="D255" s="233" t="s">
        <v>152</v>
      </c>
      <c r="E255" s="234" t="s">
        <v>1</v>
      </c>
      <c r="F255" s="235" t="s">
        <v>268</v>
      </c>
      <c r="G255" s="232"/>
      <c r="H255" s="236">
        <v>1.309</v>
      </c>
      <c r="I255" s="237"/>
      <c r="J255" s="232"/>
      <c r="K255" s="232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152</v>
      </c>
      <c r="AU255" s="242" t="s">
        <v>88</v>
      </c>
      <c r="AV255" s="13" t="s">
        <v>88</v>
      </c>
      <c r="AW255" s="13" t="s">
        <v>35</v>
      </c>
      <c r="AX255" s="13" t="s">
        <v>78</v>
      </c>
      <c r="AY255" s="242" t="s">
        <v>143</v>
      </c>
    </row>
    <row r="256" spans="1:51" s="13" customFormat="1" ht="12">
      <c r="A256" s="13"/>
      <c r="B256" s="231"/>
      <c r="C256" s="232"/>
      <c r="D256" s="233" t="s">
        <v>152</v>
      </c>
      <c r="E256" s="234" t="s">
        <v>1</v>
      </c>
      <c r="F256" s="235" t="s">
        <v>269</v>
      </c>
      <c r="G256" s="232"/>
      <c r="H256" s="236">
        <v>0.396</v>
      </c>
      <c r="I256" s="237"/>
      <c r="J256" s="232"/>
      <c r="K256" s="232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152</v>
      </c>
      <c r="AU256" s="242" t="s">
        <v>88</v>
      </c>
      <c r="AV256" s="13" t="s">
        <v>88</v>
      </c>
      <c r="AW256" s="13" t="s">
        <v>35</v>
      </c>
      <c r="AX256" s="13" t="s">
        <v>78</v>
      </c>
      <c r="AY256" s="242" t="s">
        <v>143</v>
      </c>
    </row>
    <row r="257" spans="1:51" s="14" customFormat="1" ht="12">
      <c r="A257" s="14"/>
      <c r="B257" s="243"/>
      <c r="C257" s="244"/>
      <c r="D257" s="233" t="s">
        <v>152</v>
      </c>
      <c r="E257" s="245" t="s">
        <v>1</v>
      </c>
      <c r="F257" s="246" t="s">
        <v>154</v>
      </c>
      <c r="G257" s="244"/>
      <c r="H257" s="247">
        <v>1.705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152</v>
      </c>
      <c r="AU257" s="253" t="s">
        <v>88</v>
      </c>
      <c r="AV257" s="14" t="s">
        <v>150</v>
      </c>
      <c r="AW257" s="14" t="s">
        <v>35</v>
      </c>
      <c r="AX257" s="14" t="s">
        <v>86</v>
      </c>
      <c r="AY257" s="253" t="s">
        <v>143</v>
      </c>
    </row>
    <row r="258" spans="1:65" s="2" customFormat="1" ht="24.15" customHeight="1">
      <c r="A258" s="39"/>
      <c r="B258" s="40"/>
      <c r="C258" s="217" t="s">
        <v>280</v>
      </c>
      <c r="D258" s="217" t="s">
        <v>147</v>
      </c>
      <c r="E258" s="218" t="s">
        <v>281</v>
      </c>
      <c r="F258" s="219" t="s">
        <v>282</v>
      </c>
      <c r="G258" s="220" t="s">
        <v>91</v>
      </c>
      <c r="H258" s="221">
        <v>1.705</v>
      </c>
      <c r="I258" s="222"/>
      <c r="J258" s="223">
        <f>ROUND(I258*H258,2)</f>
        <v>0</v>
      </c>
      <c r="K258" s="224"/>
      <c r="L258" s="45"/>
      <c r="M258" s="225" t="s">
        <v>1</v>
      </c>
      <c r="N258" s="226" t="s">
        <v>43</v>
      </c>
      <c r="O258" s="92"/>
      <c r="P258" s="227">
        <f>O258*H258</f>
        <v>0</v>
      </c>
      <c r="Q258" s="227">
        <v>0.10007</v>
      </c>
      <c r="R258" s="227">
        <f>Q258*H258</f>
        <v>0.17061935000000003</v>
      </c>
      <c r="S258" s="227">
        <v>0</v>
      </c>
      <c r="T258" s="228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9" t="s">
        <v>205</v>
      </c>
      <c r="AT258" s="229" t="s">
        <v>147</v>
      </c>
      <c r="AU258" s="229" t="s">
        <v>88</v>
      </c>
      <c r="AY258" s="18" t="s">
        <v>143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18" t="s">
        <v>86</v>
      </c>
      <c r="BK258" s="230">
        <f>ROUND(I258*H258,2)</f>
        <v>0</v>
      </c>
      <c r="BL258" s="18" t="s">
        <v>205</v>
      </c>
      <c r="BM258" s="229" t="s">
        <v>283</v>
      </c>
    </row>
    <row r="259" spans="1:51" s="15" customFormat="1" ht="12">
      <c r="A259" s="15"/>
      <c r="B259" s="254"/>
      <c r="C259" s="255"/>
      <c r="D259" s="233" t="s">
        <v>152</v>
      </c>
      <c r="E259" s="256" t="s">
        <v>1</v>
      </c>
      <c r="F259" s="257" t="s">
        <v>267</v>
      </c>
      <c r="G259" s="255"/>
      <c r="H259" s="256" t="s">
        <v>1</v>
      </c>
      <c r="I259" s="258"/>
      <c r="J259" s="255"/>
      <c r="K259" s="255"/>
      <c r="L259" s="259"/>
      <c r="M259" s="260"/>
      <c r="N259" s="261"/>
      <c r="O259" s="261"/>
      <c r="P259" s="261"/>
      <c r="Q259" s="261"/>
      <c r="R259" s="261"/>
      <c r="S259" s="261"/>
      <c r="T259" s="262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3" t="s">
        <v>152</v>
      </c>
      <c r="AU259" s="263" t="s">
        <v>88</v>
      </c>
      <c r="AV259" s="15" t="s">
        <v>86</v>
      </c>
      <c r="AW259" s="15" t="s">
        <v>35</v>
      </c>
      <c r="AX259" s="15" t="s">
        <v>78</v>
      </c>
      <c r="AY259" s="263" t="s">
        <v>143</v>
      </c>
    </row>
    <row r="260" spans="1:51" s="13" customFormat="1" ht="12">
      <c r="A260" s="13"/>
      <c r="B260" s="231"/>
      <c r="C260" s="232"/>
      <c r="D260" s="233" t="s">
        <v>152</v>
      </c>
      <c r="E260" s="234" t="s">
        <v>1</v>
      </c>
      <c r="F260" s="235" t="s">
        <v>268</v>
      </c>
      <c r="G260" s="232"/>
      <c r="H260" s="236">
        <v>1.309</v>
      </c>
      <c r="I260" s="237"/>
      <c r="J260" s="232"/>
      <c r="K260" s="232"/>
      <c r="L260" s="238"/>
      <c r="M260" s="239"/>
      <c r="N260" s="240"/>
      <c r="O260" s="240"/>
      <c r="P260" s="240"/>
      <c r="Q260" s="240"/>
      <c r="R260" s="240"/>
      <c r="S260" s="240"/>
      <c r="T260" s="241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2" t="s">
        <v>152</v>
      </c>
      <c r="AU260" s="242" t="s">
        <v>88</v>
      </c>
      <c r="AV260" s="13" t="s">
        <v>88</v>
      </c>
      <c r="AW260" s="13" t="s">
        <v>35</v>
      </c>
      <c r="AX260" s="13" t="s">
        <v>78</v>
      </c>
      <c r="AY260" s="242" t="s">
        <v>143</v>
      </c>
    </row>
    <row r="261" spans="1:51" s="13" customFormat="1" ht="12">
      <c r="A261" s="13"/>
      <c r="B261" s="231"/>
      <c r="C261" s="232"/>
      <c r="D261" s="233" t="s">
        <v>152</v>
      </c>
      <c r="E261" s="234" t="s">
        <v>1</v>
      </c>
      <c r="F261" s="235" t="s">
        <v>269</v>
      </c>
      <c r="G261" s="232"/>
      <c r="H261" s="236">
        <v>0.396</v>
      </c>
      <c r="I261" s="237"/>
      <c r="J261" s="232"/>
      <c r="K261" s="232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152</v>
      </c>
      <c r="AU261" s="242" t="s">
        <v>88</v>
      </c>
      <c r="AV261" s="13" t="s">
        <v>88</v>
      </c>
      <c r="AW261" s="13" t="s">
        <v>35</v>
      </c>
      <c r="AX261" s="13" t="s">
        <v>78</v>
      </c>
      <c r="AY261" s="242" t="s">
        <v>143</v>
      </c>
    </row>
    <row r="262" spans="1:51" s="14" customFormat="1" ht="12">
      <c r="A262" s="14"/>
      <c r="B262" s="243"/>
      <c r="C262" s="244"/>
      <c r="D262" s="233" t="s">
        <v>152</v>
      </c>
      <c r="E262" s="245" t="s">
        <v>1</v>
      </c>
      <c r="F262" s="246" t="s">
        <v>154</v>
      </c>
      <c r="G262" s="244"/>
      <c r="H262" s="247">
        <v>1.705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152</v>
      </c>
      <c r="AU262" s="253" t="s">
        <v>88</v>
      </c>
      <c r="AV262" s="14" t="s">
        <v>150</v>
      </c>
      <c r="AW262" s="14" t="s">
        <v>35</v>
      </c>
      <c r="AX262" s="14" t="s">
        <v>86</v>
      </c>
      <c r="AY262" s="253" t="s">
        <v>143</v>
      </c>
    </row>
    <row r="263" spans="1:65" s="2" customFormat="1" ht="24.15" customHeight="1">
      <c r="A263" s="39"/>
      <c r="B263" s="40"/>
      <c r="C263" s="217" t="s">
        <v>284</v>
      </c>
      <c r="D263" s="217" t="s">
        <v>147</v>
      </c>
      <c r="E263" s="218" t="s">
        <v>285</v>
      </c>
      <c r="F263" s="219" t="s">
        <v>286</v>
      </c>
      <c r="G263" s="220" t="s">
        <v>91</v>
      </c>
      <c r="H263" s="221">
        <v>5.627</v>
      </c>
      <c r="I263" s="222"/>
      <c r="J263" s="223">
        <f>ROUND(I263*H263,2)</f>
        <v>0</v>
      </c>
      <c r="K263" s="224"/>
      <c r="L263" s="45"/>
      <c r="M263" s="225" t="s">
        <v>1</v>
      </c>
      <c r="N263" s="226" t="s">
        <v>43</v>
      </c>
      <c r="O263" s="92"/>
      <c r="P263" s="227">
        <f>O263*H263</f>
        <v>0</v>
      </c>
      <c r="Q263" s="227">
        <v>0.0211</v>
      </c>
      <c r="R263" s="227">
        <f>Q263*H263</f>
        <v>0.1187297</v>
      </c>
      <c r="S263" s="227">
        <v>0</v>
      </c>
      <c r="T263" s="228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9" t="s">
        <v>150</v>
      </c>
      <c r="AT263" s="229" t="s">
        <v>147</v>
      </c>
      <c r="AU263" s="229" t="s">
        <v>88</v>
      </c>
      <c r="AY263" s="18" t="s">
        <v>143</v>
      </c>
      <c r="BE263" s="230">
        <f>IF(N263="základní",J263,0)</f>
        <v>0</v>
      </c>
      <c r="BF263" s="230">
        <f>IF(N263="snížená",J263,0)</f>
        <v>0</v>
      </c>
      <c r="BG263" s="230">
        <f>IF(N263="zákl. přenesená",J263,0)</f>
        <v>0</v>
      </c>
      <c r="BH263" s="230">
        <f>IF(N263="sníž. přenesená",J263,0)</f>
        <v>0</v>
      </c>
      <c r="BI263" s="230">
        <f>IF(N263="nulová",J263,0)</f>
        <v>0</v>
      </c>
      <c r="BJ263" s="18" t="s">
        <v>86</v>
      </c>
      <c r="BK263" s="230">
        <f>ROUND(I263*H263,2)</f>
        <v>0</v>
      </c>
      <c r="BL263" s="18" t="s">
        <v>150</v>
      </c>
      <c r="BM263" s="229" t="s">
        <v>287</v>
      </c>
    </row>
    <row r="264" spans="1:51" s="15" customFormat="1" ht="12">
      <c r="A264" s="15"/>
      <c r="B264" s="254"/>
      <c r="C264" s="255"/>
      <c r="D264" s="233" t="s">
        <v>152</v>
      </c>
      <c r="E264" s="256" t="s">
        <v>1</v>
      </c>
      <c r="F264" s="257" t="s">
        <v>267</v>
      </c>
      <c r="G264" s="255"/>
      <c r="H264" s="256" t="s">
        <v>1</v>
      </c>
      <c r="I264" s="258"/>
      <c r="J264" s="255"/>
      <c r="K264" s="255"/>
      <c r="L264" s="259"/>
      <c r="M264" s="260"/>
      <c r="N264" s="261"/>
      <c r="O264" s="261"/>
      <c r="P264" s="261"/>
      <c r="Q264" s="261"/>
      <c r="R264" s="261"/>
      <c r="S264" s="261"/>
      <c r="T264" s="262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3" t="s">
        <v>152</v>
      </c>
      <c r="AU264" s="263" t="s">
        <v>88</v>
      </c>
      <c r="AV264" s="15" t="s">
        <v>86</v>
      </c>
      <c r="AW264" s="15" t="s">
        <v>35</v>
      </c>
      <c r="AX264" s="15" t="s">
        <v>78</v>
      </c>
      <c r="AY264" s="263" t="s">
        <v>143</v>
      </c>
    </row>
    <row r="265" spans="1:51" s="13" customFormat="1" ht="12">
      <c r="A265" s="13"/>
      <c r="B265" s="231"/>
      <c r="C265" s="232"/>
      <c r="D265" s="233" t="s">
        <v>152</v>
      </c>
      <c r="E265" s="234" t="s">
        <v>1</v>
      </c>
      <c r="F265" s="235" t="s">
        <v>288</v>
      </c>
      <c r="G265" s="232"/>
      <c r="H265" s="236">
        <v>5.627</v>
      </c>
      <c r="I265" s="237"/>
      <c r="J265" s="232"/>
      <c r="K265" s="232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152</v>
      </c>
      <c r="AU265" s="242" t="s">
        <v>88</v>
      </c>
      <c r="AV265" s="13" t="s">
        <v>88</v>
      </c>
      <c r="AW265" s="13" t="s">
        <v>35</v>
      </c>
      <c r="AX265" s="13" t="s">
        <v>78</v>
      </c>
      <c r="AY265" s="242" t="s">
        <v>143</v>
      </c>
    </row>
    <row r="266" spans="1:51" s="14" customFormat="1" ht="12">
      <c r="A266" s="14"/>
      <c r="B266" s="243"/>
      <c r="C266" s="244"/>
      <c r="D266" s="233" t="s">
        <v>152</v>
      </c>
      <c r="E266" s="245" t="s">
        <v>1</v>
      </c>
      <c r="F266" s="246" t="s">
        <v>154</v>
      </c>
      <c r="G266" s="244"/>
      <c r="H266" s="247">
        <v>5.627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152</v>
      </c>
      <c r="AU266" s="253" t="s">
        <v>88</v>
      </c>
      <c r="AV266" s="14" t="s">
        <v>150</v>
      </c>
      <c r="AW266" s="14" t="s">
        <v>35</v>
      </c>
      <c r="AX266" s="14" t="s">
        <v>86</v>
      </c>
      <c r="AY266" s="253" t="s">
        <v>143</v>
      </c>
    </row>
    <row r="267" spans="1:65" s="2" customFormat="1" ht="24.15" customHeight="1">
      <c r="A267" s="39"/>
      <c r="B267" s="40"/>
      <c r="C267" s="217" t="s">
        <v>289</v>
      </c>
      <c r="D267" s="217" t="s">
        <v>147</v>
      </c>
      <c r="E267" s="218" t="s">
        <v>290</v>
      </c>
      <c r="F267" s="219" t="s">
        <v>291</v>
      </c>
      <c r="G267" s="220" t="s">
        <v>91</v>
      </c>
      <c r="H267" s="221">
        <v>5.627</v>
      </c>
      <c r="I267" s="222"/>
      <c r="J267" s="223">
        <f>ROUND(I267*H267,2)</f>
        <v>0</v>
      </c>
      <c r="K267" s="224"/>
      <c r="L267" s="45"/>
      <c r="M267" s="225" t="s">
        <v>1</v>
      </c>
      <c r="N267" s="226" t="s">
        <v>43</v>
      </c>
      <c r="O267" s="92"/>
      <c r="P267" s="227">
        <f>O267*H267</f>
        <v>0</v>
      </c>
      <c r="Q267" s="227">
        <v>0.0422</v>
      </c>
      <c r="R267" s="227">
        <f>Q267*H267</f>
        <v>0.2374594</v>
      </c>
      <c r="S267" s="227">
        <v>0</v>
      </c>
      <c r="T267" s="228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9" t="s">
        <v>150</v>
      </c>
      <c r="AT267" s="229" t="s">
        <v>147</v>
      </c>
      <c r="AU267" s="229" t="s">
        <v>88</v>
      </c>
      <c r="AY267" s="18" t="s">
        <v>143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18" t="s">
        <v>86</v>
      </c>
      <c r="BK267" s="230">
        <f>ROUND(I267*H267,2)</f>
        <v>0</v>
      </c>
      <c r="BL267" s="18" t="s">
        <v>150</v>
      </c>
      <c r="BM267" s="229" t="s">
        <v>292</v>
      </c>
    </row>
    <row r="268" spans="1:51" s="15" customFormat="1" ht="12">
      <c r="A268" s="15"/>
      <c r="B268" s="254"/>
      <c r="C268" s="255"/>
      <c r="D268" s="233" t="s">
        <v>152</v>
      </c>
      <c r="E268" s="256" t="s">
        <v>1</v>
      </c>
      <c r="F268" s="257" t="s">
        <v>267</v>
      </c>
      <c r="G268" s="255"/>
      <c r="H268" s="256" t="s">
        <v>1</v>
      </c>
      <c r="I268" s="258"/>
      <c r="J268" s="255"/>
      <c r="K268" s="255"/>
      <c r="L268" s="259"/>
      <c r="M268" s="260"/>
      <c r="N268" s="261"/>
      <c r="O268" s="261"/>
      <c r="P268" s="261"/>
      <c r="Q268" s="261"/>
      <c r="R268" s="261"/>
      <c r="S268" s="261"/>
      <c r="T268" s="262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3" t="s">
        <v>152</v>
      </c>
      <c r="AU268" s="263" t="s">
        <v>88</v>
      </c>
      <c r="AV268" s="15" t="s">
        <v>86</v>
      </c>
      <c r="AW268" s="15" t="s">
        <v>35</v>
      </c>
      <c r="AX268" s="15" t="s">
        <v>78</v>
      </c>
      <c r="AY268" s="263" t="s">
        <v>143</v>
      </c>
    </row>
    <row r="269" spans="1:51" s="13" customFormat="1" ht="12">
      <c r="A269" s="13"/>
      <c r="B269" s="231"/>
      <c r="C269" s="232"/>
      <c r="D269" s="233" t="s">
        <v>152</v>
      </c>
      <c r="E269" s="234" t="s">
        <v>1</v>
      </c>
      <c r="F269" s="235" t="s">
        <v>288</v>
      </c>
      <c r="G269" s="232"/>
      <c r="H269" s="236">
        <v>5.627</v>
      </c>
      <c r="I269" s="237"/>
      <c r="J269" s="232"/>
      <c r="K269" s="232"/>
      <c r="L269" s="238"/>
      <c r="M269" s="239"/>
      <c r="N269" s="240"/>
      <c r="O269" s="240"/>
      <c r="P269" s="240"/>
      <c r="Q269" s="240"/>
      <c r="R269" s="240"/>
      <c r="S269" s="240"/>
      <c r="T269" s="241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2" t="s">
        <v>152</v>
      </c>
      <c r="AU269" s="242" t="s">
        <v>88</v>
      </c>
      <c r="AV269" s="13" t="s">
        <v>88</v>
      </c>
      <c r="AW269" s="13" t="s">
        <v>35</v>
      </c>
      <c r="AX269" s="13" t="s">
        <v>78</v>
      </c>
      <c r="AY269" s="242" t="s">
        <v>143</v>
      </c>
    </row>
    <row r="270" spans="1:51" s="14" customFormat="1" ht="12">
      <c r="A270" s="14"/>
      <c r="B270" s="243"/>
      <c r="C270" s="244"/>
      <c r="D270" s="233" t="s">
        <v>152</v>
      </c>
      <c r="E270" s="245" t="s">
        <v>1</v>
      </c>
      <c r="F270" s="246" t="s">
        <v>154</v>
      </c>
      <c r="G270" s="244"/>
      <c r="H270" s="247">
        <v>5.627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152</v>
      </c>
      <c r="AU270" s="253" t="s">
        <v>88</v>
      </c>
      <c r="AV270" s="14" t="s">
        <v>150</v>
      </c>
      <c r="AW270" s="14" t="s">
        <v>35</v>
      </c>
      <c r="AX270" s="14" t="s">
        <v>86</v>
      </c>
      <c r="AY270" s="253" t="s">
        <v>143</v>
      </c>
    </row>
    <row r="271" spans="1:65" s="2" customFormat="1" ht="24.15" customHeight="1">
      <c r="A271" s="39"/>
      <c r="B271" s="40"/>
      <c r="C271" s="217" t="s">
        <v>293</v>
      </c>
      <c r="D271" s="217" t="s">
        <v>147</v>
      </c>
      <c r="E271" s="218" t="s">
        <v>294</v>
      </c>
      <c r="F271" s="219" t="s">
        <v>295</v>
      </c>
      <c r="G271" s="220" t="s">
        <v>91</v>
      </c>
      <c r="H271" s="221">
        <v>5.627</v>
      </c>
      <c r="I271" s="222"/>
      <c r="J271" s="223">
        <f>ROUND(I271*H271,2)</f>
        <v>0</v>
      </c>
      <c r="K271" s="224"/>
      <c r="L271" s="45"/>
      <c r="M271" s="225" t="s">
        <v>1</v>
      </c>
      <c r="N271" s="226" t="s">
        <v>43</v>
      </c>
      <c r="O271" s="92"/>
      <c r="P271" s="227">
        <f>O271*H271</f>
        <v>0</v>
      </c>
      <c r="Q271" s="227">
        <v>0.0733</v>
      </c>
      <c r="R271" s="227">
        <f>Q271*H271</f>
        <v>0.4124591</v>
      </c>
      <c r="S271" s="227">
        <v>0</v>
      </c>
      <c r="T271" s="228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9" t="s">
        <v>150</v>
      </c>
      <c r="AT271" s="229" t="s">
        <v>147</v>
      </c>
      <c r="AU271" s="229" t="s">
        <v>88</v>
      </c>
      <c r="AY271" s="18" t="s">
        <v>143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18" t="s">
        <v>86</v>
      </c>
      <c r="BK271" s="230">
        <f>ROUND(I271*H271,2)</f>
        <v>0</v>
      </c>
      <c r="BL271" s="18" t="s">
        <v>150</v>
      </c>
      <c r="BM271" s="229" t="s">
        <v>296</v>
      </c>
    </row>
    <row r="272" spans="1:51" s="15" customFormat="1" ht="12">
      <c r="A272" s="15"/>
      <c r="B272" s="254"/>
      <c r="C272" s="255"/>
      <c r="D272" s="233" t="s">
        <v>152</v>
      </c>
      <c r="E272" s="256" t="s">
        <v>1</v>
      </c>
      <c r="F272" s="257" t="s">
        <v>297</v>
      </c>
      <c r="G272" s="255"/>
      <c r="H272" s="256" t="s">
        <v>1</v>
      </c>
      <c r="I272" s="258"/>
      <c r="J272" s="255"/>
      <c r="K272" s="255"/>
      <c r="L272" s="259"/>
      <c r="M272" s="260"/>
      <c r="N272" s="261"/>
      <c r="O272" s="261"/>
      <c r="P272" s="261"/>
      <c r="Q272" s="261"/>
      <c r="R272" s="261"/>
      <c r="S272" s="261"/>
      <c r="T272" s="262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3" t="s">
        <v>152</v>
      </c>
      <c r="AU272" s="263" t="s">
        <v>88</v>
      </c>
      <c r="AV272" s="15" t="s">
        <v>86</v>
      </c>
      <c r="AW272" s="15" t="s">
        <v>35</v>
      </c>
      <c r="AX272" s="15" t="s">
        <v>78</v>
      </c>
      <c r="AY272" s="263" t="s">
        <v>143</v>
      </c>
    </row>
    <row r="273" spans="1:51" s="13" customFormat="1" ht="12">
      <c r="A273" s="13"/>
      <c r="B273" s="231"/>
      <c r="C273" s="232"/>
      <c r="D273" s="233" t="s">
        <v>152</v>
      </c>
      <c r="E273" s="234" t="s">
        <v>1</v>
      </c>
      <c r="F273" s="235" t="s">
        <v>288</v>
      </c>
      <c r="G273" s="232"/>
      <c r="H273" s="236">
        <v>5.627</v>
      </c>
      <c r="I273" s="237"/>
      <c r="J273" s="232"/>
      <c r="K273" s="232"/>
      <c r="L273" s="238"/>
      <c r="M273" s="239"/>
      <c r="N273" s="240"/>
      <c r="O273" s="240"/>
      <c r="P273" s="240"/>
      <c r="Q273" s="240"/>
      <c r="R273" s="240"/>
      <c r="S273" s="240"/>
      <c r="T273" s="241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2" t="s">
        <v>152</v>
      </c>
      <c r="AU273" s="242" t="s">
        <v>88</v>
      </c>
      <c r="AV273" s="13" t="s">
        <v>88</v>
      </c>
      <c r="AW273" s="13" t="s">
        <v>35</v>
      </c>
      <c r="AX273" s="13" t="s">
        <v>78</v>
      </c>
      <c r="AY273" s="242" t="s">
        <v>143</v>
      </c>
    </row>
    <row r="274" spans="1:51" s="14" customFormat="1" ht="12">
      <c r="A274" s="14"/>
      <c r="B274" s="243"/>
      <c r="C274" s="244"/>
      <c r="D274" s="233" t="s">
        <v>152</v>
      </c>
      <c r="E274" s="245" t="s">
        <v>1</v>
      </c>
      <c r="F274" s="246" t="s">
        <v>154</v>
      </c>
      <c r="G274" s="244"/>
      <c r="H274" s="247">
        <v>5.627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152</v>
      </c>
      <c r="AU274" s="253" t="s">
        <v>88</v>
      </c>
      <c r="AV274" s="14" t="s">
        <v>150</v>
      </c>
      <c r="AW274" s="14" t="s">
        <v>35</v>
      </c>
      <c r="AX274" s="14" t="s">
        <v>86</v>
      </c>
      <c r="AY274" s="253" t="s">
        <v>143</v>
      </c>
    </row>
    <row r="275" spans="1:65" s="2" customFormat="1" ht="24.15" customHeight="1">
      <c r="A275" s="39"/>
      <c r="B275" s="40"/>
      <c r="C275" s="217" t="s">
        <v>7</v>
      </c>
      <c r="D275" s="217" t="s">
        <v>147</v>
      </c>
      <c r="E275" s="218" t="s">
        <v>298</v>
      </c>
      <c r="F275" s="219" t="s">
        <v>299</v>
      </c>
      <c r="G275" s="220" t="s">
        <v>91</v>
      </c>
      <c r="H275" s="221">
        <v>5.627</v>
      </c>
      <c r="I275" s="222"/>
      <c r="J275" s="223">
        <f>ROUND(I275*H275,2)</f>
        <v>0</v>
      </c>
      <c r="K275" s="224"/>
      <c r="L275" s="45"/>
      <c r="M275" s="225" t="s">
        <v>1</v>
      </c>
      <c r="N275" s="226" t="s">
        <v>43</v>
      </c>
      <c r="O275" s="92"/>
      <c r="P275" s="227">
        <f>O275*H275</f>
        <v>0</v>
      </c>
      <c r="Q275" s="227">
        <v>0.08447</v>
      </c>
      <c r="R275" s="227">
        <f>Q275*H275</f>
        <v>0.47531269</v>
      </c>
      <c r="S275" s="227">
        <v>0</v>
      </c>
      <c r="T275" s="228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9" t="s">
        <v>150</v>
      </c>
      <c r="AT275" s="229" t="s">
        <v>147</v>
      </c>
      <c r="AU275" s="229" t="s">
        <v>88</v>
      </c>
      <c r="AY275" s="18" t="s">
        <v>143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18" t="s">
        <v>86</v>
      </c>
      <c r="BK275" s="230">
        <f>ROUND(I275*H275,2)</f>
        <v>0</v>
      </c>
      <c r="BL275" s="18" t="s">
        <v>150</v>
      </c>
      <c r="BM275" s="229" t="s">
        <v>300</v>
      </c>
    </row>
    <row r="276" spans="1:51" s="15" customFormat="1" ht="12">
      <c r="A276" s="15"/>
      <c r="B276" s="254"/>
      <c r="C276" s="255"/>
      <c r="D276" s="233" t="s">
        <v>152</v>
      </c>
      <c r="E276" s="256" t="s">
        <v>1</v>
      </c>
      <c r="F276" s="257" t="s">
        <v>267</v>
      </c>
      <c r="G276" s="255"/>
      <c r="H276" s="256" t="s">
        <v>1</v>
      </c>
      <c r="I276" s="258"/>
      <c r="J276" s="255"/>
      <c r="K276" s="255"/>
      <c r="L276" s="259"/>
      <c r="M276" s="260"/>
      <c r="N276" s="261"/>
      <c r="O276" s="261"/>
      <c r="P276" s="261"/>
      <c r="Q276" s="261"/>
      <c r="R276" s="261"/>
      <c r="S276" s="261"/>
      <c r="T276" s="262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3" t="s">
        <v>152</v>
      </c>
      <c r="AU276" s="263" t="s">
        <v>88</v>
      </c>
      <c r="AV276" s="15" t="s">
        <v>86</v>
      </c>
      <c r="AW276" s="15" t="s">
        <v>35</v>
      </c>
      <c r="AX276" s="15" t="s">
        <v>78</v>
      </c>
      <c r="AY276" s="263" t="s">
        <v>143</v>
      </c>
    </row>
    <row r="277" spans="1:51" s="13" customFormat="1" ht="12">
      <c r="A277" s="13"/>
      <c r="B277" s="231"/>
      <c r="C277" s="232"/>
      <c r="D277" s="233" t="s">
        <v>152</v>
      </c>
      <c r="E277" s="234" t="s">
        <v>1</v>
      </c>
      <c r="F277" s="235" t="s">
        <v>288</v>
      </c>
      <c r="G277" s="232"/>
      <c r="H277" s="236">
        <v>5.627</v>
      </c>
      <c r="I277" s="237"/>
      <c r="J277" s="232"/>
      <c r="K277" s="232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152</v>
      </c>
      <c r="AU277" s="242" t="s">
        <v>88</v>
      </c>
      <c r="AV277" s="13" t="s">
        <v>88</v>
      </c>
      <c r="AW277" s="13" t="s">
        <v>35</v>
      </c>
      <c r="AX277" s="13" t="s">
        <v>78</v>
      </c>
      <c r="AY277" s="242" t="s">
        <v>143</v>
      </c>
    </row>
    <row r="278" spans="1:51" s="14" customFormat="1" ht="12">
      <c r="A278" s="14"/>
      <c r="B278" s="243"/>
      <c r="C278" s="244"/>
      <c r="D278" s="233" t="s">
        <v>152</v>
      </c>
      <c r="E278" s="245" t="s">
        <v>1</v>
      </c>
      <c r="F278" s="246" t="s">
        <v>154</v>
      </c>
      <c r="G278" s="244"/>
      <c r="H278" s="247">
        <v>5.627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152</v>
      </c>
      <c r="AU278" s="253" t="s">
        <v>88</v>
      </c>
      <c r="AV278" s="14" t="s">
        <v>150</v>
      </c>
      <c r="AW278" s="14" t="s">
        <v>35</v>
      </c>
      <c r="AX278" s="14" t="s">
        <v>86</v>
      </c>
      <c r="AY278" s="253" t="s">
        <v>143</v>
      </c>
    </row>
    <row r="279" spans="1:65" s="2" customFormat="1" ht="24.15" customHeight="1">
      <c r="A279" s="39"/>
      <c r="B279" s="40"/>
      <c r="C279" s="217" t="s">
        <v>301</v>
      </c>
      <c r="D279" s="217" t="s">
        <v>147</v>
      </c>
      <c r="E279" s="218" t="s">
        <v>302</v>
      </c>
      <c r="F279" s="219" t="s">
        <v>303</v>
      </c>
      <c r="G279" s="220" t="s">
        <v>91</v>
      </c>
      <c r="H279" s="221">
        <v>5.627</v>
      </c>
      <c r="I279" s="222"/>
      <c r="J279" s="223">
        <f>ROUND(I279*H279,2)</f>
        <v>0</v>
      </c>
      <c r="K279" s="224"/>
      <c r="L279" s="45"/>
      <c r="M279" s="225" t="s">
        <v>1</v>
      </c>
      <c r="N279" s="226" t="s">
        <v>43</v>
      </c>
      <c r="O279" s="92"/>
      <c r="P279" s="227">
        <f>O279*H279</f>
        <v>0</v>
      </c>
      <c r="Q279" s="227">
        <v>0.10551</v>
      </c>
      <c r="R279" s="227">
        <f>Q279*H279</f>
        <v>0.59370477</v>
      </c>
      <c r="S279" s="227">
        <v>0</v>
      </c>
      <c r="T279" s="228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9" t="s">
        <v>150</v>
      </c>
      <c r="AT279" s="229" t="s">
        <v>147</v>
      </c>
      <c r="AU279" s="229" t="s">
        <v>88</v>
      </c>
      <c r="AY279" s="18" t="s">
        <v>143</v>
      </c>
      <c r="BE279" s="230">
        <f>IF(N279="základní",J279,0)</f>
        <v>0</v>
      </c>
      <c r="BF279" s="230">
        <f>IF(N279="snížená",J279,0)</f>
        <v>0</v>
      </c>
      <c r="BG279" s="230">
        <f>IF(N279="zákl. přenesená",J279,0)</f>
        <v>0</v>
      </c>
      <c r="BH279" s="230">
        <f>IF(N279="sníž. přenesená",J279,0)</f>
        <v>0</v>
      </c>
      <c r="BI279" s="230">
        <f>IF(N279="nulová",J279,0)</f>
        <v>0</v>
      </c>
      <c r="BJ279" s="18" t="s">
        <v>86</v>
      </c>
      <c r="BK279" s="230">
        <f>ROUND(I279*H279,2)</f>
        <v>0</v>
      </c>
      <c r="BL279" s="18" t="s">
        <v>150</v>
      </c>
      <c r="BM279" s="229" t="s">
        <v>304</v>
      </c>
    </row>
    <row r="280" spans="1:51" s="15" customFormat="1" ht="12">
      <c r="A280" s="15"/>
      <c r="B280" s="254"/>
      <c r="C280" s="255"/>
      <c r="D280" s="233" t="s">
        <v>152</v>
      </c>
      <c r="E280" s="256" t="s">
        <v>1</v>
      </c>
      <c r="F280" s="257" t="s">
        <v>267</v>
      </c>
      <c r="G280" s="255"/>
      <c r="H280" s="256" t="s">
        <v>1</v>
      </c>
      <c r="I280" s="258"/>
      <c r="J280" s="255"/>
      <c r="K280" s="255"/>
      <c r="L280" s="259"/>
      <c r="M280" s="260"/>
      <c r="N280" s="261"/>
      <c r="O280" s="261"/>
      <c r="P280" s="261"/>
      <c r="Q280" s="261"/>
      <c r="R280" s="261"/>
      <c r="S280" s="261"/>
      <c r="T280" s="262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3" t="s">
        <v>152</v>
      </c>
      <c r="AU280" s="263" t="s">
        <v>88</v>
      </c>
      <c r="AV280" s="15" t="s">
        <v>86</v>
      </c>
      <c r="AW280" s="15" t="s">
        <v>35</v>
      </c>
      <c r="AX280" s="15" t="s">
        <v>78</v>
      </c>
      <c r="AY280" s="263" t="s">
        <v>143</v>
      </c>
    </row>
    <row r="281" spans="1:51" s="13" customFormat="1" ht="12">
      <c r="A281" s="13"/>
      <c r="B281" s="231"/>
      <c r="C281" s="232"/>
      <c r="D281" s="233" t="s">
        <v>152</v>
      </c>
      <c r="E281" s="234" t="s">
        <v>1</v>
      </c>
      <c r="F281" s="235" t="s">
        <v>288</v>
      </c>
      <c r="G281" s="232"/>
      <c r="H281" s="236">
        <v>5.627</v>
      </c>
      <c r="I281" s="237"/>
      <c r="J281" s="232"/>
      <c r="K281" s="232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152</v>
      </c>
      <c r="AU281" s="242" t="s">
        <v>88</v>
      </c>
      <c r="AV281" s="13" t="s">
        <v>88</v>
      </c>
      <c r="AW281" s="13" t="s">
        <v>35</v>
      </c>
      <c r="AX281" s="13" t="s">
        <v>78</v>
      </c>
      <c r="AY281" s="242" t="s">
        <v>143</v>
      </c>
    </row>
    <row r="282" spans="1:51" s="14" customFormat="1" ht="12">
      <c r="A282" s="14"/>
      <c r="B282" s="243"/>
      <c r="C282" s="244"/>
      <c r="D282" s="233" t="s">
        <v>152</v>
      </c>
      <c r="E282" s="245" t="s">
        <v>1</v>
      </c>
      <c r="F282" s="246" t="s">
        <v>154</v>
      </c>
      <c r="G282" s="244"/>
      <c r="H282" s="247">
        <v>5.627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152</v>
      </c>
      <c r="AU282" s="253" t="s">
        <v>88</v>
      </c>
      <c r="AV282" s="14" t="s">
        <v>150</v>
      </c>
      <c r="AW282" s="14" t="s">
        <v>35</v>
      </c>
      <c r="AX282" s="14" t="s">
        <v>86</v>
      </c>
      <c r="AY282" s="253" t="s">
        <v>143</v>
      </c>
    </row>
    <row r="283" spans="1:65" s="2" customFormat="1" ht="24.15" customHeight="1">
      <c r="A283" s="39"/>
      <c r="B283" s="40"/>
      <c r="C283" s="217" t="s">
        <v>305</v>
      </c>
      <c r="D283" s="217" t="s">
        <v>147</v>
      </c>
      <c r="E283" s="218" t="s">
        <v>306</v>
      </c>
      <c r="F283" s="219" t="s">
        <v>307</v>
      </c>
      <c r="G283" s="220" t="s">
        <v>91</v>
      </c>
      <c r="H283" s="221">
        <v>0.221</v>
      </c>
      <c r="I283" s="222"/>
      <c r="J283" s="223">
        <f>ROUND(I283*H283,2)</f>
        <v>0</v>
      </c>
      <c r="K283" s="224"/>
      <c r="L283" s="45"/>
      <c r="M283" s="225" t="s">
        <v>1</v>
      </c>
      <c r="N283" s="226" t="s">
        <v>43</v>
      </c>
      <c r="O283" s="92"/>
      <c r="P283" s="227">
        <f>O283*H283</f>
        <v>0</v>
      </c>
      <c r="Q283" s="227">
        <v>0.02014</v>
      </c>
      <c r="R283" s="227">
        <f>Q283*H283</f>
        <v>0.0044509400000000005</v>
      </c>
      <c r="S283" s="227">
        <v>0</v>
      </c>
      <c r="T283" s="228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9" t="s">
        <v>150</v>
      </c>
      <c r="AT283" s="229" t="s">
        <v>147</v>
      </c>
      <c r="AU283" s="229" t="s">
        <v>88</v>
      </c>
      <c r="AY283" s="18" t="s">
        <v>143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18" t="s">
        <v>86</v>
      </c>
      <c r="BK283" s="230">
        <f>ROUND(I283*H283,2)</f>
        <v>0</v>
      </c>
      <c r="BL283" s="18" t="s">
        <v>150</v>
      </c>
      <c r="BM283" s="229" t="s">
        <v>308</v>
      </c>
    </row>
    <row r="284" spans="1:51" s="15" customFormat="1" ht="12">
      <c r="A284" s="15"/>
      <c r="B284" s="254"/>
      <c r="C284" s="255"/>
      <c r="D284" s="233" t="s">
        <v>152</v>
      </c>
      <c r="E284" s="256" t="s">
        <v>1</v>
      </c>
      <c r="F284" s="257" t="s">
        <v>309</v>
      </c>
      <c r="G284" s="255"/>
      <c r="H284" s="256" t="s">
        <v>1</v>
      </c>
      <c r="I284" s="258"/>
      <c r="J284" s="255"/>
      <c r="K284" s="255"/>
      <c r="L284" s="259"/>
      <c r="M284" s="260"/>
      <c r="N284" s="261"/>
      <c r="O284" s="261"/>
      <c r="P284" s="261"/>
      <c r="Q284" s="261"/>
      <c r="R284" s="261"/>
      <c r="S284" s="261"/>
      <c r="T284" s="262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3" t="s">
        <v>152</v>
      </c>
      <c r="AU284" s="263" t="s">
        <v>88</v>
      </c>
      <c r="AV284" s="15" t="s">
        <v>86</v>
      </c>
      <c r="AW284" s="15" t="s">
        <v>35</v>
      </c>
      <c r="AX284" s="15" t="s">
        <v>78</v>
      </c>
      <c r="AY284" s="263" t="s">
        <v>143</v>
      </c>
    </row>
    <row r="285" spans="1:51" s="13" customFormat="1" ht="12">
      <c r="A285" s="13"/>
      <c r="B285" s="231"/>
      <c r="C285" s="232"/>
      <c r="D285" s="233" t="s">
        <v>152</v>
      </c>
      <c r="E285" s="234" t="s">
        <v>1</v>
      </c>
      <c r="F285" s="235" t="s">
        <v>310</v>
      </c>
      <c r="G285" s="232"/>
      <c r="H285" s="236">
        <v>0.122</v>
      </c>
      <c r="I285" s="237"/>
      <c r="J285" s="232"/>
      <c r="K285" s="232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152</v>
      </c>
      <c r="AU285" s="242" t="s">
        <v>88</v>
      </c>
      <c r="AV285" s="13" t="s">
        <v>88</v>
      </c>
      <c r="AW285" s="13" t="s">
        <v>35</v>
      </c>
      <c r="AX285" s="13" t="s">
        <v>78</v>
      </c>
      <c r="AY285" s="242" t="s">
        <v>143</v>
      </c>
    </row>
    <row r="286" spans="1:51" s="13" customFormat="1" ht="12">
      <c r="A286" s="13"/>
      <c r="B286" s="231"/>
      <c r="C286" s="232"/>
      <c r="D286" s="233" t="s">
        <v>152</v>
      </c>
      <c r="E286" s="234" t="s">
        <v>1</v>
      </c>
      <c r="F286" s="235" t="s">
        <v>311</v>
      </c>
      <c r="G286" s="232"/>
      <c r="H286" s="236">
        <v>0.099</v>
      </c>
      <c r="I286" s="237"/>
      <c r="J286" s="232"/>
      <c r="K286" s="232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152</v>
      </c>
      <c r="AU286" s="242" t="s">
        <v>88</v>
      </c>
      <c r="AV286" s="13" t="s">
        <v>88</v>
      </c>
      <c r="AW286" s="13" t="s">
        <v>35</v>
      </c>
      <c r="AX286" s="13" t="s">
        <v>78</v>
      </c>
      <c r="AY286" s="242" t="s">
        <v>143</v>
      </c>
    </row>
    <row r="287" spans="1:51" s="14" customFormat="1" ht="12">
      <c r="A287" s="14"/>
      <c r="B287" s="243"/>
      <c r="C287" s="244"/>
      <c r="D287" s="233" t="s">
        <v>152</v>
      </c>
      <c r="E287" s="245" t="s">
        <v>1</v>
      </c>
      <c r="F287" s="246" t="s">
        <v>154</v>
      </c>
      <c r="G287" s="244"/>
      <c r="H287" s="247">
        <v>0.221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152</v>
      </c>
      <c r="AU287" s="253" t="s">
        <v>88</v>
      </c>
      <c r="AV287" s="14" t="s">
        <v>150</v>
      </c>
      <c r="AW287" s="14" t="s">
        <v>35</v>
      </c>
      <c r="AX287" s="14" t="s">
        <v>86</v>
      </c>
      <c r="AY287" s="253" t="s">
        <v>143</v>
      </c>
    </row>
    <row r="288" spans="1:65" s="2" customFormat="1" ht="24.15" customHeight="1">
      <c r="A288" s="39"/>
      <c r="B288" s="40"/>
      <c r="C288" s="217" t="s">
        <v>312</v>
      </c>
      <c r="D288" s="217" t="s">
        <v>147</v>
      </c>
      <c r="E288" s="218" t="s">
        <v>313</v>
      </c>
      <c r="F288" s="219" t="s">
        <v>314</v>
      </c>
      <c r="G288" s="220" t="s">
        <v>91</v>
      </c>
      <c r="H288" s="221">
        <v>0.221</v>
      </c>
      <c r="I288" s="222"/>
      <c r="J288" s="223">
        <f>ROUND(I288*H288,2)</f>
        <v>0</v>
      </c>
      <c r="K288" s="224"/>
      <c r="L288" s="45"/>
      <c r="M288" s="225" t="s">
        <v>1</v>
      </c>
      <c r="N288" s="226" t="s">
        <v>43</v>
      </c>
      <c r="O288" s="92"/>
      <c r="P288" s="227">
        <f>O288*H288</f>
        <v>0</v>
      </c>
      <c r="Q288" s="227">
        <v>0.04029</v>
      </c>
      <c r="R288" s="227">
        <f>Q288*H288</f>
        <v>0.00890409</v>
      </c>
      <c r="S288" s="227">
        <v>0</v>
      </c>
      <c r="T288" s="228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9" t="s">
        <v>150</v>
      </c>
      <c r="AT288" s="229" t="s">
        <v>147</v>
      </c>
      <c r="AU288" s="229" t="s">
        <v>88</v>
      </c>
      <c r="AY288" s="18" t="s">
        <v>143</v>
      </c>
      <c r="BE288" s="230">
        <f>IF(N288="základní",J288,0)</f>
        <v>0</v>
      </c>
      <c r="BF288" s="230">
        <f>IF(N288="snížená",J288,0)</f>
        <v>0</v>
      </c>
      <c r="BG288" s="230">
        <f>IF(N288="zákl. přenesená",J288,0)</f>
        <v>0</v>
      </c>
      <c r="BH288" s="230">
        <f>IF(N288="sníž. přenesená",J288,0)</f>
        <v>0</v>
      </c>
      <c r="BI288" s="230">
        <f>IF(N288="nulová",J288,0)</f>
        <v>0</v>
      </c>
      <c r="BJ288" s="18" t="s">
        <v>86</v>
      </c>
      <c r="BK288" s="230">
        <f>ROUND(I288*H288,2)</f>
        <v>0</v>
      </c>
      <c r="BL288" s="18" t="s">
        <v>150</v>
      </c>
      <c r="BM288" s="229" t="s">
        <v>315</v>
      </c>
    </row>
    <row r="289" spans="1:51" s="15" customFormat="1" ht="12">
      <c r="A289" s="15"/>
      <c r="B289" s="254"/>
      <c r="C289" s="255"/>
      <c r="D289" s="233" t="s">
        <v>152</v>
      </c>
      <c r="E289" s="256" t="s">
        <v>1</v>
      </c>
      <c r="F289" s="257" t="s">
        <v>309</v>
      </c>
      <c r="G289" s="255"/>
      <c r="H289" s="256" t="s">
        <v>1</v>
      </c>
      <c r="I289" s="258"/>
      <c r="J289" s="255"/>
      <c r="K289" s="255"/>
      <c r="L289" s="259"/>
      <c r="M289" s="260"/>
      <c r="N289" s="261"/>
      <c r="O289" s="261"/>
      <c r="P289" s="261"/>
      <c r="Q289" s="261"/>
      <c r="R289" s="261"/>
      <c r="S289" s="261"/>
      <c r="T289" s="262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3" t="s">
        <v>152</v>
      </c>
      <c r="AU289" s="263" t="s">
        <v>88</v>
      </c>
      <c r="AV289" s="15" t="s">
        <v>86</v>
      </c>
      <c r="AW289" s="15" t="s">
        <v>35</v>
      </c>
      <c r="AX289" s="15" t="s">
        <v>78</v>
      </c>
      <c r="AY289" s="263" t="s">
        <v>143</v>
      </c>
    </row>
    <row r="290" spans="1:51" s="13" customFormat="1" ht="12">
      <c r="A290" s="13"/>
      <c r="B290" s="231"/>
      <c r="C290" s="232"/>
      <c r="D290" s="233" t="s">
        <v>152</v>
      </c>
      <c r="E290" s="234" t="s">
        <v>1</v>
      </c>
      <c r="F290" s="235" t="s">
        <v>310</v>
      </c>
      <c r="G290" s="232"/>
      <c r="H290" s="236">
        <v>0.122</v>
      </c>
      <c r="I290" s="237"/>
      <c r="J290" s="232"/>
      <c r="K290" s="232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152</v>
      </c>
      <c r="AU290" s="242" t="s">
        <v>88</v>
      </c>
      <c r="AV290" s="13" t="s">
        <v>88</v>
      </c>
      <c r="AW290" s="13" t="s">
        <v>35</v>
      </c>
      <c r="AX290" s="13" t="s">
        <v>78</v>
      </c>
      <c r="AY290" s="242" t="s">
        <v>143</v>
      </c>
    </row>
    <row r="291" spans="1:51" s="13" customFormat="1" ht="12">
      <c r="A291" s="13"/>
      <c r="B291" s="231"/>
      <c r="C291" s="232"/>
      <c r="D291" s="233" t="s">
        <v>152</v>
      </c>
      <c r="E291" s="234" t="s">
        <v>1</v>
      </c>
      <c r="F291" s="235" t="s">
        <v>311</v>
      </c>
      <c r="G291" s="232"/>
      <c r="H291" s="236">
        <v>0.099</v>
      </c>
      <c r="I291" s="237"/>
      <c r="J291" s="232"/>
      <c r="K291" s="232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152</v>
      </c>
      <c r="AU291" s="242" t="s">
        <v>88</v>
      </c>
      <c r="AV291" s="13" t="s">
        <v>88</v>
      </c>
      <c r="AW291" s="13" t="s">
        <v>35</v>
      </c>
      <c r="AX291" s="13" t="s">
        <v>78</v>
      </c>
      <c r="AY291" s="242" t="s">
        <v>143</v>
      </c>
    </row>
    <row r="292" spans="1:51" s="14" customFormat="1" ht="12">
      <c r="A292" s="14"/>
      <c r="B292" s="243"/>
      <c r="C292" s="244"/>
      <c r="D292" s="233" t="s">
        <v>152</v>
      </c>
      <c r="E292" s="245" t="s">
        <v>1</v>
      </c>
      <c r="F292" s="246" t="s">
        <v>154</v>
      </c>
      <c r="G292" s="244"/>
      <c r="H292" s="247">
        <v>0.221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152</v>
      </c>
      <c r="AU292" s="253" t="s">
        <v>88</v>
      </c>
      <c r="AV292" s="14" t="s">
        <v>150</v>
      </c>
      <c r="AW292" s="14" t="s">
        <v>35</v>
      </c>
      <c r="AX292" s="14" t="s">
        <v>86</v>
      </c>
      <c r="AY292" s="253" t="s">
        <v>143</v>
      </c>
    </row>
    <row r="293" spans="1:65" s="2" customFormat="1" ht="24.15" customHeight="1">
      <c r="A293" s="39"/>
      <c r="B293" s="40"/>
      <c r="C293" s="217" t="s">
        <v>316</v>
      </c>
      <c r="D293" s="217" t="s">
        <v>147</v>
      </c>
      <c r="E293" s="218" t="s">
        <v>317</v>
      </c>
      <c r="F293" s="219" t="s">
        <v>318</v>
      </c>
      <c r="G293" s="220" t="s">
        <v>91</v>
      </c>
      <c r="H293" s="221">
        <v>0.221</v>
      </c>
      <c r="I293" s="222"/>
      <c r="J293" s="223">
        <f>ROUND(I293*H293,2)</f>
        <v>0</v>
      </c>
      <c r="K293" s="224"/>
      <c r="L293" s="45"/>
      <c r="M293" s="225" t="s">
        <v>1</v>
      </c>
      <c r="N293" s="226" t="s">
        <v>43</v>
      </c>
      <c r="O293" s="92"/>
      <c r="P293" s="227">
        <f>O293*H293</f>
        <v>0</v>
      </c>
      <c r="Q293" s="227">
        <v>0.0609</v>
      </c>
      <c r="R293" s="227">
        <f>Q293*H293</f>
        <v>0.013458900000000001</v>
      </c>
      <c r="S293" s="227">
        <v>0</v>
      </c>
      <c r="T293" s="228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9" t="s">
        <v>150</v>
      </c>
      <c r="AT293" s="229" t="s">
        <v>147</v>
      </c>
      <c r="AU293" s="229" t="s">
        <v>88</v>
      </c>
      <c r="AY293" s="18" t="s">
        <v>143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18" t="s">
        <v>86</v>
      </c>
      <c r="BK293" s="230">
        <f>ROUND(I293*H293,2)</f>
        <v>0</v>
      </c>
      <c r="BL293" s="18" t="s">
        <v>150</v>
      </c>
      <c r="BM293" s="229" t="s">
        <v>319</v>
      </c>
    </row>
    <row r="294" spans="1:51" s="15" customFormat="1" ht="12">
      <c r="A294" s="15"/>
      <c r="B294" s="254"/>
      <c r="C294" s="255"/>
      <c r="D294" s="233" t="s">
        <v>152</v>
      </c>
      <c r="E294" s="256" t="s">
        <v>1</v>
      </c>
      <c r="F294" s="257" t="s">
        <v>309</v>
      </c>
      <c r="G294" s="255"/>
      <c r="H294" s="256" t="s">
        <v>1</v>
      </c>
      <c r="I294" s="258"/>
      <c r="J294" s="255"/>
      <c r="K294" s="255"/>
      <c r="L294" s="259"/>
      <c r="M294" s="260"/>
      <c r="N294" s="261"/>
      <c r="O294" s="261"/>
      <c r="P294" s="261"/>
      <c r="Q294" s="261"/>
      <c r="R294" s="261"/>
      <c r="S294" s="261"/>
      <c r="T294" s="262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T294" s="263" t="s">
        <v>152</v>
      </c>
      <c r="AU294" s="263" t="s">
        <v>88</v>
      </c>
      <c r="AV294" s="15" t="s">
        <v>86</v>
      </c>
      <c r="AW294" s="15" t="s">
        <v>35</v>
      </c>
      <c r="AX294" s="15" t="s">
        <v>78</v>
      </c>
      <c r="AY294" s="263" t="s">
        <v>143</v>
      </c>
    </row>
    <row r="295" spans="1:51" s="13" customFormat="1" ht="12">
      <c r="A295" s="13"/>
      <c r="B295" s="231"/>
      <c r="C295" s="232"/>
      <c r="D295" s="233" t="s">
        <v>152</v>
      </c>
      <c r="E295" s="234" t="s">
        <v>1</v>
      </c>
      <c r="F295" s="235" t="s">
        <v>310</v>
      </c>
      <c r="G295" s="232"/>
      <c r="H295" s="236">
        <v>0.122</v>
      </c>
      <c r="I295" s="237"/>
      <c r="J295" s="232"/>
      <c r="K295" s="232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152</v>
      </c>
      <c r="AU295" s="242" t="s">
        <v>88</v>
      </c>
      <c r="AV295" s="13" t="s">
        <v>88</v>
      </c>
      <c r="AW295" s="13" t="s">
        <v>35</v>
      </c>
      <c r="AX295" s="13" t="s">
        <v>78</v>
      </c>
      <c r="AY295" s="242" t="s">
        <v>143</v>
      </c>
    </row>
    <row r="296" spans="1:51" s="13" customFormat="1" ht="12">
      <c r="A296" s="13"/>
      <c r="B296" s="231"/>
      <c r="C296" s="232"/>
      <c r="D296" s="233" t="s">
        <v>152</v>
      </c>
      <c r="E296" s="234" t="s">
        <v>1</v>
      </c>
      <c r="F296" s="235" t="s">
        <v>311</v>
      </c>
      <c r="G296" s="232"/>
      <c r="H296" s="236">
        <v>0.099</v>
      </c>
      <c r="I296" s="237"/>
      <c r="J296" s="232"/>
      <c r="K296" s="232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152</v>
      </c>
      <c r="AU296" s="242" t="s">
        <v>88</v>
      </c>
      <c r="AV296" s="13" t="s">
        <v>88</v>
      </c>
      <c r="AW296" s="13" t="s">
        <v>35</v>
      </c>
      <c r="AX296" s="13" t="s">
        <v>78</v>
      </c>
      <c r="AY296" s="242" t="s">
        <v>143</v>
      </c>
    </row>
    <row r="297" spans="1:51" s="14" customFormat="1" ht="12">
      <c r="A297" s="14"/>
      <c r="B297" s="243"/>
      <c r="C297" s="244"/>
      <c r="D297" s="233" t="s">
        <v>152</v>
      </c>
      <c r="E297" s="245" t="s">
        <v>1</v>
      </c>
      <c r="F297" s="246" t="s">
        <v>154</v>
      </c>
      <c r="G297" s="244"/>
      <c r="H297" s="247">
        <v>0.221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152</v>
      </c>
      <c r="AU297" s="253" t="s">
        <v>88</v>
      </c>
      <c r="AV297" s="14" t="s">
        <v>150</v>
      </c>
      <c r="AW297" s="14" t="s">
        <v>35</v>
      </c>
      <c r="AX297" s="14" t="s">
        <v>86</v>
      </c>
      <c r="AY297" s="253" t="s">
        <v>143</v>
      </c>
    </row>
    <row r="298" spans="1:65" s="2" customFormat="1" ht="24.15" customHeight="1">
      <c r="A298" s="39"/>
      <c r="B298" s="40"/>
      <c r="C298" s="217" t="s">
        <v>320</v>
      </c>
      <c r="D298" s="217" t="s">
        <v>147</v>
      </c>
      <c r="E298" s="218" t="s">
        <v>321</v>
      </c>
      <c r="F298" s="219" t="s">
        <v>322</v>
      </c>
      <c r="G298" s="220" t="s">
        <v>91</v>
      </c>
      <c r="H298" s="221">
        <v>37.759</v>
      </c>
      <c r="I298" s="222"/>
      <c r="J298" s="223">
        <f>ROUND(I298*H298,2)</f>
        <v>0</v>
      </c>
      <c r="K298" s="224"/>
      <c r="L298" s="45"/>
      <c r="M298" s="225" t="s">
        <v>1</v>
      </c>
      <c r="N298" s="226" t="s">
        <v>43</v>
      </c>
      <c r="O298" s="92"/>
      <c r="P298" s="227">
        <f>O298*H298</f>
        <v>0</v>
      </c>
      <c r="Q298" s="227">
        <v>0</v>
      </c>
      <c r="R298" s="227">
        <f>Q298*H298</f>
        <v>0</v>
      </c>
      <c r="S298" s="227">
        <v>0</v>
      </c>
      <c r="T298" s="228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9" t="s">
        <v>205</v>
      </c>
      <c r="AT298" s="229" t="s">
        <v>147</v>
      </c>
      <c r="AU298" s="229" t="s">
        <v>88</v>
      </c>
      <c r="AY298" s="18" t="s">
        <v>143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18" t="s">
        <v>86</v>
      </c>
      <c r="BK298" s="230">
        <f>ROUND(I298*H298,2)</f>
        <v>0</v>
      </c>
      <c r="BL298" s="18" t="s">
        <v>205</v>
      </c>
      <c r="BM298" s="229" t="s">
        <v>323</v>
      </c>
    </row>
    <row r="299" spans="1:51" s="15" customFormat="1" ht="12">
      <c r="A299" s="15"/>
      <c r="B299" s="254"/>
      <c r="C299" s="255"/>
      <c r="D299" s="233" t="s">
        <v>152</v>
      </c>
      <c r="E299" s="256" t="s">
        <v>1</v>
      </c>
      <c r="F299" s="257" t="s">
        <v>324</v>
      </c>
      <c r="G299" s="255"/>
      <c r="H299" s="256" t="s">
        <v>1</v>
      </c>
      <c r="I299" s="258"/>
      <c r="J299" s="255"/>
      <c r="K299" s="255"/>
      <c r="L299" s="259"/>
      <c r="M299" s="260"/>
      <c r="N299" s="261"/>
      <c r="O299" s="261"/>
      <c r="P299" s="261"/>
      <c r="Q299" s="261"/>
      <c r="R299" s="261"/>
      <c r="S299" s="261"/>
      <c r="T299" s="262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3" t="s">
        <v>152</v>
      </c>
      <c r="AU299" s="263" t="s">
        <v>88</v>
      </c>
      <c r="AV299" s="15" t="s">
        <v>86</v>
      </c>
      <c r="AW299" s="15" t="s">
        <v>35</v>
      </c>
      <c r="AX299" s="15" t="s">
        <v>78</v>
      </c>
      <c r="AY299" s="263" t="s">
        <v>143</v>
      </c>
    </row>
    <row r="300" spans="1:51" s="13" customFormat="1" ht="12">
      <c r="A300" s="13"/>
      <c r="B300" s="231"/>
      <c r="C300" s="232"/>
      <c r="D300" s="233" t="s">
        <v>152</v>
      </c>
      <c r="E300" s="234" t="s">
        <v>1</v>
      </c>
      <c r="F300" s="235" t="s">
        <v>325</v>
      </c>
      <c r="G300" s="232"/>
      <c r="H300" s="236">
        <v>28.133</v>
      </c>
      <c r="I300" s="237"/>
      <c r="J300" s="232"/>
      <c r="K300" s="232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152</v>
      </c>
      <c r="AU300" s="242" t="s">
        <v>88</v>
      </c>
      <c r="AV300" s="13" t="s">
        <v>88</v>
      </c>
      <c r="AW300" s="13" t="s">
        <v>35</v>
      </c>
      <c r="AX300" s="13" t="s">
        <v>78</v>
      </c>
      <c r="AY300" s="242" t="s">
        <v>143</v>
      </c>
    </row>
    <row r="301" spans="1:51" s="13" customFormat="1" ht="12">
      <c r="A301" s="13"/>
      <c r="B301" s="231"/>
      <c r="C301" s="232"/>
      <c r="D301" s="233" t="s">
        <v>152</v>
      </c>
      <c r="E301" s="234" t="s">
        <v>1</v>
      </c>
      <c r="F301" s="235" t="s">
        <v>326</v>
      </c>
      <c r="G301" s="232"/>
      <c r="H301" s="236">
        <v>6.545</v>
      </c>
      <c r="I301" s="237"/>
      <c r="J301" s="232"/>
      <c r="K301" s="232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152</v>
      </c>
      <c r="AU301" s="242" t="s">
        <v>88</v>
      </c>
      <c r="AV301" s="13" t="s">
        <v>88</v>
      </c>
      <c r="AW301" s="13" t="s">
        <v>35</v>
      </c>
      <c r="AX301" s="13" t="s">
        <v>78</v>
      </c>
      <c r="AY301" s="242" t="s">
        <v>143</v>
      </c>
    </row>
    <row r="302" spans="1:51" s="13" customFormat="1" ht="12">
      <c r="A302" s="13"/>
      <c r="B302" s="231"/>
      <c r="C302" s="232"/>
      <c r="D302" s="233" t="s">
        <v>152</v>
      </c>
      <c r="E302" s="234" t="s">
        <v>1</v>
      </c>
      <c r="F302" s="235" t="s">
        <v>327</v>
      </c>
      <c r="G302" s="232"/>
      <c r="H302" s="236">
        <v>1.98</v>
      </c>
      <c r="I302" s="237"/>
      <c r="J302" s="232"/>
      <c r="K302" s="232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152</v>
      </c>
      <c r="AU302" s="242" t="s">
        <v>88</v>
      </c>
      <c r="AV302" s="13" t="s">
        <v>88</v>
      </c>
      <c r="AW302" s="13" t="s">
        <v>35</v>
      </c>
      <c r="AX302" s="13" t="s">
        <v>78</v>
      </c>
      <c r="AY302" s="242" t="s">
        <v>143</v>
      </c>
    </row>
    <row r="303" spans="1:51" s="15" customFormat="1" ht="12">
      <c r="A303" s="15"/>
      <c r="B303" s="254"/>
      <c r="C303" s="255"/>
      <c r="D303" s="233" t="s">
        <v>152</v>
      </c>
      <c r="E303" s="256" t="s">
        <v>1</v>
      </c>
      <c r="F303" s="257" t="s">
        <v>328</v>
      </c>
      <c r="G303" s="255"/>
      <c r="H303" s="256" t="s">
        <v>1</v>
      </c>
      <c r="I303" s="258"/>
      <c r="J303" s="255"/>
      <c r="K303" s="255"/>
      <c r="L303" s="259"/>
      <c r="M303" s="260"/>
      <c r="N303" s="261"/>
      <c r="O303" s="261"/>
      <c r="P303" s="261"/>
      <c r="Q303" s="261"/>
      <c r="R303" s="261"/>
      <c r="S303" s="261"/>
      <c r="T303" s="262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3" t="s">
        <v>152</v>
      </c>
      <c r="AU303" s="263" t="s">
        <v>88</v>
      </c>
      <c r="AV303" s="15" t="s">
        <v>86</v>
      </c>
      <c r="AW303" s="15" t="s">
        <v>35</v>
      </c>
      <c r="AX303" s="15" t="s">
        <v>78</v>
      </c>
      <c r="AY303" s="263" t="s">
        <v>143</v>
      </c>
    </row>
    <row r="304" spans="1:51" s="13" customFormat="1" ht="12">
      <c r="A304" s="13"/>
      <c r="B304" s="231"/>
      <c r="C304" s="232"/>
      <c r="D304" s="233" t="s">
        <v>152</v>
      </c>
      <c r="E304" s="234" t="s">
        <v>1</v>
      </c>
      <c r="F304" s="235" t="s">
        <v>329</v>
      </c>
      <c r="G304" s="232"/>
      <c r="H304" s="236">
        <v>0.608</v>
      </c>
      <c r="I304" s="237"/>
      <c r="J304" s="232"/>
      <c r="K304" s="232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152</v>
      </c>
      <c r="AU304" s="242" t="s">
        <v>88</v>
      </c>
      <c r="AV304" s="13" t="s">
        <v>88</v>
      </c>
      <c r="AW304" s="13" t="s">
        <v>35</v>
      </c>
      <c r="AX304" s="13" t="s">
        <v>78</v>
      </c>
      <c r="AY304" s="242" t="s">
        <v>143</v>
      </c>
    </row>
    <row r="305" spans="1:51" s="13" customFormat="1" ht="12">
      <c r="A305" s="13"/>
      <c r="B305" s="231"/>
      <c r="C305" s="232"/>
      <c r="D305" s="233" t="s">
        <v>152</v>
      </c>
      <c r="E305" s="234" t="s">
        <v>1</v>
      </c>
      <c r="F305" s="235" t="s">
        <v>330</v>
      </c>
      <c r="G305" s="232"/>
      <c r="H305" s="236">
        <v>0.493</v>
      </c>
      <c r="I305" s="237"/>
      <c r="J305" s="232"/>
      <c r="K305" s="232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152</v>
      </c>
      <c r="AU305" s="242" t="s">
        <v>88</v>
      </c>
      <c r="AV305" s="13" t="s">
        <v>88</v>
      </c>
      <c r="AW305" s="13" t="s">
        <v>35</v>
      </c>
      <c r="AX305" s="13" t="s">
        <v>78</v>
      </c>
      <c r="AY305" s="242" t="s">
        <v>143</v>
      </c>
    </row>
    <row r="306" spans="1:51" s="14" customFormat="1" ht="12">
      <c r="A306" s="14"/>
      <c r="B306" s="243"/>
      <c r="C306" s="244"/>
      <c r="D306" s="233" t="s">
        <v>152</v>
      </c>
      <c r="E306" s="245" t="s">
        <v>1</v>
      </c>
      <c r="F306" s="246" t="s">
        <v>154</v>
      </c>
      <c r="G306" s="244"/>
      <c r="H306" s="247">
        <v>37.759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152</v>
      </c>
      <c r="AU306" s="253" t="s">
        <v>88</v>
      </c>
      <c r="AV306" s="14" t="s">
        <v>150</v>
      </c>
      <c r="AW306" s="14" t="s">
        <v>35</v>
      </c>
      <c r="AX306" s="14" t="s">
        <v>86</v>
      </c>
      <c r="AY306" s="253" t="s">
        <v>143</v>
      </c>
    </row>
    <row r="307" spans="1:65" s="2" customFormat="1" ht="24.15" customHeight="1">
      <c r="A307" s="39"/>
      <c r="B307" s="40"/>
      <c r="C307" s="217" t="s">
        <v>331</v>
      </c>
      <c r="D307" s="217" t="s">
        <v>147</v>
      </c>
      <c r="E307" s="218" t="s">
        <v>332</v>
      </c>
      <c r="F307" s="219" t="s">
        <v>333</v>
      </c>
      <c r="G307" s="220" t="s">
        <v>91</v>
      </c>
      <c r="H307" s="221">
        <v>37.759</v>
      </c>
      <c r="I307" s="222"/>
      <c r="J307" s="223">
        <f>ROUND(I307*H307,2)</f>
        <v>0</v>
      </c>
      <c r="K307" s="224"/>
      <c r="L307" s="45"/>
      <c r="M307" s="225" t="s">
        <v>1</v>
      </c>
      <c r="N307" s="226" t="s">
        <v>43</v>
      </c>
      <c r="O307" s="92"/>
      <c r="P307" s="227">
        <f>O307*H307</f>
        <v>0</v>
      </c>
      <c r="Q307" s="227">
        <v>0</v>
      </c>
      <c r="R307" s="227">
        <f>Q307*H307</f>
        <v>0</v>
      </c>
      <c r="S307" s="227">
        <v>0</v>
      </c>
      <c r="T307" s="228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9" t="s">
        <v>205</v>
      </c>
      <c r="AT307" s="229" t="s">
        <v>147</v>
      </c>
      <c r="AU307" s="229" t="s">
        <v>88</v>
      </c>
      <c r="AY307" s="18" t="s">
        <v>143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18" t="s">
        <v>86</v>
      </c>
      <c r="BK307" s="230">
        <f>ROUND(I307*H307,2)</f>
        <v>0</v>
      </c>
      <c r="BL307" s="18" t="s">
        <v>205</v>
      </c>
      <c r="BM307" s="229" t="s">
        <v>334</v>
      </c>
    </row>
    <row r="308" spans="1:51" s="15" customFormat="1" ht="12">
      <c r="A308" s="15"/>
      <c r="B308" s="254"/>
      <c r="C308" s="255"/>
      <c r="D308" s="233" t="s">
        <v>152</v>
      </c>
      <c r="E308" s="256" t="s">
        <v>1</v>
      </c>
      <c r="F308" s="257" t="s">
        <v>324</v>
      </c>
      <c r="G308" s="255"/>
      <c r="H308" s="256" t="s">
        <v>1</v>
      </c>
      <c r="I308" s="258"/>
      <c r="J308" s="255"/>
      <c r="K308" s="255"/>
      <c r="L308" s="259"/>
      <c r="M308" s="260"/>
      <c r="N308" s="261"/>
      <c r="O308" s="261"/>
      <c r="P308" s="261"/>
      <c r="Q308" s="261"/>
      <c r="R308" s="261"/>
      <c r="S308" s="261"/>
      <c r="T308" s="262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3" t="s">
        <v>152</v>
      </c>
      <c r="AU308" s="263" t="s">
        <v>88</v>
      </c>
      <c r="AV308" s="15" t="s">
        <v>86</v>
      </c>
      <c r="AW308" s="15" t="s">
        <v>35</v>
      </c>
      <c r="AX308" s="15" t="s">
        <v>78</v>
      </c>
      <c r="AY308" s="263" t="s">
        <v>143</v>
      </c>
    </row>
    <row r="309" spans="1:51" s="13" customFormat="1" ht="12">
      <c r="A309" s="13"/>
      <c r="B309" s="231"/>
      <c r="C309" s="232"/>
      <c r="D309" s="233" t="s">
        <v>152</v>
      </c>
      <c r="E309" s="234" t="s">
        <v>1</v>
      </c>
      <c r="F309" s="235" t="s">
        <v>325</v>
      </c>
      <c r="G309" s="232"/>
      <c r="H309" s="236">
        <v>28.133</v>
      </c>
      <c r="I309" s="237"/>
      <c r="J309" s="232"/>
      <c r="K309" s="232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152</v>
      </c>
      <c r="AU309" s="242" t="s">
        <v>88</v>
      </c>
      <c r="AV309" s="13" t="s">
        <v>88</v>
      </c>
      <c r="AW309" s="13" t="s">
        <v>35</v>
      </c>
      <c r="AX309" s="13" t="s">
        <v>78</v>
      </c>
      <c r="AY309" s="242" t="s">
        <v>143</v>
      </c>
    </row>
    <row r="310" spans="1:51" s="13" customFormat="1" ht="12">
      <c r="A310" s="13"/>
      <c r="B310" s="231"/>
      <c r="C310" s="232"/>
      <c r="D310" s="233" t="s">
        <v>152</v>
      </c>
      <c r="E310" s="234" t="s">
        <v>1</v>
      </c>
      <c r="F310" s="235" t="s">
        <v>326</v>
      </c>
      <c r="G310" s="232"/>
      <c r="H310" s="236">
        <v>6.545</v>
      </c>
      <c r="I310" s="237"/>
      <c r="J310" s="232"/>
      <c r="K310" s="232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152</v>
      </c>
      <c r="AU310" s="242" t="s">
        <v>88</v>
      </c>
      <c r="AV310" s="13" t="s">
        <v>88</v>
      </c>
      <c r="AW310" s="13" t="s">
        <v>35</v>
      </c>
      <c r="AX310" s="13" t="s">
        <v>78</v>
      </c>
      <c r="AY310" s="242" t="s">
        <v>143</v>
      </c>
    </row>
    <row r="311" spans="1:51" s="13" customFormat="1" ht="12">
      <c r="A311" s="13"/>
      <c r="B311" s="231"/>
      <c r="C311" s="232"/>
      <c r="D311" s="233" t="s">
        <v>152</v>
      </c>
      <c r="E311" s="234" t="s">
        <v>1</v>
      </c>
      <c r="F311" s="235" t="s">
        <v>327</v>
      </c>
      <c r="G311" s="232"/>
      <c r="H311" s="236">
        <v>1.98</v>
      </c>
      <c r="I311" s="237"/>
      <c r="J311" s="232"/>
      <c r="K311" s="232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152</v>
      </c>
      <c r="AU311" s="242" t="s">
        <v>88</v>
      </c>
      <c r="AV311" s="13" t="s">
        <v>88</v>
      </c>
      <c r="AW311" s="13" t="s">
        <v>35</v>
      </c>
      <c r="AX311" s="13" t="s">
        <v>78</v>
      </c>
      <c r="AY311" s="242" t="s">
        <v>143</v>
      </c>
    </row>
    <row r="312" spans="1:51" s="15" customFormat="1" ht="12">
      <c r="A312" s="15"/>
      <c r="B312" s="254"/>
      <c r="C312" s="255"/>
      <c r="D312" s="233" t="s">
        <v>152</v>
      </c>
      <c r="E312" s="256" t="s">
        <v>1</v>
      </c>
      <c r="F312" s="257" t="s">
        <v>328</v>
      </c>
      <c r="G312" s="255"/>
      <c r="H312" s="256" t="s">
        <v>1</v>
      </c>
      <c r="I312" s="258"/>
      <c r="J312" s="255"/>
      <c r="K312" s="255"/>
      <c r="L312" s="259"/>
      <c r="M312" s="260"/>
      <c r="N312" s="261"/>
      <c r="O312" s="261"/>
      <c r="P312" s="261"/>
      <c r="Q312" s="261"/>
      <c r="R312" s="261"/>
      <c r="S312" s="261"/>
      <c r="T312" s="262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63" t="s">
        <v>152</v>
      </c>
      <c r="AU312" s="263" t="s">
        <v>88</v>
      </c>
      <c r="AV312" s="15" t="s">
        <v>86</v>
      </c>
      <c r="AW312" s="15" t="s">
        <v>35</v>
      </c>
      <c r="AX312" s="15" t="s">
        <v>78</v>
      </c>
      <c r="AY312" s="263" t="s">
        <v>143</v>
      </c>
    </row>
    <row r="313" spans="1:51" s="13" customFormat="1" ht="12">
      <c r="A313" s="13"/>
      <c r="B313" s="231"/>
      <c r="C313" s="232"/>
      <c r="D313" s="233" t="s">
        <v>152</v>
      </c>
      <c r="E313" s="234" t="s">
        <v>1</v>
      </c>
      <c r="F313" s="235" t="s">
        <v>329</v>
      </c>
      <c r="G313" s="232"/>
      <c r="H313" s="236">
        <v>0.608</v>
      </c>
      <c r="I313" s="237"/>
      <c r="J313" s="232"/>
      <c r="K313" s="232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152</v>
      </c>
      <c r="AU313" s="242" t="s">
        <v>88</v>
      </c>
      <c r="AV313" s="13" t="s">
        <v>88</v>
      </c>
      <c r="AW313" s="13" t="s">
        <v>35</v>
      </c>
      <c r="AX313" s="13" t="s">
        <v>78</v>
      </c>
      <c r="AY313" s="242" t="s">
        <v>143</v>
      </c>
    </row>
    <row r="314" spans="1:51" s="13" customFormat="1" ht="12">
      <c r="A314" s="13"/>
      <c r="B314" s="231"/>
      <c r="C314" s="232"/>
      <c r="D314" s="233" t="s">
        <v>152</v>
      </c>
      <c r="E314" s="234" t="s">
        <v>1</v>
      </c>
      <c r="F314" s="235" t="s">
        <v>330</v>
      </c>
      <c r="G314" s="232"/>
      <c r="H314" s="236">
        <v>0.493</v>
      </c>
      <c r="I314" s="237"/>
      <c r="J314" s="232"/>
      <c r="K314" s="232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152</v>
      </c>
      <c r="AU314" s="242" t="s">
        <v>88</v>
      </c>
      <c r="AV314" s="13" t="s">
        <v>88</v>
      </c>
      <c r="AW314" s="13" t="s">
        <v>35</v>
      </c>
      <c r="AX314" s="13" t="s">
        <v>78</v>
      </c>
      <c r="AY314" s="242" t="s">
        <v>143</v>
      </c>
    </row>
    <row r="315" spans="1:51" s="14" customFormat="1" ht="12">
      <c r="A315" s="14"/>
      <c r="B315" s="243"/>
      <c r="C315" s="244"/>
      <c r="D315" s="233" t="s">
        <v>152</v>
      </c>
      <c r="E315" s="245" t="s">
        <v>1</v>
      </c>
      <c r="F315" s="246" t="s">
        <v>154</v>
      </c>
      <c r="G315" s="244"/>
      <c r="H315" s="247">
        <v>37.759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152</v>
      </c>
      <c r="AU315" s="253" t="s">
        <v>88</v>
      </c>
      <c r="AV315" s="14" t="s">
        <v>150</v>
      </c>
      <c r="AW315" s="14" t="s">
        <v>35</v>
      </c>
      <c r="AX315" s="14" t="s">
        <v>86</v>
      </c>
      <c r="AY315" s="253" t="s">
        <v>143</v>
      </c>
    </row>
    <row r="316" spans="1:65" s="2" customFormat="1" ht="24.15" customHeight="1">
      <c r="A316" s="39"/>
      <c r="B316" s="40"/>
      <c r="C316" s="217" t="s">
        <v>335</v>
      </c>
      <c r="D316" s="217" t="s">
        <v>147</v>
      </c>
      <c r="E316" s="218" t="s">
        <v>336</v>
      </c>
      <c r="F316" s="219" t="s">
        <v>337</v>
      </c>
      <c r="G316" s="220" t="s">
        <v>91</v>
      </c>
      <c r="H316" s="221">
        <v>5</v>
      </c>
      <c r="I316" s="222"/>
      <c r="J316" s="223">
        <f>ROUND(I316*H316,2)</f>
        <v>0</v>
      </c>
      <c r="K316" s="224"/>
      <c r="L316" s="45"/>
      <c r="M316" s="225" t="s">
        <v>1</v>
      </c>
      <c r="N316" s="226" t="s">
        <v>43</v>
      </c>
      <c r="O316" s="92"/>
      <c r="P316" s="227">
        <f>O316*H316</f>
        <v>0</v>
      </c>
      <c r="Q316" s="227">
        <v>0.00099</v>
      </c>
      <c r="R316" s="227">
        <f>Q316*H316</f>
        <v>0.0049499999999999995</v>
      </c>
      <c r="S316" s="227">
        <v>0</v>
      </c>
      <c r="T316" s="228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9" t="s">
        <v>150</v>
      </c>
      <c r="AT316" s="229" t="s">
        <v>147</v>
      </c>
      <c r="AU316" s="229" t="s">
        <v>88</v>
      </c>
      <c r="AY316" s="18" t="s">
        <v>143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18" t="s">
        <v>86</v>
      </c>
      <c r="BK316" s="230">
        <f>ROUND(I316*H316,2)</f>
        <v>0</v>
      </c>
      <c r="BL316" s="18" t="s">
        <v>150</v>
      </c>
      <c r="BM316" s="229" t="s">
        <v>338</v>
      </c>
    </row>
    <row r="317" spans="1:51" s="15" customFormat="1" ht="12">
      <c r="A317" s="15"/>
      <c r="B317" s="254"/>
      <c r="C317" s="255"/>
      <c r="D317" s="233" t="s">
        <v>152</v>
      </c>
      <c r="E317" s="256" t="s">
        <v>1</v>
      </c>
      <c r="F317" s="257" t="s">
        <v>339</v>
      </c>
      <c r="G317" s="255"/>
      <c r="H317" s="256" t="s">
        <v>1</v>
      </c>
      <c r="I317" s="258"/>
      <c r="J317" s="255"/>
      <c r="K317" s="255"/>
      <c r="L317" s="259"/>
      <c r="M317" s="260"/>
      <c r="N317" s="261"/>
      <c r="O317" s="261"/>
      <c r="P317" s="261"/>
      <c r="Q317" s="261"/>
      <c r="R317" s="261"/>
      <c r="S317" s="261"/>
      <c r="T317" s="262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63" t="s">
        <v>152</v>
      </c>
      <c r="AU317" s="263" t="s">
        <v>88</v>
      </c>
      <c r="AV317" s="15" t="s">
        <v>86</v>
      </c>
      <c r="AW317" s="15" t="s">
        <v>35</v>
      </c>
      <c r="AX317" s="15" t="s">
        <v>78</v>
      </c>
      <c r="AY317" s="263" t="s">
        <v>143</v>
      </c>
    </row>
    <row r="318" spans="1:51" s="13" customFormat="1" ht="12">
      <c r="A318" s="13"/>
      <c r="B318" s="231"/>
      <c r="C318" s="232"/>
      <c r="D318" s="233" t="s">
        <v>152</v>
      </c>
      <c r="E318" s="234" t="s">
        <v>1</v>
      </c>
      <c r="F318" s="235" t="s">
        <v>216</v>
      </c>
      <c r="G318" s="232"/>
      <c r="H318" s="236">
        <v>5</v>
      </c>
      <c r="I318" s="237"/>
      <c r="J318" s="232"/>
      <c r="K318" s="232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152</v>
      </c>
      <c r="AU318" s="242" t="s">
        <v>88</v>
      </c>
      <c r="AV318" s="13" t="s">
        <v>88</v>
      </c>
      <c r="AW318" s="13" t="s">
        <v>35</v>
      </c>
      <c r="AX318" s="13" t="s">
        <v>86</v>
      </c>
      <c r="AY318" s="242" t="s">
        <v>143</v>
      </c>
    </row>
    <row r="319" spans="1:65" s="2" customFormat="1" ht="24.15" customHeight="1">
      <c r="A319" s="39"/>
      <c r="B319" s="40"/>
      <c r="C319" s="217" t="s">
        <v>340</v>
      </c>
      <c r="D319" s="217" t="s">
        <v>147</v>
      </c>
      <c r="E319" s="218" t="s">
        <v>341</v>
      </c>
      <c r="F319" s="219" t="s">
        <v>342</v>
      </c>
      <c r="G319" s="220" t="s">
        <v>91</v>
      </c>
      <c r="H319" s="221">
        <v>5</v>
      </c>
      <c r="I319" s="222"/>
      <c r="J319" s="223">
        <f>ROUND(I319*H319,2)</f>
        <v>0</v>
      </c>
      <c r="K319" s="224"/>
      <c r="L319" s="45"/>
      <c r="M319" s="225" t="s">
        <v>1</v>
      </c>
      <c r="N319" s="226" t="s">
        <v>43</v>
      </c>
      <c r="O319" s="92"/>
      <c r="P319" s="227">
        <f>O319*H319</f>
        <v>0</v>
      </c>
      <c r="Q319" s="227">
        <v>0</v>
      </c>
      <c r="R319" s="227">
        <f>Q319*H319</f>
        <v>0</v>
      </c>
      <c r="S319" s="227">
        <v>0</v>
      </c>
      <c r="T319" s="228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9" t="s">
        <v>150</v>
      </c>
      <c r="AT319" s="229" t="s">
        <v>147</v>
      </c>
      <c r="AU319" s="229" t="s">
        <v>88</v>
      </c>
      <c r="AY319" s="18" t="s">
        <v>143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18" t="s">
        <v>86</v>
      </c>
      <c r="BK319" s="230">
        <f>ROUND(I319*H319,2)</f>
        <v>0</v>
      </c>
      <c r="BL319" s="18" t="s">
        <v>150</v>
      </c>
      <c r="BM319" s="229" t="s">
        <v>343</v>
      </c>
    </row>
    <row r="320" spans="1:51" s="15" customFormat="1" ht="12">
      <c r="A320" s="15"/>
      <c r="B320" s="254"/>
      <c r="C320" s="255"/>
      <c r="D320" s="233" t="s">
        <v>152</v>
      </c>
      <c r="E320" s="256" t="s">
        <v>1</v>
      </c>
      <c r="F320" s="257" t="s">
        <v>344</v>
      </c>
      <c r="G320" s="255"/>
      <c r="H320" s="256" t="s">
        <v>1</v>
      </c>
      <c r="I320" s="258"/>
      <c r="J320" s="255"/>
      <c r="K320" s="255"/>
      <c r="L320" s="259"/>
      <c r="M320" s="260"/>
      <c r="N320" s="261"/>
      <c r="O320" s="261"/>
      <c r="P320" s="261"/>
      <c r="Q320" s="261"/>
      <c r="R320" s="261"/>
      <c r="S320" s="261"/>
      <c r="T320" s="262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63" t="s">
        <v>152</v>
      </c>
      <c r="AU320" s="263" t="s">
        <v>88</v>
      </c>
      <c r="AV320" s="15" t="s">
        <v>86</v>
      </c>
      <c r="AW320" s="15" t="s">
        <v>35</v>
      </c>
      <c r="AX320" s="15" t="s">
        <v>78</v>
      </c>
      <c r="AY320" s="263" t="s">
        <v>143</v>
      </c>
    </row>
    <row r="321" spans="1:51" s="13" customFormat="1" ht="12">
      <c r="A321" s="13"/>
      <c r="B321" s="231"/>
      <c r="C321" s="232"/>
      <c r="D321" s="233" t="s">
        <v>152</v>
      </c>
      <c r="E321" s="234" t="s">
        <v>1</v>
      </c>
      <c r="F321" s="235" t="s">
        <v>216</v>
      </c>
      <c r="G321" s="232"/>
      <c r="H321" s="236">
        <v>5</v>
      </c>
      <c r="I321" s="237"/>
      <c r="J321" s="232"/>
      <c r="K321" s="232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152</v>
      </c>
      <c r="AU321" s="242" t="s">
        <v>88</v>
      </c>
      <c r="AV321" s="13" t="s">
        <v>88</v>
      </c>
      <c r="AW321" s="13" t="s">
        <v>35</v>
      </c>
      <c r="AX321" s="13" t="s">
        <v>86</v>
      </c>
      <c r="AY321" s="242" t="s">
        <v>143</v>
      </c>
    </row>
    <row r="322" spans="1:65" s="2" customFormat="1" ht="24.15" customHeight="1">
      <c r="A322" s="39"/>
      <c r="B322" s="40"/>
      <c r="C322" s="217" t="s">
        <v>345</v>
      </c>
      <c r="D322" s="217" t="s">
        <v>147</v>
      </c>
      <c r="E322" s="218" t="s">
        <v>346</v>
      </c>
      <c r="F322" s="219" t="s">
        <v>347</v>
      </c>
      <c r="G322" s="220" t="s">
        <v>91</v>
      </c>
      <c r="H322" s="221">
        <v>5</v>
      </c>
      <c r="I322" s="222"/>
      <c r="J322" s="223">
        <f>ROUND(I322*H322,2)</f>
        <v>0</v>
      </c>
      <c r="K322" s="224"/>
      <c r="L322" s="45"/>
      <c r="M322" s="225" t="s">
        <v>1</v>
      </c>
      <c r="N322" s="226" t="s">
        <v>43</v>
      </c>
      <c r="O322" s="92"/>
      <c r="P322" s="227">
        <f>O322*H322</f>
        <v>0</v>
      </c>
      <c r="Q322" s="227">
        <v>0</v>
      </c>
      <c r="R322" s="227">
        <f>Q322*H322</f>
        <v>0</v>
      </c>
      <c r="S322" s="227">
        <v>0</v>
      </c>
      <c r="T322" s="228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9" t="s">
        <v>150</v>
      </c>
      <c r="AT322" s="229" t="s">
        <v>147</v>
      </c>
      <c r="AU322" s="229" t="s">
        <v>88</v>
      </c>
      <c r="AY322" s="18" t="s">
        <v>143</v>
      </c>
      <c r="BE322" s="230">
        <f>IF(N322="základní",J322,0)</f>
        <v>0</v>
      </c>
      <c r="BF322" s="230">
        <f>IF(N322="snížená",J322,0)</f>
        <v>0</v>
      </c>
      <c r="BG322" s="230">
        <f>IF(N322="zákl. přenesená",J322,0)</f>
        <v>0</v>
      </c>
      <c r="BH322" s="230">
        <f>IF(N322="sníž. přenesená",J322,0)</f>
        <v>0</v>
      </c>
      <c r="BI322" s="230">
        <f>IF(N322="nulová",J322,0)</f>
        <v>0</v>
      </c>
      <c r="BJ322" s="18" t="s">
        <v>86</v>
      </c>
      <c r="BK322" s="230">
        <f>ROUND(I322*H322,2)</f>
        <v>0</v>
      </c>
      <c r="BL322" s="18" t="s">
        <v>150</v>
      </c>
      <c r="BM322" s="229" t="s">
        <v>348</v>
      </c>
    </row>
    <row r="323" spans="1:51" s="15" customFormat="1" ht="12">
      <c r="A323" s="15"/>
      <c r="B323" s="254"/>
      <c r="C323" s="255"/>
      <c r="D323" s="233" t="s">
        <v>152</v>
      </c>
      <c r="E323" s="256" t="s">
        <v>1</v>
      </c>
      <c r="F323" s="257" t="s">
        <v>344</v>
      </c>
      <c r="G323" s="255"/>
      <c r="H323" s="256" t="s">
        <v>1</v>
      </c>
      <c r="I323" s="258"/>
      <c r="J323" s="255"/>
      <c r="K323" s="255"/>
      <c r="L323" s="259"/>
      <c r="M323" s="260"/>
      <c r="N323" s="261"/>
      <c r="O323" s="261"/>
      <c r="P323" s="261"/>
      <c r="Q323" s="261"/>
      <c r="R323" s="261"/>
      <c r="S323" s="261"/>
      <c r="T323" s="262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63" t="s">
        <v>152</v>
      </c>
      <c r="AU323" s="263" t="s">
        <v>88</v>
      </c>
      <c r="AV323" s="15" t="s">
        <v>86</v>
      </c>
      <c r="AW323" s="15" t="s">
        <v>35</v>
      </c>
      <c r="AX323" s="15" t="s">
        <v>78</v>
      </c>
      <c r="AY323" s="263" t="s">
        <v>143</v>
      </c>
    </row>
    <row r="324" spans="1:51" s="13" customFormat="1" ht="12">
      <c r="A324" s="13"/>
      <c r="B324" s="231"/>
      <c r="C324" s="232"/>
      <c r="D324" s="233" t="s">
        <v>152</v>
      </c>
      <c r="E324" s="234" t="s">
        <v>1</v>
      </c>
      <c r="F324" s="235" t="s">
        <v>216</v>
      </c>
      <c r="G324" s="232"/>
      <c r="H324" s="236">
        <v>5</v>
      </c>
      <c r="I324" s="237"/>
      <c r="J324" s="232"/>
      <c r="K324" s="232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152</v>
      </c>
      <c r="AU324" s="242" t="s">
        <v>88</v>
      </c>
      <c r="AV324" s="13" t="s">
        <v>88</v>
      </c>
      <c r="AW324" s="13" t="s">
        <v>35</v>
      </c>
      <c r="AX324" s="13" t="s">
        <v>86</v>
      </c>
      <c r="AY324" s="242" t="s">
        <v>143</v>
      </c>
    </row>
    <row r="325" spans="1:65" s="2" customFormat="1" ht="24.15" customHeight="1">
      <c r="A325" s="39"/>
      <c r="B325" s="40"/>
      <c r="C325" s="217" t="s">
        <v>349</v>
      </c>
      <c r="D325" s="217" t="s">
        <v>147</v>
      </c>
      <c r="E325" s="218" t="s">
        <v>350</v>
      </c>
      <c r="F325" s="219" t="s">
        <v>351</v>
      </c>
      <c r="G325" s="220" t="s">
        <v>91</v>
      </c>
      <c r="H325" s="221">
        <v>5</v>
      </c>
      <c r="I325" s="222"/>
      <c r="J325" s="223">
        <f>ROUND(I325*H325,2)</f>
        <v>0</v>
      </c>
      <c r="K325" s="224"/>
      <c r="L325" s="45"/>
      <c r="M325" s="225" t="s">
        <v>1</v>
      </c>
      <c r="N325" s="226" t="s">
        <v>43</v>
      </c>
      <c r="O325" s="92"/>
      <c r="P325" s="227">
        <f>O325*H325</f>
        <v>0</v>
      </c>
      <c r="Q325" s="227">
        <v>0.0021</v>
      </c>
      <c r="R325" s="227">
        <f>Q325*H325</f>
        <v>0.010499999999999999</v>
      </c>
      <c r="S325" s="227">
        <v>0</v>
      </c>
      <c r="T325" s="228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9" t="s">
        <v>205</v>
      </c>
      <c r="AT325" s="229" t="s">
        <v>147</v>
      </c>
      <c r="AU325" s="229" t="s">
        <v>88</v>
      </c>
      <c r="AY325" s="18" t="s">
        <v>143</v>
      </c>
      <c r="BE325" s="230">
        <f>IF(N325="základní",J325,0)</f>
        <v>0</v>
      </c>
      <c r="BF325" s="230">
        <f>IF(N325="snížená",J325,0)</f>
        <v>0</v>
      </c>
      <c r="BG325" s="230">
        <f>IF(N325="zákl. přenesená",J325,0)</f>
        <v>0</v>
      </c>
      <c r="BH325" s="230">
        <f>IF(N325="sníž. přenesená",J325,0)</f>
        <v>0</v>
      </c>
      <c r="BI325" s="230">
        <f>IF(N325="nulová",J325,0)</f>
        <v>0</v>
      </c>
      <c r="BJ325" s="18" t="s">
        <v>86</v>
      </c>
      <c r="BK325" s="230">
        <f>ROUND(I325*H325,2)</f>
        <v>0</v>
      </c>
      <c r="BL325" s="18" t="s">
        <v>205</v>
      </c>
      <c r="BM325" s="229" t="s">
        <v>352</v>
      </c>
    </row>
    <row r="326" spans="1:51" s="15" customFormat="1" ht="12">
      <c r="A326" s="15"/>
      <c r="B326" s="254"/>
      <c r="C326" s="255"/>
      <c r="D326" s="233" t="s">
        <v>152</v>
      </c>
      <c r="E326" s="256" t="s">
        <v>1</v>
      </c>
      <c r="F326" s="257" t="s">
        <v>339</v>
      </c>
      <c r="G326" s="255"/>
      <c r="H326" s="256" t="s">
        <v>1</v>
      </c>
      <c r="I326" s="258"/>
      <c r="J326" s="255"/>
      <c r="K326" s="255"/>
      <c r="L326" s="259"/>
      <c r="M326" s="260"/>
      <c r="N326" s="261"/>
      <c r="O326" s="261"/>
      <c r="P326" s="261"/>
      <c r="Q326" s="261"/>
      <c r="R326" s="261"/>
      <c r="S326" s="261"/>
      <c r="T326" s="262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63" t="s">
        <v>152</v>
      </c>
      <c r="AU326" s="263" t="s">
        <v>88</v>
      </c>
      <c r="AV326" s="15" t="s">
        <v>86</v>
      </c>
      <c r="AW326" s="15" t="s">
        <v>35</v>
      </c>
      <c r="AX326" s="15" t="s">
        <v>78</v>
      </c>
      <c r="AY326" s="263" t="s">
        <v>143</v>
      </c>
    </row>
    <row r="327" spans="1:51" s="13" customFormat="1" ht="12">
      <c r="A327" s="13"/>
      <c r="B327" s="231"/>
      <c r="C327" s="232"/>
      <c r="D327" s="233" t="s">
        <v>152</v>
      </c>
      <c r="E327" s="234" t="s">
        <v>1</v>
      </c>
      <c r="F327" s="235" t="s">
        <v>216</v>
      </c>
      <c r="G327" s="232"/>
      <c r="H327" s="236">
        <v>5</v>
      </c>
      <c r="I327" s="237"/>
      <c r="J327" s="232"/>
      <c r="K327" s="232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152</v>
      </c>
      <c r="AU327" s="242" t="s">
        <v>88</v>
      </c>
      <c r="AV327" s="13" t="s">
        <v>88</v>
      </c>
      <c r="AW327" s="13" t="s">
        <v>35</v>
      </c>
      <c r="AX327" s="13" t="s">
        <v>86</v>
      </c>
      <c r="AY327" s="242" t="s">
        <v>143</v>
      </c>
    </row>
    <row r="328" spans="1:65" s="2" customFormat="1" ht="24.15" customHeight="1">
      <c r="A328" s="39"/>
      <c r="B328" s="40"/>
      <c r="C328" s="217" t="s">
        <v>353</v>
      </c>
      <c r="D328" s="217" t="s">
        <v>147</v>
      </c>
      <c r="E328" s="218" t="s">
        <v>354</v>
      </c>
      <c r="F328" s="219" t="s">
        <v>355</v>
      </c>
      <c r="G328" s="220" t="s">
        <v>91</v>
      </c>
      <c r="H328" s="221">
        <v>5</v>
      </c>
      <c r="I328" s="222"/>
      <c r="J328" s="223">
        <f>ROUND(I328*H328,2)</f>
        <v>0</v>
      </c>
      <c r="K328" s="224"/>
      <c r="L328" s="45"/>
      <c r="M328" s="225" t="s">
        <v>1</v>
      </c>
      <c r="N328" s="226" t="s">
        <v>43</v>
      </c>
      <c r="O328" s="92"/>
      <c r="P328" s="227">
        <f>O328*H328</f>
        <v>0</v>
      </c>
      <c r="Q328" s="227">
        <v>0.0015</v>
      </c>
      <c r="R328" s="227">
        <f>Q328*H328</f>
        <v>0.0075</v>
      </c>
      <c r="S328" s="227">
        <v>0</v>
      </c>
      <c r="T328" s="228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9" t="s">
        <v>150</v>
      </c>
      <c r="AT328" s="229" t="s">
        <v>147</v>
      </c>
      <c r="AU328" s="229" t="s">
        <v>88</v>
      </c>
      <c r="AY328" s="18" t="s">
        <v>143</v>
      </c>
      <c r="BE328" s="230">
        <f>IF(N328="základní",J328,0)</f>
        <v>0</v>
      </c>
      <c r="BF328" s="230">
        <f>IF(N328="snížená",J328,0)</f>
        <v>0</v>
      </c>
      <c r="BG328" s="230">
        <f>IF(N328="zákl. přenesená",J328,0)</f>
        <v>0</v>
      </c>
      <c r="BH328" s="230">
        <f>IF(N328="sníž. přenesená",J328,0)</f>
        <v>0</v>
      </c>
      <c r="BI328" s="230">
        <f>IF(N328="nulová",J328,0)</f>
        <v>0</v>
      </c>
      <c r="BJ328" s="18" t="s">
        <v>86</v>
      </c>
      <c r="BK328" s="230">
        <f>ROUND(I328*H328,2)</f>
        <v>0</v>
      </c>
      <c r="BL328" s="18" t="s">
        <v>150</v>
      </c>
      <c r="BM328" s="229" t="s">
        <v>356</v>
      </c>
    </row>
    <row r="329" spans="1:51" s="15" customFormat="1" ht="12">
      <c r="A329" s="15"/>
      <c r="B329" s="254"/>
      <c r="C329" s="255"/>
      <c r="D329" s="233" t="s">
        <v>152</v>
      </c>
      <c r="E329" s="256" t="s">
        <v>1</v>
      </c>
      <c r="F329" s="257" t="s">
        <v>344</v>
      </c>
      <c r="G329" s="255"/>
      <c r="H329" s="256" t="s">
        <v>1</v>
      </c>
      <c r="I329" s="258"/>
      <c r="J329" s="255"/>
      <c r="K329" s="255"/>
      <c r="L329" s="259"/>
      <c r="M329" s="260"/>
      <c r="N329" s="261"/>
      <c r="O329" s="261"/>
      <c r="P329" s="261"/>
      <c r="Q329" s="261"/>
      <c r="R329" s="261"/>
      <c r="S329" s="261"/>
      <c r="T329" s="262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3" t="s">
        <v>152</v>
      </c>
      <c r="AU329" s="263" t="s">
        <v>88</v>
      </c>
      <c r="AV329" s="15" t="s">
        <v>86</v>
      </c>
      <c r="AW329" s="15" t="s">
        <v>35</v>
      </c>
      <c r="AX329" s="15" t="s">
        <v>78</v>
      </c>
      <c r="AY329" s="263" t="s">
        <v>143</v>
      </c>
    </row>
    <row r="330" spans="1:51" s="13" customFormat="1" ht="12">
      <c r="A330" s="13"/>
      <c r="B330" s="231"/>
      <c r="C330" s="232"/>
      <c r="D330" s="233" t="s">
        <v>152</v>
      </c>
      <c r="E330" s="234" t="s">
        <v>1</v>
      </c>
      <c r="F330" s="235" t="s">
        <v>216</v>
      </c>
      <c r="G330" s="232"/>
      <c r="H330" s="236">
        <v>5</v>
      </c>
      <c r="I330" s="237"/>
      <c r="J330" s="232"/>
      <c r="K330" s="232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152</v>
      </c>
      <c r="AU330" s="242" t="s">
        <v>88</v>
      </c>
      <c r="AV330" s="13" t="s">
        <v>88</v>
      </c>
      <c r="AW330" s="13" t="s">
        <v>35</v>
      </c>
      <c r="AX330" s="13" t="s">
        <v>86</v>
      </c>
      <c r="AY330" s="242" t="s">
        <v>143</v>
      </c>
    </row>
    <row r="331" spans="1:65" s="2" customFormat="1" ht="24.15" customHeight="1">
      <c r="A331" s="39"/>
      <c r="B331" s="40"/>
      <c r="C331" s="217" t="s">
        <v>357</v>
      </c>
      <c r="D331" s="217" t="s">
        <v>147</v>
      </c>
      <c r="E331" s="218" t="s">
        <v>358</v>
      </c>
      <c r="F331" s="219" t="s">
        <v>359</v>
      </c>
      <c r="G331" s="220" t="s">
        <v>91</v>
      </c>
      <c r="H331" s="221">
        <v>5</v>
      </c>
      <c r="I331" s="222"/>
      <c r="J331" s="223">
        <f>ROUND(I331*H331,2)</f>
        <v>0</v>
      </c>
      <c r="K331" s="224"/>
      <c r="L331" s="45"/>
      <c r="M331" s="225" t="s">
        <v>1</v>
      </c>
      <c r="N331" s="226" t="s">
        <v>43</v>
      </c>
      <c r="O331" s="92"/>
      <c r="P331" s="227">
        <f>O331*H331</f>
        <v>0</v>
      </c>
      <c r="Q331" s="227">
        <v>0</v>
      </c>
      <c r="R331" s="227">
        <f>Q331*H331</f>
        <v>0</v>
      </c>
      <c r="S331" s="227">
        <v>0</v>
      </c>
      <c r="T331" s="228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9" t="s">
        <v>150</v>
      </c>
      <c r="AT331" s="229" t="s">
        <v>147</v>
      </c>
      <c r="AU331" s="229" t="s">
        <v>88</v>
      </c>
      <c r="AY331" s="18" t="s">
        <v>143</v>
      </c>
      <c r="BE331" s="230">
        <f>IF(N331="základní",J331,0)</f>
        <v>0</v>
      </c>
      <c r="BF331" s="230">
        <f>IF(N331="snížená",J331,0)</f>
        <v>0</v>
      </c>
      <c r="BG331" s="230">
        <f>IF(N331="zákl. přenesená",J331,0)</f>
        <v>0</v>
      </c>
      <c r="BH331" s="230">
        <f>IF(N331="sníž. přenesená",J331,0)</f>
        <v>0</v>
      </c>
      <c r="BI331" s="230">
        <f>IF(N331="nulová",J331,0)</f>
        <v>0</v>
      </c>
      <c r="BJ331" s="18" t="s">
        <v>86</v>
      </c>
      <c r="BK331" s="230">
        <f>ROUND(I331*H331,2)</f>
        <v>0</v>
      </c>
      <c r="BL331" s="18" t="s">
        <v>150</v>
      </c>
      <c r="BM331" s="229" t="s">
        <v>360</v>
      </c>
    </row>
    <row r="332" spans="1:51" s="15" customFormat="1" ht="12">
      <c r="A332" s="15"/>
      <c r="B332" s="254"/>
      <c r="C332" s="255"/>
      <c r="D332" s="233" t="s">
        <v>152</v>
      </c>
      <c r="E332" s="256" t="s">
        <v>1</v>
      </c>
      <c r="F332" s="257" t="s">
        <v>344</v>
      </c>
      <c r="G332" s="255"/>
      <c r="H332" s="256" t="s">
        <v>1</v>
      </c>
      <c r="I332" s="258"/>
      <c r="J332" s="255"/>
      <c r="K332" s="255"/>
      <c r="L332" s="259"/>
      <c r="M332" s="260"/>
      <c r="N332" s="261"/>
      <c r="O332" s="261"/>
      <c r="P332" s="261"/>
      <c r="Q332" s="261"/>
      <c r="R332" s="261"/>
      <c r="S332" s="261"/>
      <c r="T332" s="262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3" t="s">
        <v>152</v>
      </c>
      <c r="AU332" s="263" t="s">
        <v>88</v>
      </c>
      <c r="AV332" s="15" t="s">
        <v>86</v>
      </c>
      <c r="AW332" s="15" t="s">
        <v>35</v>
      </c>
      <c r="AX332" s="15" t="s">
        <v>78</v>
      </c>
      <c r="AY332" s="263" t="s">
        <v>143</v>
      </c>
    </row>
    <row r="333" spans="1:51" s="13" customFormat="1" ht="12">
      <c r="A333" s="13"/>
      <c r="B333" s="231"/>
      <c r="C333" s="232"/>
      <c r="D333" s="233" t="s">
        <v>152</v>
      </c>
      <c r="E333" s="234" t="s">
        <v>1</v>
      </c>
      <c r="F333" s="235" t="s">
        <v>216</v>
      </c>
      <c r="G333" s="232"/>
      <c r="H333" s="236">
        <v>5</v>
      </c>
      <c r="I333" s="237"/>
      <c r="J333" s="232"/>
      <c r="K333" s="232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152</v>
      </c>
      <c r="AU333" s="242" t="s">
        <v>88</v>
      </c>
      <c r="AV333" s="13" t="s">
        <v>88</v>
      </c>
      <c r="AW333" s="13" t="s">
        <v>35</v>
      </c>
      <c r="AX333" s="13" t="s">
        <v>86</v>
      </c>
      <c r="AY333" s="242" t="s">
        <v>143</v>
      </c>
    </row>
    <row r="334" spans="1:65" s="2" customFormat="1" ht="24.15" customHeight="1">
      <c r="A334" s="39"/>
      <c r="B334" s="40"/>
      <c r="C334" s="217" t="s">
        <v>361</v>
      </c>
      <c r="D334" s="217" t="s">
        <v>147</v>
      </c>
      <c r="E334" s="218" t="s">
        <v>362</v>
      </c>
      <c r="F334" s="219" t="s">
        <v>363</v>
      </c>
      <c r="G334" s="220" t="s">
        <v>91</v>
      </c>
      <c r="H334" s="221">
        <v>5</v>
      </c>
      <c r="I334" s="222"/>
      <c r="J334" s="223">
        <f>ROUND(I334*H334,2)</f>
        <v>0</v>
      </c>
      <c r="K334" s="224"/>
      <c r="L334" s="45"/>
      <c r="M334" s="225" t="s">
        <v>1</v>
      </c>
      <c r="N334" s="226" t="s">
        <v>43</v>
      </c>
      <c r="O334" s="92"/>
      <c r="P334" s="227">
        <f>O334*H334</f>
        <v>0</v>
      </c>
      <c r="Q334" s="227">
        <v>0</v>
      </c>
      <c r="R334" s="227">
        <f>Q334*H334</f>
        <v>0</v>
      </c>
      <c r="S334" s="227">
        <v>0</v>
      </c>
      <c r="T334" s="228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9" t="s">
        <v>150</v>
      </c>
      <c r="AT334" s="229" t="s">
        <v>147</v>
      </c>
      <c r="AU334" s="229" t="s">
        <v>88</v>
      </c>
      <c r="AY334" s="18" t="s">
        <v>143</v>
      </c>
      <c r="BE334" s="230">
        <f>IF(N334="základní",J334,0)</f>
        <v>0</v>
      </c>
      <c r="BF334" s="230">
        <f>IF(N334="snížená",J334,0)</f>
        <v>0</v>
      </c>
      <c r="BG334" s="230">
        <f>IF(N334="zákl. přenesená",J334,0)</f>
        <v>0</v>
      </c>
      <c r="BH334" s="230">
        <f>IF(N334="sníž. přenesená",J334,0)</f>
        <v>0</v>
      </c>
      <c r="BI334" s="230">
        <f>IF(N334="nulová",J334,0)</f>
        <v>0</v>
      </c>
      <c r="BJ334" s="18" t="s">
        <v>86</v>
      </c>
      <c r="BK334" s="230">
        <f>ROUND(I334*H334,2)</f>
        <v>0</v>
      </c>
      <c r="BL334" s="18" t="s">
        <v>150</v>
      </c>
      <c r="BM334" s="229" t="s">
        <v>364</v>
      </c>
    </row>
    <row r="335" spans="1:51" s="15" customFormat="1" ht="12">
      <c r="A335" s="15"/>
      <c r="B335" s="254"/>
      <c r="C335" s="255"/>
      <c r="D335" s="233" t="s">
        <v>152</v>
      </c>
      <c r="E335" s="256" t="s">
        <v>1</v>
      </c>
      <c r="F335" s="257" t="s">
        <v>344</v>
      </c>
      <c r="G335" s="255"/>
      <c r="H335" s="256" t="s">
        <v>1</v>
      </c>
      <c r="I335" s="258"/>
      <c r="J335" s="255"/>
      <c r="K335" s="255"/>
      <c r="L335" s="259"/>
      <c r="M335" s="260"/>
      <c r="N335" s="261"/>
      <c r="O335" s="261"/>
      <c r="P335" s="261"/>
      <c r="Q335" s="261"/>
      <c r="R335" s="261"/>
      <c r="S335" s="261"/>
      <c r="T335" s="262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63" t="s">
        <v>152</v>
      </c>
      <c r="AU335" s="263" t="s">
        <v>88</v>
      </c>
      <c r="AV335" s="15" t="s">
        <v>86</v>
      </c>
      <c r="AW335" s="15" t="s">
        <v>35</v>
      </c>
      <c r="AX335" s="15" t="s">
        <v>78</v>
      </c>
      <c r="AY335" s="263" t="s">
        <v>143</v>
      </c>
    </row>
    <row r="336" spans="1:51" s="13" customFormat="1" ht="12">
      <c r="A336" s="13"/>
      <c r="B336" s="231"/>
      <c r="C336" s="232"/>
      <c r="D336" s="233" t="s">
        <v>152</v>
      </c>
      <c r="E336" s="234" t="s">
        <v>1</v>
      </c>
      <c r="F336" s="235" t="s">
        <v>216</v>
      </c>
      <c r="G336" s="232"/>
      <c r="H336" s="236">
        <v>5</v>
      </c>
      <c r="I336" s="237"/>
      <c r="J336" s="232"/>
      <c r="K336" s="232"/>
      <c r="L336" s="238"/>
      <c r="M336" s="239"/>
      <c r="N336" s="240"/>
      <c r="O336" s="240"/>
      <c r="P336" s="240"/>
      <c r="Q336" s="240"/>
      <c r="R336" s="240"/>
      <c r="S336" s="240"/>
      <c r="T336" s="241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2" t="s">
        <v>152</v>
      </c>
      <c r="AU336" s="242" t="s">
        <v>88</v>
      </c>
      <c r="AV336" s="13" t="s">
        <v>88</v>
      </c>
      <c r="AW336" s="13" t="s">
        <v>35</v>
      </c>
      <c r="AX336" s="13" t="s">
        <v>86</v>
      </c>
      <c r="AY336" s="242" t="s">
        <v>143</v>
      </c>
    </row>
    <row r="337" spans="1:65" s="2" customFormat="1" ht="24.15" customHeight="1">
      <c r="A337" s="39"/>
      <c r="B337" s="40"/>
      <c r="C337" s="217" t="s">
        <v>365</v>
      </c>
      <c r="D337" s="217" t="s">
        <v>147</v>
      </c>
      <c r="E337" s="218" t="s">
        <v>366</v>
      </c>
      <c r="F337" s="219" t="s">
        <v>367</v>
      </c>
      <c r="G337" s="220" t="s">
        <v>167</v>
      </c>
      <c r="H337" s="221">
        <v>5</v>
      </c>
      <c r="I337" s="222"/>
      <c r="J337" s="223">
        <f>ROUND(I337*H337,2)</f>
        <v>0</v>
      </c>
      <c r="K337" s="224"/>
      <c r="L337" s="45"/>
      <c r="M337" s="225" t="s">
        <v>1</v>
      </c>
      <c r="N337" s="226" t="s">
        <v>43</v>
      </c>
      <c r="O337" s="92"/>
      <c r="P337" s="227">
        <f>O337*H337</f>
        <v>0</v>
      </c>
      <c r="Q337" s="227">
        <v>0.00043</v>
      </c>
      <c r="R337" s="227">
        <f>Q337*H337</f>
        <v>0.00215</v>
      </c>
      <c r="S337" s="227">
        <v>0</v>
      </c>
      <c r="T337" s="228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9" t="s">
        <v>150</v>
      </c>
      <c r="AT337" s="229" t="s">
        <v>147</v>
      </c>
      <c r="AU337" s="229" t="s">
        <v>88</v>
      </c>
      <c r="AY337" s="18" t="s">
        <v>143</v>
      </c>
      <c r="BE337" s="230">
        <f>IF(N337="základní",J337,0)</f>
        <v>0</v>
      </c>
      <c r="BF337" s="230">
        <f>IF(N337="snížená",J337,0)</f>
        <v>0</v>
      </c>
      <c r="BG337" s="230">
        <f>IF(N337="zákl. přenesená",J337,0)</f>
        <v>0</v>
      </c>
      <c r="BH337" s="230">
        <f>IF(N337="sníž. přenesená",J337,0)</f>
        <v>0</v>
      </c>
      <c r="BI337" s="230">
        <f>IF(N337="nulová",J337,0)</f>
        <v>0</v>
      </c>
      <c r="BJ337" s="18" t="s">
        <v>86</v>
      </c>
      <c r="BK337" s="230">
        <f>ROUND(I337*H337,2)</f>
        <v>0</v>
      </c>
      <c r="BL337" s="18" t="s">
        <v>150</v>
      </c>
      <c r="BM337" s="229" t="s">
        <v>368</v>
      </c>
    </row>
    <row r="338" spans="1:51" s="15" customFormat="1" ht="12">
      <c r="A338" s="15"/>
      <c r="B338" s="254"/>
      <c r="C338" s="255"/>
      <c r="D338" s="233" t="s">
        <v>152</v>
      </c>
      <c r="E338" s="256" t="s">
        <v>1</v>
      </c>
      <c r="F338" s="257" t="s">
        <v>344</v>
      </c>
      <c r="G338" s="255"/>
      <c r="H338" s="256" t="s">
        <v>1</v>
      </c>
      <c r="I338" s="258"/>
      <c r="J338" s="255"/>
      <c r="K338" s="255"/>
      <c r="L338" s="259"/>
      <c r="M338" s="260"/>
      <c r="N338" s="261"/>
      <c r="O338" s="261"/>
      <c r="P338" s="261"/>
      <c r="Q338" s="261"/>
      <c r="R338" s="261"/>
      <c r="S338" s="261"/>
      <c r="T338" s="262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63" t="s">
        <v>152</v>
      </c>
      <c r="AU338" s="263" t="s">
        <v>88</v>
      </c>
      <c r="AV338" s="15" t="s">
        <v>86</v>
      </c>
      <c r="AW338" s="15" t="s">
        <v>35</v>
      </c>
      <c r="AX338" s="15" t="s">
        <v>78</v>
      </c>
      <c r="AY338" s="263" t="s">
        <v>143</v>
      </c>
    </row>
    <row r="339" spans="1:51" s="13" customFormat="1" ht="12">
      <c r="A339" s="13"/>
      <c r="B339" s="231"/>
      <c r="C339" s="232"/>
      <c r="D339" s="233" t="s">
        <v>152</v>
      </c>
      <c r="E339" s="234" t="s">
        <v>1</v>
      </c>
      <c r="F339" s="235" t="s">
        <v>216</v>
      </c>
      <c r="G339" s="232"/>
      <c r="H339" s="236">
        <v>5</v>
      </c>
      <c r="I339" s="237"/>
      <c r="J339" s="232"/>
      <c r="K339" s="232"/>
      <c r="L339" s="238"/>
      <c r="M339" s="239"/>
      <c r="N339" s="240"/>
      <c r="O339" s="240"/>
      <c r="P339" s="240"/>
      <c r="Q339" s="240"/>
      <c r="R339" s="240"/>
      <c r="S339" s="240"/>
      <c r="T339" s="241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2" t="s">
        <v>152</v>
      </c>
      <c r="AU339" s="242" t="s">
        <v>88</v>
      </c>
      <c r="AV339" s="13" t="s">
        <v>88</v>
      </c>
      <c r="AW339" s="13" t="s">
        <v>35</v>
      </c>
      <c r="AX339" s="13" t="s">
        <v>86</v>
      </c>
      <c r="AY339" s="242" t="s">
        <v>143</v>
      </c>
    </row>
    <row r="340" spans="1:65" s="2" customFormat="1" ht="24.15" customHeight="1">
      <c r="A340" s="39"/>
      <c r="B340" s="40"/>
      <c r="C340" s="217" t="s">
        <v>369</v>
      </c>
      <c r="D340" s="217" t="s">
        <v>147</v>
      </c>
      <c r="E340" s="218" t="s">
        <v>370</v>
      </c>
      <c r="F340" s="219" t="s">
        <v>371</v>
      </c>
      <c r="G340" s="220" t="s">
        <v>167</v>
      </c>
      <c r="H340" s="221">
        <v>5</v>
      </c>
      <c r="I340" s="222"/>
      <c r="J340" s="223">
        <f>ROUND(I340*H340,2)</f>
        <v>0</v>
      </c>
      <c r="K340" s="224"/>
      <c r="L340" s="45"/>
      <c r="M340" s="225" t="s">
        <v>1</v>
      </c>
      <c r="N340" s="226" t="s">
        <v>43</v>
      </c>
      <c r="O340" s="92"/>
      <c r="P340" s="227">
        <f>O340*H340</f>
        <v>0</v>
      </c>
      <c r="Q340" s="227">
        <v>0</v>
      </c>
      <c r="R340" s="227">
        <f>Q340*H340</f>
        <v>0</v>
      </c>
      <c r="S340" s="227">
        <v>0</v>
      </c>
      <c r="T340" s="228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9" t="s">
        <v>150</v>
      </c>
      <c r="AT340" s="229" t="s">
        <v>147</v>
      </c>
      <c r="AU340" s="229" t="s">
        <v>88</v>
      </c>
      <c r="AY340" s="18" t="s">
        <v>143</v>
      </c>
      <c r="BE340" s="230">
        <f>IF(N340="základní",J340,0)</f>
        <v>0</v>
      </c>
      <c r="BF340" s="230">
        <f>IF(N340="snížená",J340,0)</f>
        <v>0</v>
      </c>
      <c r="BG340" s="230">
        <f>IF(N340="zákl. přenesená",J340,0)</f>
        <v>0</v>
      </c>
      <c r="BH340" s="230">
        <f>IF(N340="sníž. přenesená",J340,0)</f>
        <v>0</v>
      </c>
      <c r="BI340" s="230">
        <f>IF(N340="nulová",J340,0)</f>
        <v>0</v>
      </c>
      <c r="BJ340" s="18" t="s">
        <v>86</v>
      </c>
      <c r="BK340" s="230">
        <f>ROUND(I340*H340,2)</f>
        <v>0</v>
      </c>
      <c r="BL340" s="18" t="s">
        <v>150</v>
      </c>
      <c r="BM340" s="229" t="s">
        <v>372</v>
      </c>
    </row>
    <row r="341" spans="1:51" s="15" customFormat="1" ht="12">
      <c r="A341" s="15"/>
      <c r="B341" s="254"/>
      <c r="C341" s="255"/>
      <c r="D341" s="233" t="s">
        <v>152</v>
      </c>
      <c r="E341" s="256" t="s">
        <v>1</v>
      </c>
      <c r="F341" s="257" t="s">
        <v>344</v>
      </c>
      <c r="G341" s="255"/>
      <c r="H341" s="256" t="s">
        <v>1</v>
      </c>
      <c r="I341" s="258"/>
      <c r="J341" s="255"/>
      <c r="K341" s="255"/>
      <c r="L341" s="259"/>
      <c r="M341" s="260"/>
      <c r="N341" s="261"/>
      <c r="O341" s="261"/>
      <c r="P341" s="261"/>
      <c r="Q341" s="261"/>
      <c r="R341" s="261"/>
      <c r="S341" s="261"/>
      <c r="T341" s="262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3" t="s">
        <v>152</v>
      </c>
      <c r="AU341" s="263" t="s">
        <v>88</v>
      </c>
      <c r="AV341" s="15" t="s">
        <v>86</v>
      </c>
      <c r="AW341" s="15" t="s">
        <v>35</v>
      </c>
      <c r="AX341" s="15" t="s">
        <v>78</v>
      </c>
      <c r="AY341" s="263" t="s">
        <v>143</v>
      </c>
    </row>
    <row r="342" spans="1:51" s="13" customFormat="1" ht="12">
      <c r="A342" s="13"/>
      <c r="B342" s="231"/>
      <c r="C342" s="232"/>
      <c r="D342" s="233" t="s">
        <v>152</v>
      </c>
      <c r="E342" s="234" t="s">
        <v>1</v>
      </c>
      <c r="F342" s="235" t="s">
        <v>216</v>
      </c>
      <c r="G342" s="232"/>
      <c r="H342" s="236">
        <v>5</v>
      </c>
      <c r="I342" s="237"/>
      <c r="J342" s="232"/>
      <c r="K342" s="232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152</v>
      </c>
      <c r="AU342" s="242" t="s">
        <v>88</v>
      </c>
      <c r="AV342" s="13" t="s">
        <v>88</v>
      </c>
      <c r="AW342" s="13" t="s">
        <v>35</v>
      </c>
      <c r="AX342" s="13" t="s">
        <v>86</v>
      </c>
      <c r="AY342" s="242" t="s">
        <v>143</v>
      </c>
    </row>
    <row r="343" spans="1:63" s="12" customFormat="1" ht="22.8" customHeight="1">
      <c r="A343" s="12"/>
      <c r="B343" s="201"/>
      <c r="C343" s="202"/>
      <c r="D343" s="203" t="s">
        <v>77</v>
      </c>
      <c r="E343" s="215" t="s">
        <v>373</v>
      </c>
      <c r="F343" s="215" t="s">
        <v>374</v>
      </c>
      <c r="G343" s="202"/>
      <c r="H343" s="202"/>
      <c r="I343" s="205"/>
      <c r="J343" s="216">
        <f>BK343</f>
        <v>0</v>
      </c>
      <c r="K343" s="202"/>
      <c r="L343" s="207"/>
      <c r="M343" s="208"/>
      <c r="N343" s="209"/>
      <c r="O343" s="209"/>
      <c r="P343" s="210">
        <f>SUM(P344:P353)</f>
        <v>0</v>
      </c>
      <c r="Q343" s="209"/>
      <c r="R343" s="210">
        <f>SUM(R344:R353)</f>
        <v>0</v>
      </c>
      <c r="S343" s="209"/>
      <c r="T343" s="211">
        <f>SUM(T344:T353)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12" t="s">
        <v>86</v>
      </c>
      <c r="AT343" s="213" t="s">
        <v>77</v>
      </c>
      <c r="AU343" s="213" t="s">
        <v>86</v>
      </c>
      <c r="AY343" s="212" t="s">
        <v>143</v>
      </c>
      <c r="BK343" s="214">
        <f>SUM(BK344:BK353)</f>
        <v>0</v>
      </c>
    </row>
    <row r="344" spans="1:65" s="2" customFormat="1" ht="24.15" customHeight="1">
      <c r="A344" s="39"/>
      <c r="B344" s="40"/>
      <c r="C344" s="217" t="s">
        <v>375</v>
      </c>
      <c r="D344" s="217" t="s">
        <v>147</v>
      </c>
      <c r="E344" s="218" t="s">
        <v>376</v>
      </c>
      <c r="F344" s="219" t="s">
        <v>377</v>
      </c>
      <c r="G344" s="220" t="s">
        <v>91</v>
      </c>
      <c r="H344" s="221">
        <v>948.99</v>
      </c>
      <c r="I344" s="222"/>
      <c r="J344" s="223">
        <f>ROUND(I344*H344,2)</f>
        <v>0</v>
      </c>
      <c r="K344" s="224"/>
      <c r="L344" s="45"/>
      <c r="M344" s="225" t="s">
        <v>1</v>
      </c>
      <c r="N344" s="226" t="s">
        <v>43</v>
      </c>
      <c r="O344" s="92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9" t="s">
        <v>150</v>
      </c>
      <c r="AT344" s="229" t="s">
        <v>147</v>
      </c>
      <c r="AU344" s="229" t="s">
        <v>88</v>
      </c>
      <c r="AY344" s="18" t="s">
        <v>143</v>
      </c>
      <c r="BE344" s="230">
        <f>IF(N344="základní",J344,0)</f>
        <v>0</v>
      </c>
      <c r="BF344" s="230">
        <f>IF(N344="snížená",J344,0)</f>
        <v>0</v>
      </c>
      <c r="BG344" s="230">
        <f>IF(N344="zákl. přenesená",J344,0)</f>
        <v>0</v>
      </c>
      <c r="BH344" s="230">
        <f>IF(N344="sníž. přenesená",J344,0)</f>
        <v>0</v>
      </c>
      <c r="BI344" s="230">
        <f>IF(N344="nulová",J344,0)</f>
        <v>0</v>
      </c>
      <c r="BJ344" s="18" t="s">
        <v>86</v>
      </c>
      <c r="BK344" s="230">
        <f>ROUND(I344*H344,2)</f>
        <v>0</v>
      </c>
      <c r="BL344" s="18" t="s">
        <v>150</v>
      </c>
      <c r="BM344" s="229" t="s">
        <v>378</v>
      </c>
    </row>
    <row r="345" spans="1:51" s="13" customFormat="1" ht="12">
      <c r="A345" s="13"/>
      <c r="B345" s="231"/>
      <c r="C345" s="232"/>
      <c r="D345" s="233" t="s">
        <v>152</v>
      </c>
      <c r="E345" s="234" t="s">
        <v>1</v>
      </c>
      <c r="F345" s="235" t="s">
        <v>379</v>
      </c>
      <c r="G345" s="232"/>
      <c r="H345" s="236">
        <v>253.175</v>
      </c>
      <c r="I345" s="237"/>
      <c r="J345" s="232"/>
      <c r="K345" s="232"/>
      <c r="L345" s="238"/>
      <c r="M345" s="239"/>
      <c r="N345" s="240"/>
      <c r="O345" s="240"/>
      <c r="P345" s="240"/>
      <c r="Q345" s="240"/>
      <c r="R345" s="240"/>
      <c r="S345" s="240"/>
      <c r="T345" s="241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2" t="s">
        <v>152</v>
      </c>
      <c r="AU345" s="242" t="s">
        <v>88</v>
      </c>
      <c r="AV345" s="13" t="s">
        <v>88</v>
      </c>
      <c r="AW345" s="13" t="s">
        <v>35</v>
      </c>
      <c r="AX345" s="13" t="s">
        <v>78</v>
      </c>
      <c r="AY345" s="242" t="s">
        <v>143</v>
      </c>
    </row>
    <row r="346" spans="1:51" s="13" customFormat="1" ht="12">
      <c r="A346" s="13"/>
      <c r="B346" s="231"/>
      <c r="C346" s="232"/>
      <c r="D346" s="233" t="s">
        <v>152</v>
      </c>
      <c r="E346" s="234" t="s">
        <v>1</v>
      </c>
      <c r="F346" s="235" t="s">
        <v>380</v>
      </c>
      <c r="G346" s="232"/>
      <c r="H346" s="236">
        <v>192.97</v>
      </c>
      <c r="I346" s="237"/>
      <c r="J346" s="232"/>
      <c r="K346" s="232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152</v>
      </c>
      <c r="AU346" s="242" t="s">
        <v>88</v>
      </c>
      <c r="AV346" s="13" t="s">
        <v>88</v>
      </c>
      <c r="AW346" s="13" t="s">
        <v>35</v>
      </c>
      <c r="AX346" s="13" t="s">
        <v>78</v>
      </c>
      <c r="AY346" s="242" t="s">
        <v>143</v>
      </c>
    </row>
    <row r="347" spans="1:51" s="13" customFormat="1" ht="12">
      <c r="A347" s="13"/>
      <c r="B347" s="231"/>
      <c r="C347" s="232"/>
      <c r="D347" s="233" t="s">
        <v>152</v>
      </c>
      <c r="E347" s="234" t="s">
        <v>1</v>
      </c>
      <c r="F347" s="235" t="s">
        <v>381</v>
      </c>
      <c r="G347" s="232"/>
      <c r="H347" s="236">
        <v>263.055</v>
      </c>
      <c r="I347" s="237"/>
      <c r="J347" s="232"/>
      <c r="K347" s="232"/>
      <c r="L347" s="238"/>
      <c r="M347" s="239"/>
      <c r="N347" s="240"/>
      <c r="O347" s="240"/>
      <c r="P347" s="240"/>
      <c r="Q347" s="240"/>
      <c r="R347" s="240"/>
      <c r="S347" s="240"/>
      <c r="T347" s="241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2" t="s">
        <v>152</v>
      </c>
      <c r="AU347" s="242" t="s">
        <v>88</v>
      </c>
      <c r="AV347" s="13" t="s">
        <v>88</v>
      </c>
      <c r="AW347" s="13" t="s">
        <v>35</v>
      </c>
      <c r="AX347" s="13" t="s">
        <v>78</v>
      </c>
      <c r="AY347" s="242" t="s">
        <v>143</v>
      </c>
    </row>
    <row r="348" spans="1:51" s="13" customFormat="1" ht="12">
      <c r="A348" s="13"/>
      <c r="B348" s="231"/>
      <c r="C348" s="232"/>
      <c r="D348" s="233" t="s">
        <v>152</v>
      </c>
      <c r="E348" s="234" t="s">
        <v>1</v>
      </c>
      <c r="F348" s="235" t="s">
        <v>382</v>
      </c>
      <c r="G348" s="232"/>
      <c r="H348" s="236">
        <v>239.79</v>
      </c>
      <c r="I348" s="237"/>
      <c r="J348" s="232"/>
      <c r="K348" s="232"/>
      <c r="L348" s="238"/>
      <c r="M348" s="239"/>
      <c r="N348" s="240"/>
      <c r="O348" s="240"/>
      <c r="P348" s="240"/>
      <c r="Q348" s="240"/>
      <c r="R348" s="240"/>
      <c r="S348" s="240"/>
      <c r="T348" s="241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2" t="s">
        <v>152</v>
      </c>
      <c r="AU348" s="242" t="s">
        <v>88</v>
      </c>
      <c r="AV348" s="13" t="s">
        <v>88</v>
      </c>
      <c r="AW348" s="13" t="s">
        <v>35</v>
      </c>
      <c r="AX348" s="13" t="s">
        <v>78</v>
      </c>
      <c r="AY348" s="242" t="s">
        <v>143</v>
      </c>
    </row>
    <row r="349" spans="1:51" s="14" customFormat="1" ht="12">
      <c r="A349" s="14"/>
      <c r="B349" s="243"/>
      <c r="C349" s="244"/>
      <c r="D349" s="233" t="s">
        <v>152</v>
      </c>
      <c r="E349" s="245" t="s">
        <v>1</v>
      </c>
      <c r="F349" s="246" t="s">
        <v>154</v>
      </c>
      <c r="G349" s="244"/>
      <c r="H349" s="247">
        <v>948.99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152</v>
      </c>
      <c r="AU349" s="253" t="s">
        <v>88</v>
      </c>
      <c r="AV349" s="14" t="s">
        <v>150</v>
      </c>
      <c r="AW349" s="14" t="s">
        <v>35</v>
      </c>
      <c r="AX349" s="14" t="s">
        <v>86</v>
      </c>
      <c r="AY349" s="253" t="s">
        <v>143</v>
      </c>
    </row>
    <row r="350" spans="1:65" s="2" customFormat="1" ht="33" customHeight="1">
      <c r="A350" s="39"/>
      <c r="B350" s="40"/>
      <c r="C350" s="217" t="s">
        <v>383</v>
      </c>
      <c r="D350" s="217" t="s">
        <v>147</v>
      </c>
      <c r="E350" s="218" t="s">
        <v>384</v>
      </c>
      <c r="F350" s="219" t="s">
        <v>385</v>
      </c>
      <c r="G350" s="220" t="s">
        <v>91</v>
      </c>
      <c r="H350" s="221">
        <v>85409.1</v>
      </c>
      <c r="I350" s="222"/>
      <c r="J350" s="223">
        <f>ROUND(I350*H350,2)</f>
        <v>0</v>
      </c>
      <c r="K350" s="224"/>
      <c r="L350" s="45"/>
      <c r="M350" s="225" t="s">
        <v>1</v>
      </c>
      <c r="N350" s="226" t="s">
        <v>43</v>
      </c>
      <c r="O350" s="92"/>
      <c r="P350" s="227">
        <f>O350*H350</f>
        <v>0</v>
      </c>
      <c r="Q350" s="227">
        <v>0</v>
      </c>
      <c r="R350" s="227">
        <f>Q350*H350</f>
        <v>0</v>
      </c>
      <c r="S350" s="227">
        <v>0</v>
      </c>
      <c r="T350" s="228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9" t="s">
        <v>150</v>
      </c>
      <c r="AT350" s="229" t="s">
        <v>147</v>
      </c>
      <c r="AU350" s="229" t="s">
        <v>88</v>
      </c>
      <c r="AY350" s="18" t="s">
        <v>143</v>
      </c>
      <c r="BE350" s="230">
        <f>IF(N350="základní",J350,0)</f>
        <v>0</v>
      </c>
      <c r="BF350" s="230">
        <f>IF(N350="snížená",J350,0)</f>
        <v>0</v>
      </c>
      <c r="BG350" s="230">
        <f>IF(N350="zákl. přenesená",J350,0)</f>
        <v>0</v>
      </c>
      <c r="BH350" s="230">
        <f>IF(N350="sníž. přenesená",J350,0)</f>
        <v>0</v>
      </c>
      <c r="BI350" s="230">
        <f>IF(N350="nulová",J350,0)</f>
        <v>0</v>
      </c>
      <c r="BJ350" s="18" t="s">
        <v>86</v>
      </c>
      <c r="BK350" s="230">
        <f>ROUND(I350*H350,2)</f>
        <v>0</v>
      </c>
      <c r="BL350" s="18" t="s">
        <v>150</v>
      </c>
      <c r="BM350" s="229" t="s">
        <v>386</v>
      </c>
    </row>
    <row r="351" spans="1:51" s="13" customFormat="1" ht="12">
      <c r="A351" s="13"/>
      <c r="B351" s="231"/>
      <c r="C351" s="232"/>
      <c r="D351" s="233" t="s">
        <v>152</v>
      </c>
      <c r="E351" s="234" t="s">
        <v>1</v>
      </c>
      <c r="F351" s="235" t="s">
        <v>387</v>
      </c>
      <c r="G351" s="232"/>
      <c r="H351" s="236">
        <v>85409.1</v>
      </c>
      <c r="I351" s="237"/>
      <c r="J351" s="232"/>
      <c r="K351" s="232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152</v>
      </c>
      <c r="AU351" s="242" t="s">
        <v>88</v>
      </c>
      <c r="AV351" s="13" t="s">
        <v>88</v>
      </c>
      <c r="AW351" s="13" t="s">
        <v>35</v>
      </c>
      <c r="AX351" s="13" t="s">
        <v>86</v>
      </c>
      <c r="AY351" s="242" t="s">
        <v>143</v>
      </c>
    </row>
    <row r="352" spans="1:65" s="2" customFormat="1" ht="24.15" customHeight="1">
      <c r="A352" s="39"/>
      <c r="B352" s="40"/>
      <c r="C352" s="217" t="s">
        <v>388</v>
      </c>
      <c r="D352" s="217" t="s">
        <v>147</v>
      </c>
      <c r="E352" s="218" t="s">
        <v>389</v>
      </c>
      <c r="F352" s="219" t="s">
        <v>390</v>
      </c>
      <c r="G352" s="220" t="s">
        <v>91</v>
      </c>
      <c r="H352" s="221">
        <v>948.99</v>
      </c>
      <c r="I352" s="222"/>
      <c r="J352" s="223">
        <f>ROUND(I352*H352,2)</f>
        <v>0</v>
      </c>
      <c r="K352" s="224"/>
      <c r="L352" s="45"/>
      <c r="M352" s="225" t="s">
        <v>1</v>
      </c>
      <c r="N352" s="226" t="s">
        <v>43</v>
      </c>
      <c r="O352" s="92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9" t="s">
        <v>150</v>
      </c>
      <c r="AT352" s="229" t="s">
        <v>147</v>
      </c>
      <c r="AU352" s="229" t="s">
        <v>88</v>
      </c>
      <c r="AY352" s="18" t="s">
        <v>143</v>
      </c>
      <c r="BE352" s="230">
        <f>IF(N352="základní",J352,0)</f>
        <v>0</v>
      </c>
      <c r="BF352" s="230">
        <f>IF(N352="snížená",J352,0)</f>
        <v>0</v>
      </c>
      <c r="BG352" s="230">
        <f>IF(N352="zákl. přenesená",J352,0)</f>
        <v>0</v>
      </c>
      <c r="BH352" s="230">
        <f>IF(N352="sníž. přenesená",J352,0)</f>
        <v>0</v>
      </c>
      <c r="BI352" s="230">
        <f>IF(N352="nulová",J352,0)</f>
        <v>0</v>
      </c>
      <c r="BJ352" s="18" t="s">
        <v>86</v>
      </c>
      <c r="BK352" s="230">
        <f>ROUND(I352*H352,2)</f>
        <v>0</v>
      </c>
      <c r="BL352" s="18" t="s">
        <v>150</v>
      </c>
      <c r="BM352" s="229" t="s">
        <v>391</v>
      </c>
    </row>
    <row r="353" spans="1:51" s="13" customFormat="1" ht="12">
      <c r="A353" s="13"/>
      <c r="B353" s="231"/>
      <c r="C353" s="232"/>
      <c r="D353" s="233" t="s">
        <v>152</v>
      </c>
      <c r="E353" s="234" t="s">
        <v>1</v>
      </c>
      <c r="F353" s="235" t="s">
        <v>392</v>
      </c>
      <c r="G353" s="232"/>
      <c r="H353" s="236">
        <v>948.99</v>
      </c>
      <c r="I353" s="237"/>
      <c r="J353" s="232"/>
      <c r="K353" s="232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152</v>
      </c>
      <c r="AU353" s="242" t="s">
        <v>88</v>
      </c>
      <c r="AV353" s="13" t="s">
        <v>88</v>
      </c>
      <c r="AW353" s="13" t="s">
        <v>35</v>
      </c>
      <c r="AX353" s="13" t="s">
        <v>86</v>
      </c>
      <c r="AY353" s="242" t="s">
        <v>143</v>
      </c>
    </row>
    <row r="354" spans="1:63" s="12" customFormat="1" ht="22.8" customHeight="1">
      <c r="A354" s="12"/>
      <c r="B354" s="201"/>
      <c r="C354" s="202"/>
      <c r="D354" s="203" t="s">
        <v>77</v>
      </c>
      <c r="E354" s="215" t="s">
        <v>393</v>
      </c>
      <c r="F354" s="215" t="s">
        <v>394</v>
      </c>
      <c r="G354" s="202"/>
      <c r="H354" s="202"/>
      <c r="I354" s="205"/>
      <c r="J354" s="216">
        <f>BK354</f>
        <v>0</v>
      </c>
      <c r="K354" s="202"/>
      <c r="L354" s="207"/>
      <c r="M354" s="208"/>
      <c r="N354" s="209"/>
      <c r="O354" s="209"/>
      <c r="P354" s="210">
        <f>SUM(P355:P373)</f>
        <v>0</v>
      </c>
      <c r="Q354" s="209"/>
      <c r="R354" s="210">
        <f>SUM(R355:R373)</f>
        <v>0</v>
      </c>
      <c r="S354" s="209"/>
      <c r="T354" s="211">
        <f>SUM(T355:T373)</f>
        <v>0.65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12" t="s">
        <v>86</v>
      </c>
      <c r="AT354" s="213" t="s">
        <v>77</v>
      </c>
      <c r="AU354" s="213" t="s">
        <v>86</v>
      </c>
      <c r="AY354" s="212" t="s">
        <v>143</v>
      </c>
      <c r="BK354" s="214">
        <f>SUM(BK355:BK373)</f>
        <v>0</v>
      </c>
    </row>
    <row r="355" spans="1:65" s="2" customFormat="1" ht="16.5" customHeight="1">
      <c r="A355" s="39"/>
      <c r="B355" s="40"/>
      <c r="C355" s="217" t="s">
        <v>395</v>
      </c>
      <c r="D355" s="217" t="s">
        <v>147</v>
      </c>
      <c r="E355" s="218" t="s">
        <v>396</v>
      </c>
      <c r="F355" s="219" t="s">
        <v>397</v>
      </c>
      <c r="G355" s="220" t="s">
        <v>91</v>
      </c>
      <c r="H355" s="221">
        <v>650</v>
      </c>
      <c r="I355" s="222"/>
      <c r="J355" s="223">
        <f>ROUND(I355*H355,2)</f>
        <v>0</v>
      </c>
      <c r="K355" s="224"/>
      <c r="L355" s="45"/>
      <c r="M355" s="225" t="s">
        <v>1</v>
      </c>
      <c r="N355" s="226" t="s">
        <v>43</v>
      </c>
      <c r="O355" s="92"/>
      <c r="P355" s="227">
        <f>O355*H355</f>
        <v>0</v>
      </c>
      <c r="Q355" s="227">
        <v>0</v>
      </c>
      <c r="R355" s="227">
        <f>Q355*H355</f>
        <v>0</v>
      </c>
      <c r="S355" s="227">
        <v>0.001</v>
      </c>
      <c r="T355" s="228">
        <f>S355*H355</f>
        <v>0.65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9" t="s">
        <v>150</v>
      </c>
      <c r="AT355" s="229" t="s">
        <v>147</v>
      </c>
      <c r="AU355" s="229" t="s">
        <v>88</v>
      </c>
      <c r="AY355" s="18" t="s">
        <v>143</v>
      </c>
      <c r="BE355" s="230">
        <f>IF(N355="základní",J355,0)</f>
        <v>0</v>
      </c>
      <c r="BF355" s="230">
        <f>IF(N355="snížená",J355,0)</f>
        <v>0</v>
      </c>
      <c r="BG355" s="230">
        <f>IF(N355="zákl. přenesená",J355,0)</f>
        <v>0</v>
      </c>
      <c r="BH355" s="230">
        <f>IF(N355="sníž. přenesená",J355,0)</f>
        <v>0</v>
      </c>
      <c r="BI355" s="230">
        <f>IF(N355="nulová",J355,0)</f>
        <v>0</v>
      </c>
      <c r="BJ355" s="18" t="s">
        <v>86</v>
      </c>
      <c r="BK355" s="230">
        <f>ROUND(I355*H355,2)</f>
        <v>0</v>
      </c>
      <c r="BL355" s="18" t="s">
        <v>150</v>
      </c>
      <c r="BM355" s="229" t="s">
        <v>398</v>
      </c>
    </row>
    <row r="356" spans="1:51" s="13" customFormat="1" ht="12">
      <c r="A356" s="13"/>
      <c r="B356" s="231"/>
      <c r="C356" s="232"/>
      <c r="D356" s="233" t="s">
        <v>152</v>
      </c>
      <c r="E356" s="234" t="s">
        <v>1</v>
      </c>
      <c r="F356" s="235" t="s">
        <v>399</v>
      </c>
      <c r="G356" s="232"/>
      <c r="H356" s="236">
        <v>650</v>
      </c>
      <c r="I356" s="237"/>
      <c r="J356" s="232"/>
      <c r="K356" s="232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152</v>
      </c>
      <c r="AU356" s="242" t="s">
        <v>88</v>
      </c>
      <c r="AV356" s="13" t="s">
        <v>88</v>
      </c>
      <c r="AW356" s="13" t="s">
        <v>35</v>
      </c>
      <c r="AX356" s="13" t="s">
        <v>78</v>
      </c>
      <c r="AY356" s="242" t="s">
        <v>143</v>
      </c>
    </row>
    <row r="357" spans="1:51" s="14" customFormat="1" ht="12">
      <c r="A357" s="14"/>
      <c r="B357" s="243"/>
      <c r="C357" s="244"/>
      <c r="D357" s="233" t="s">
        <v>152</v>
      </c>
      <c r="E357" s="245" t="s">
        <v>1</v>
      </c>
      <c r="F357" s="246" t="s">
        <v>154</v>
      </c>
      <c r="G357" s="244"/>
      <c r="H357" s="247">
        <v>650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152</v>
      </c>
      <c r="AU357" s="253" t="s">
        <v>88</v>
      </c>
      <c r="AV357" s="14" t="s">
        <v>150</v>
      </c>
      <c r="AW357" s="14" t="s">
        <v>35</v>
      </c>
      <c r="AX357" s="14" t="s">
        <v>86</v>
      </c>
      <c r="AY357" s="253" t="s">
        <v>143</v>
      </c>
    </row>
    <row r="358" spans="1:65" s="2" customFormat="1" ht="33" customHeight="1">
      <c r="A358" s="39"/>
      <c r="B358" s="40"/>
      <c r="C358" s="217" t="s">
        <v>400</v>
      </c>
      <c r="D358" s="217" t="s">
        <v>147</v>
      </c>
      <c r="E358" s="218" t="s">
        <v>401</v>
      </c>
      <c r="F358" s="219" t="s">
        <v>402</v>
      </c>
      <c r="G358" s="220" t="s">
        <v>403</v>
      </c>
      <c r="H358" s="221">
        <v>36.26</v>
      </c>
      <c r="I358" s="222"/>
      <c r="J358" s="223">
        <f>ROUND(I358*H358,2)</f>
        <v>0</v>
      </c>
      <c r="K358" s="224"/>
      <c r="L358" s="45"/>
      <c r="M358" s="225" t="s">
        <v>1</v>
      </c>
      <c r="N358" s="226" t="s">
        <v>43</v>
      </c>
      <c r="O358" s="92"/>
      <c r="P358" s="227">
        <f>O358*H358</f>
        <v>0</v>
      </c>
      <c r="Q358" s="227">
        <v>0</v>
      </c>
      <c r="R358" s="227">
        <f>Q358*H358</f>
        <v>0</v>
      </c>
      <c r="S358" s="227">
        <v>0</v>
      </c>
      <c r="T358" s="228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9" t="s">
        <v>150</v>
      </c>
      <c r="AT358" s="229" t="s">
        <v>147</v>
      </c>
      <c r="AU358" s="229" t="s">
        <v>88</v>
      </c>
      <c r="AY358" s="18" t="s">
        <v>143</v>
      </c>
      <c r="BE358" s="230">
        <f>IF(N358="základní",J358,0)</f>
        <v>0</v>
      </c>
      <c r="BF358" s="230">
        <f>IF(N358="snížená",J358,0)</f>
        <v>0</v>
      </c>
      <c r="BG358" s="230">
        <f>IF(N358="zákl. přenesená",J358,0)</f>
        <v>0</v>
      </c>
      <c r="BH358" s="230">
        <f>IF(N358="sníž. přenesená",J358,0)</f>
        <v>0</v>
      </c>
      <c r="BI358" s="230">
        <f>IF(N358="nulová",J358,0)</f>
        <v>0</v>
      </c>
      <c r="BJ358" s="18" t="s">
        <v>86</v>
      </c>
      <c r="BK358" s="230">
        <f>ROUND(I358*H358,2)</f>
        <v>0</v>
      </c>
      <c r="BL358" s="18" t="s">
        <v>150</v>
      </c>
      <c r="BM358" s="229" t="s">
        <v>404</v>
      </c>
    </row>
    <row r="359" spans="1:65" s="2" customFormat="1" ht="16.5" customHeight="1">
      <c r="A359" s="39"/>
      <c r="B359" s="40"/>
      <c r="C359" s="217" t="s">
        <v>405</v>
      </c>
      <c r="D359" s="217" t="s">
        <v>147</v>
      </c>
      <c r="E359" s="218" t="s">
        <v>406</v>
      </c>
      <c r="F359" s="219" t="s">
        <v>407</v>
      </c>
      <c r="G359" s="220" t="s">
        <v>167</v>
      </c>
      <c r="H359" s="221">
        <v>20</v>
      </c>
      <c r="I359" s="222"/>
      <c r="J359" s="223">
        <f>ROUND(I359*H359,2)</f>
        <v>0</v>
      </c>
      <c r="K359" s="224"/>
      <c r="L359" s="45"/>
      <c r="M359" s="225" t="s">
        <v>1</v>
      </c>
      <c r="N359" s="226" t="s">
        <v>43</v>
      </c>
      <c r="O359" s="92"/>
      <c r="P359" s="227">
        <f>O359*H359</f>
        <v>0</v>
      </c>
      <c r="Q359" s="227">
        <v>0</v>
      </c>
      <c r="R359" s="227">
        <f>Q359*H359</f>
        <v>0</v>
      </c>
      <c r="S359" s="227">
        <v>0</v>
      </c>
      <c r="T359" s="228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9" t="s">
        <v>150</v>
      </c>
      <c r="AT359" s="229" t="s">
        <v>147</v>
      </c>
      <c r="AU359" s="229" t="s">
        <v>88</v>
      </c>
      <c r="AY359" s="18" t="s">
        <v>143</v>
      </c>
      <c r="BE359" s="230">
        <f>IF(N359="základní",J359,0)</f>
        <v>0</v>
      </c>
      <c r="BF359" s="230">
        <f>IF(N359="snížená",J359,0)</f>
        <v>0</v>
      </c>
      <c r="BG359" s="230">
        <f>IF(N359="zákl. přenesená",J359,0)</f>
        <v>0</v>
      </c>
      <c r="BH359" s="230">
        <f>IF(N359="sníž. přenesená",J359,0)</f>
        <v>0</v>
      </c>
      <c r="BI359" s="230">
        <f>IF(N359="nulová",J359,0)</f>
        <v>0</v>
      </c>
      <c r="BJ359" s="18" t="s">
        <v>86</v>
      </c>
      <c r="BK359" s="230">
        <f>ROUND(I359*H359,2)</f>
        <v>0</v>
      </c>
      <c r="BL359" s="18" t="s">
        <v>150</v>
      </c>
      <c r="BM359" s="229" t="s">
        <v>408</v>
      </c>
    </row>
    <row r="360" spans="1:65" s="2" customFormat="1" ht="24.15" customHeight="1">
      <c r="A360" s="39"/>
      <c r="B360" s="40"/>
      <c r="C360" s="217" t="s">
        <v>409</v>
      </c>
      <c r="D360" s="217" t="s">
        <v>147</v>
      </c>
      <c r="E360" s="218" t="s">
        <v>410</v>
      </c>
      <c r="F360" s="219" t="s">
        <v>411</v>
      </c>
      <c r="G360" s="220" t="s">
        <v>167</v>
      </c>
      <c r="H360" s="221">
        <v>200</v>
      </c>
      <c r="I360" s="222"/>
      <c r="J360" s="223">
        <f>ROUND(I360*H360,2)</f>
        <v>0</v>
      </c>
      <c r="K360" s="224"/>
      <c r="L360" s="45"/>
      <c r="M360" s="225" t="s">
        <v>1</v>
      </c>
      <c r="N360" s="226" t="s">
        <v>43</v>
      </c>
      <c r="O360" s="92"/>
      <c r="P360" s="227">
        <f>O360*H360</f>
        <v>0</v>
      </c>
      <c r="Q360" s="227">
        <v>0</v>
      </c>
      <c r="R360" s="227">
        <f>Q360*H360</f>
        <v>0</v>
      </c>
      <c r="S360" s="227">
        <v>0</v>
      </c>
      <c r="T360" s="228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9" t="s">
        <v>150</v>
      </c>
      <c r="AT360" s="229" t="s">
        <v>147</v>
      </c>
      <c r="AU360" s="229" t="s">
        <v>88</v>
      </c>
      <c r="AY360" s="18" t="s">
        <v>143</v>
      </c>
      <c r="BE360" s="230">
        <f>IF(N360="základní",J360,0)</f>
        <v>0</v>
      </c>
      <c r="BF360" s="230">
        <f>IF(N360="snížená",J360,0)</f>
        <v>0</v>
      </c>
      <c r="BG360" s="230">
        <f>IF(N360="zákl. přenesená",J360,0)</f>
        <v>0</v>
      </c>
      <c r="BH360" s="230">
        <f>IF(N360="sníž. přenesená",J360,0)</f>
        <v>0</v>
      </c>
      <c r="BI360" s="230">
        <f>IF(N360="nulová",J360,0)</f>
        <v>0</v>
      </c>
      <c r="BJ360" s="18" t="s">
        <v>86</v>
      </c>
      <c r="BK360" s="230">
        <f>ROUND(I360*H360,2)</f>
        <v>0</v>
      </c>
      <c r="BL360" s="18" t="s">
        <v>150</v>
      </c>
      <c r="BM360" s="229" t="s">
        <v>412</v>
      </c>
    </row>
    <row r="361" spans="1:51" s="13" customFormat="1" ht="12">
      <c r="A361" s="13"/>
      <c r="B361" s="231"/>
      <c r="C361" s="232"/>
      <c r="D361" s="233" t="s">
        <v>152</v>
      </c>
      <c r="E361" s="234" t="s">
        <v>1</v>
      </c>
      <c r="F361" s="235" t="s">
        <v>413</v>
      </c>
      <c r="G361" s="232"/>
      <c r="H361" s="236">
        <v>200</v>
      </c>
      <c r="I361" s="237"/>
      <c r="J361" s="232"/>
      <c r="K361" s="232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152</v>
      </c>
      <c r="AU361" s="242" t="s">
        <v>88</v>
      </c>
      <c r="AV361" s="13" t="s">
        <v>88</v>
      </c>
      <c r="AW361" s="13" t="s">
        <v>35</v>
      </c>
      <c r="AX361" s="13" t="s">
        <v>86</v>
      </c>
      <c r="AY361" s="242" t="s">
        <v>143</v>
      </c>
    </row>
    <row r="362" spans="1:65" s="2" customFormat="1" ht="24.15" customHeight="1">
      <c r="A362" s="39"/>
      <c r="B362" s="40"/>
      <c r="C362" s="217" t="s">
        <v>414</v>
      </c>
      <c r="D362" s="217" t="s">
        <v>147</v>
      </c>
      <c r="E362" s="218" t="s">
        <v>415</v>
      </c>
      <c r="F362" s="219" t="s">
        <v>416</v>
      </c>
      <c r="G362" s="220" t="s">
        <v>403</v>
      </c>
      <c r="H362" s="221">
        <v>36.26</v>
      </c>
      <c r="I362" s="222"/>
      <c r="J362" s="223">
        <f>ROUND(I362*H362,2)</f>
        <v>0</v>
      </c>
      <c r="K362" s="224"/>
      <c r="L362" s="45"/>
      <c r="M362" s="225" t="s">
        <v>1</v>
      </c>
      <c r="N362" s="226" t="s">
        <v>43</v>
      </c>
      <c r="O362" s="92"/>
      <c r="P362" s="227">
        <f>O362*H362</f>
        <v>0</v>
      </c>
      <c r="Q362" s="227">
        <v>0</v>
      </c>
      <c r="R362" s="227">
        <f>Q362*H362</f>
        <v>0</v>
      </c>
      <c r="S362" s="227">
        <v>0</v>
      </c>
      <c r="T362" s="228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9" t="s">
        <v>150</v>
      </c>
      <c r="AT362" s="229" t="s">
        <v>147</v>
      </c>
      <c r="AU362" s="229" t="s">
        <v>88</v>
      </c>
      <c r="AY362" s="18" t="s">
        <v>143</v>
      </c>
      <c r="BE362" s="230">
        <f>IF(N362="základní",J362,0)</f>
        <v>0</v>
      </c>
      <c r="BF362" s="230">
        <f>IF(N362="snížená",J362,0)</f>
        <v>0</v>
      </c>
      <c r="BG362" s="230">
        <f>IF(N362="zákl. přenesená",J362,0)</f>
        <v>0</v>
      </c>
      <c r="BH362" s="230">
        <f>IF(N362="sníž. přenesená",J362,0)</f>
        <v>0</v>
      </c>
      <c r="BI362" s="230">
        <f>IF(N362="nulová",J362,0)</f>
        <v>0</v>
      </c>
      <c r="BJ362" s="18" t="s">
        <v>86</v>
      </c>
      <c r="BK362" s="230">
        <f>ROUND(I362*H362,2)</f>
        <v>0</v>
      </c>
      <c r="BL362" s="18" t="s">
        <v>150</v>
      </c>
      <c r="BM362" s="229" t="s">
        <v>417</v>
      </c>
    </row>
    <row r="363" spans="1:65" s="2" customFormat="1" ht="24.15" customHeight="1">
      <c r="A363" s="39"/>
      <c r="B363" s="40"/>
      <c r="C363" s="217" t="s">
        <v>418</v>
      </c>
      <c r="D363" s="217" t="s">
        <v>147</v>
      </c>
      <c r="E363" s="218" t="s">
        <v>419</v>
      </c>
      <c r="F363" s="219" t="s">
        <v>420</v>
      </c>
      <c r="G363" s="220" t="s">
        <v>403</v>
      </c>
      <c r="H363" s="221">
        <v>362.6</v>
      </c>
      <c r="I363" s="222"/>
      <c r="J363" s="223">
        <f>ROUND(I363*H363,2)</f>
        <v>0</v>
      </c>
      <c r="K363" s="224"/>
      <c r="L363" s="45"/>
      <c r="M363" s="225" t="s">
        <v>1</v>
      </c>
      <c r="N363" s="226" t="s">
        <v>43</v>
      </c>
      <c r="O363" s="92"/>
      <c r="P363" s="227">
        <f>O363*H363</f>
        <v>0</v>
      </c>
      <c r="Q363" s="227">
        <v>0</v>
      </c>
      <c r="R363" s="227">
        <f>Q363*H363</f>
        <v>0</v>
      </c>
      <c r="S363" s="227">
        <v>0</v>
      </c>
      <c r="T363" s="228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9" t="s">
        <v>150</v>
      </c>
      <c r="AT363" s="229" t="s">
        <v>147</v>
      </c>
      <c r="AU363" s="229" t="s">
        <v>88</v>
      </c>
      <c r="AY363" s="18" t="s">
        <v>143</v>
      </c>
      <c r="BE363" s="230">
        <f>IF(N363="základní",J363,0)</f>
        <v>0</v>
      </c>
      <c r="BF363" s="230">
        <f>IF(N363="snížená",J363,0)</f>
        <v>0</v>
      </c>
      <c r="BG363" s="230">
        <f>IF(N363="zákl. přenesená",J363,0)</f>
        <v>0</v>
      </c>
      <c r="BH363" s="230">
        <f>IF(N363="sníž. přenesená",J363,0)</f>
        <v>0</v>
      </c>
      <c r="BI363" s="230">
        <f>IF(N363="nulová",J363,0)</f>
        <v>0</v>
      </c>
      <c r="BJ363" s="18" t="s">
        <v>86</v>
      </c>
      <c r="BK363" s="230">
        <f>ROUND(I363*H363,2)</f>
        <v>0</v>
      </c>
      <c r="BL363" s="18" t="s">
        <v>150</v>
      </c>
      <c r="BM363" s="229" t="s">
        <v>421</v>
      </c>
    </row>
    <row r="364" spans="1:51" s="13" customFormat="1" ht="12">
      <c r="A364" s="13"/>
      <c r="B364" s="231"/>
      <c r="C364" s="232"/>
      <c r="D364" s="233" t="s">
        <v>152</v>
      </c>
      <c r="E364" s="232"/>
      <c r="F364" s="235" t="s">
        <v>422</v>
      </c>
      <c r="G364" s="232"/>
      <c r="H364" s="236">
        <v>362.6</v>
      </c>
      <c r="I364" s="237"/>
      <c r="J364" s="232"/>
      <c r="K364" s="232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152</v>
      </c>
      <c r="AU364" s="242" t="s">
        <v>88</v>
      </c>
      <c r="AV364" s="13" t="s">
        <v>88</v>
      </c>
      <c r="AW364" s="13" t="s">
        <v>4</v>
      </c>
      <c r="AX364" s="13" t="s">
        <v>86</v>
      </c>
      <c r="AY364" s="242" t="s">
        <v>143</v>
      </c>
    </row>
    <row r="365" spans="1:65" s="2" customFormat="1" ht="24.15" customHeight="1">
      <c r="A365" s="39"/>
      <c r="B365" s="40"/>
      <c r="C365" s="217" t="s">
        <v>423</v>
      </c>
      <c r="D365" s="217" t="s">
        <v>147</v>
      </c>
      <c r="E365" s="218" t="s">
        <v>424</v>
      </c>
      <c r="F365" s="219" t="s">
        <v>425</v>
      </c>
      <c r="G365" s="220" t="s">
        <v>403</v>
      </c>
      <c r="H365" s="221">
        <v>0.215</v>
      </c>
      <c r="I365" s="222"/>
      <c r="J365" s="223">
        <f>ROUND(I365*H365,2)</f>
        <v>0</v>
      </c>
      <c r="K365" s="224"/>
      <c r="L365" s="45"/>
      <c r="M365" s="225" t="s">
        <v>1</v>
      </c>
      <c r="N365" s="226" t="s">
        <v>43</v>
      </c>
      <c r="O365" s="92"/>
      <c r="P365" s="227">
        <f>O365*H365</f>
        <v>0</v>
      </c>
      <c r="Q365" s="227">
        <v>0</v>
      </c>
      <c r="R365" s="227">
        <f>Q365*H365</f>
        <v>0</v>
      </c>
      <c r="S365" s="227">
        <v>0</v>
      </c>
      <c r="T365" s="228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9" t="s">
        <v>150</v>
      </c>
      <c r="AT365" s="229" t="s">
        <v>147</v>
      </c>
      <c r="AU365" s="229" t="s">
        <v>88</v>
      </c>
      <c r="AY365" s="18" t="s">
        <v>143</v>
      </c>
      <c r="BE365" s="230">
        <f>IF(N365="základní",J365,0)</f>
        <v>0</v>
      </c>
      <c r="BF365" s="230">
        <f>IF(N365="snížená",J365,0)</f>
        <v>0</v>
      </c>
      <c r="BG365" s="230">
        <f>IF(N365="zákl. přenesená",J365,0)</f>
        <v>0</v>
      </c>
      <c r="BH365" s="230">
        <f>IF(N365="sníž. přenesená",J365,0)</f>
        <v>0</v>
      </c>
      <c r="BI365" s="230">
        <f>IF(N365="nulová",J365,0)</f>
        <v>0</v>
      </c>
      <c r="BJ365" s="18" t="s">
        <v>86</v>
      </c>
      <c r="BK365" s="230">
        <f>ROUND(I365*H365,2)</f>
        <v>0</v>
      </c>
      <c r="BL365" s="18" t="s">
        <v>150</v>
      </c>
      <c r="BM365" s="229" t="s">
        <v>426</v>
      </c>
    </row>
    <row r="366" spans="1:51" s="13" customFormat="1" ht="12">
      <c r="A366" s="13"/>
      <c r="B366" s="231"/>
      <c r="C366" s="232"/>
      <c r="D366" s="233" t="s">
        <v>152</v>
      </c>
      <c r="E366" s="234" t="s">
        <v>1</v>
      </c>
      <c r="F366" s="235" t="s">
        <v>427</v>
      </c>
      <c r="G366" s="232"/>
      <c r="H366" s="236">
        <v>0.215</v>
      </c>
      <c r="I366" s="237"/>
      <c r="J366" s="232"/>
      <c r="K366" s="232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152</v>
      </c>
      <c r="AU366" s="242" t="s">
        <v>88</v>
      </c>
      <c r="AV366" s="13" t="s">
        <v>88</v>
      </c>
      <c r="AW366" s="13" t="s">
        <v>35</v>
      </c>
      <c r="AX366" s="13" t="s">
        <v>78</v>
      </c>
      <c r="AY366" s="242" t="s">
        <v>143</v>
      </c>
    </row>
    <row r="367" spans="1:51" s="14" customFormat="1" ht="12">
      <c r="A367" s="14"/>
      <c r="B367" s="243"/>
      <c r="C367" s="244"/>
      <c r="D367" s="233" t="s">
        <v>152</v>
      </c>
      <c r="E367" s="245" t="s">
        <v>1</v>
      </c>
      <c r="F367" s="246" t="s">
        <v>154</v>
      </c>
      <c r="G367" s="244"/>
      <c r="H367" s="247">
        <v>0.215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152</v>
      </c>
      <c r="AU367" s="253" t="s">
        <v>88</v>
      </c>
      <c r="AV367" s="14" t="s">
        <v>150</v>
      </c>
      <c r="AW367" s="14" t="s">
        <v>35</v>
      </c>
      <c r="AX367" s="14" t="s">
        <v>86</v>
      </c>
      <c r="AY367" s="253" t="s">
        <v>143</v>
      </c>
    </row>
    <row r="368" spans="1:65" s="2" customFormat="1" ht="44.25" customHeight="1">
      <c r="A368" s="39"/>
      <c r="B368" s="40"/>
      <c r="C368" s="217" t="s">
        <v>428</v>
      </c>
      <c r="D368" s="217" t="s">
        <v>147</v>
      </c>
      <c r="E368" s="218" t="s">
        <v>429</v>
      </c>
      <c r="F368" s="219" t="s">
        <v>430</v>
      </c>
      <c r="G368" s="220" t="s">
        <v>403</v>
      </c>
      <c r="H368" s="221">
        <v>36.045</v>
      </c>
      <c r="I368" s="222"/>
      <c r="J368" s="223">
        <f>ROUND(I368*H368,2)</f>
        <v>0</v>
      </c>
      <c r="K368" s="224"/>
      <c r="L368" s="45"/>
      <c r="M368" s="225" t="s">
        <v>1</v>
      </c>
      <c r="N368" s="226" t="s">
        <v>43</v>
      </c>
      <c r="O368" s="92"/>
      <c r="P368" s="227">
        <f>O368*H368</f>
        <v>0</v>
      </c>
      <c r="Q368" s="227">
        <v>0</v>
      </c>
      <c r="R368" s="227">
        <f>Q368*H368</f>
        <v>0</v>
      </c>
      <c r="S368" s="227">
        <v>0</v>
      </c>
      <c r="T368" s="228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9" t="s">
        <v>150</v>
      </c>
      <c r="AT368" s="229" t="s">
        <v>147</v>
      </c>
      <c r="AU368" s="229" t="s">
        <v>88</v>
      </c>
      <c r="AY368" s="18" t="s">
        <v>143</v>
      </c>
      <c r="BE368" s="230">
        <f>IF(N368="základní",J368,0)</f>
        <v>0</v>
      </c>
      <c r="BF368" s="230">
        <f>IF(N368="snížená",J368,0)</f>
        <v>0</v>
      </c>
      <c r="BG368" s="230">
        <f>IF(N368="zákl. přenesená",J368,0)</f>
        <v>0</v>
      </c>
      <c r="BH368" s="230">
        <f>IF(N368="sníž. přenesená",J368,0)</f>
        <v>0</v>
      </c>
      <c r="BI368" s="230">
        <f>IF(N368="nulová",J368,0)</f>
        <v>0</v>
      </c>
      <c r="BJ368" s="18" t="s">
        <v>86</v>
      </c>
      <c r="BK368" s="230">
        <f>ROUND(I368*H368,2)</f>
        <v>0</v>
      </c>
      <c r="BL368" s="18" t="s">
        <v>150</v>
      </c>
      <c r="BM368" s="229" t="s">
        <v>431</v>
      </c>
    </row>
    <row r="369" spans="1:51" s="13" customFormat="1" ht="12">
      <c r="A369" s="13"/>
      <c r="B369" s="231"/>
      <c r="C369" s="232"/>
      <c r="D369" s="233" t="s">
        <v>152</v>
      </c>
      <c r="E369" s="234" t="s">
        <v>1</v>
      </c>
      <c r="F369" s="235" t="s">
        <v>432</v>
      </c>
      <c r="G369" s="232"/>
      <c r="H369" s="236">
        <v>27.597</v>
      </c>
      <c r="I369" s="237"/>
      <c r="J369" s="232"/>
      <c r="K369" s="232"/>
      <c r="L369" s="238"/>
      <c r="M369" s="239"/>
      <c r="N369" s="240"/>
      <c r="O369" s="240"/>
      <c r="P369" s="240"/>
      <c r="Q369" s="240"/>
      <c r="R369" s="240"/>
      <c r="S369" s="240"/>
      <c r="T369" s="241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2" t="s">
        <v>152</v>
      </c>
      <c r="AU369" s="242" t="s">
        <v>88</v>
      </c>
      <c r="AV369" s="13" t="s">
        <v>88</v>
      </c>
      <c r="AW369" s="13" t="s">
        <v>35</v>
      </c>
      <c r="AX369" s="13" t="s">
        <v>78</v>
      </c>
      <c r="AY369" s="242" t="s">
        <v>143</v>
      </c>
    </row>
    <row r="370" spans="1:51" s="13" customFormat="1" ht="12">
      <c r="A370" s="13"/>
      <c r="B370" s="231"/>
      <c r="C370" s="232"/>
      <c r="D370" s="233" t="s">
        <v>152</v>
      </c>
      <c r="E370" s="234" t="s">
        <v>1</v>
      </c>
      <c r="F370" s="235" t="s">
        <v>433</v>
      </c>
      <c r="G370" s="232"/>
      <c r="H370" s="236">
        <v>6.126</v>
      </c>
      <c r="I370" s="237"/>
      <c r="J370" s="232"/>
      <c r="K370" s="232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152</v>
      </c>
      <c r="AU370" s="242" t="s">
        <v>88</v>
      </c>
      <c r="AV370" s="13" t="s">
        <v>88</v>
      </c>
      <c r="AW370" s="13" t="s">
        <v>35</v>
      </c>
      <c r="AX370" s="13" t="s">
        <v>78</v>
      </c>
      <c r="AY370" s="242" t="s">
        <v>143</v>
      </c>
    </row>
    <row r="371" spans="1:51" s="13" customFormat="1" ht="12">
      <c r="A371" s="13"/>
      <c r="B371" s="231"/>
      <c r="C371" s="232"/>
      <c r="D371" s="233" t="s">
        <v>152</v>
      </c>
      <c r="E371" s="234" t="s">
        <v>1</v>
      </c>
      <c r="F371" s="235" t="s">
        <v>434</v>
      </c>
      <c r="G371" s="232"/>
      <c r="H371" s="236">
        <v>2.222</v>
      </c>
      <c r="I371" s="237"/>
      <c r="J371" s="232"/>
      <c r="K371" s="232"/>
      <c r="L371" s="238"/>
      <c r="M371" s="239"/>
      <c r="N371" s="240"/>
      <c r="O371" s="240"/>
      <c r="P371" s="240"/>
      <c r="Q371" s="240"/>
      <c r="R371" s="240"/>
      <c r="S371" s="240"/>
      <c r="T371" s="241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2" t="s">
        <v>152</v>
      </c>
      <c r="AU371" s="242" t="s">
        <v>88</v>
      </c>
      <c r="AV371" s="13" t="s">
        <v>88</v>
      </c>
      <c r="AW371" s="13" t="s">
        <v>35</v>
      </c>
      <c r="AX371" s="13" t="s">
        <v>78</v>
      </c>
      <c r="AY371" s="242" t="s">
        <v>143</v>
      </c>
    </row>
    <row r="372" spans="1:51" s="13" customFormat="1" ht="12">
      <c r="A372" s="13"/>
      <c r="B372" s="231"/>
      <c r="C372" s="232"/>
      <c r="D372" s="233" t="s">
        <v>152</v>
      </c>
      <c r="E372" s="234" t="s">
        <v>1</v>
      </c>
      <c r="F372" s="235" t="s">
        <v>435</v>
      </c>
      <c r="G372" s="232"/>
      <c r="H372" s="236">
        <v>0.1</v>
      </c>
      <c r="I372" s="237"/>
      <c r="J372" s="232"/>
      <c r="K372" s="232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152</v>
      </c>
      <c r="AU372" s="242" t="s">
        <v>88</v>
      </c>
      <c r="AV372" s="13" t="s">
        <v>88</v>
      </c>
      <c r="AW372" s="13" t="s">
        <v>35</v>
      </c>
      <c r="AX372" s="13" t="s">
        <v>78</v>
      </c>
      <c r="AY372" s="242" t="s">
        <v>143</v>
      </c>
    </row>
    <row r="373" spans="1:51" s="14" customFormat="1" ht="12">
      <c r="A373" s="14"/>
      <c r="B373" s="243"/>
      <c r="C373" s="244"/>
      <c r="D373" s="233" t="s">
        <v>152</v>
      </c>
      <c r="E373" s="245" t="s">
        <v>1</v>
      </c>
      <c r="F373" s="246" t="s">
        <v>154</v>
      </c>
      <c r="G373" s="244"/>
      <c r="H373" s="247">
        <v>36.045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3" t="s">
        <v>152</v>
      </c>
      <c r="AU373" s="253" t="s">
        <v>88</v>
      </c>
      <c r="AV373" s="14" t="s">
        <v>150</v>
      </c>
      <c r="AW373" s="14" t="s">
        <v>35</v>
      </c>
      <c r="AX373" s="14" t="s">
        <v>86</v>
      </c>
      <c r="AY373" s="253" t="s">
        <v>143</v>
      </c>
    </row>
    <row r="374" spans="1:63" s="12" customFormat="1" ht="22.8" customHeight="1">
      <c r="A374" s="12"/>
      <c r="B374" s="201"/>
      <c r="C374" s="202"/>
      <c r="D374" s="203" t="s">
        <v>77</v>
      </c>
      <c r="E374" s="215" t="s">
        <v>436</v>
      </c>
      <c r="F374" s="215" t="s">
        <v>437</v>
      </c>
      <c r="G374" s="202"/>
      <c r="H374" s="202"/>
      <c r="I374" s="205"/>
      <c r="J374" s="216">
        <f>BK374</f>
        <v>0</v>
      </c>
      <c r="K374" s="202"/>
      <c r="L374" s="207"/>
      <c r="M374" s="208"/>
      <c r="N374" s="209"/>
      <c r="O374" s="209"/>
      <c r="P374" s="210">
        <f>P375</f>
        <v>0</v>
      </c>
      <c r="Q374" s="209"/>
      <c r="R374" s="210">
        <f>R375</f>
        <v>0</v>
      </c>
      <c r="S374" s="209"/>
      <c r="T374" s="211">
        <f>T375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12" t="s">
        <v>86</v>
      </c>
      <c r="AT374" s="213" t="s">
        <v>77</v>
      </c>
      <c r="AU374" s="213" t="s">
        <v>86</v>
      </c>
      <c r="AY374" s="212" t="s">
        <v>143</v>
      </c>
      <c r="BK374" s="214">
        <f>BK375</f>
        <v>0</v>
      </c>
    </row>
    <row r="375" spans="1:65" s="2" customFormat="1" ht="16.5" customHeight="1">
      <c r="A375" s="39"/>
      <c r="B375" s="40"/>
      <c r="C375" s="217" t="s">
        <v>438</v>
      </c>
      <c r="D375" s="217" t="s">
        <v>147</v>
      </c>
      <c r="E375" s="218" t="s">
        <v>439</v>
      </c>
      <c r="F375" s="219" t="s">
        <v>440</v>
      </c>
      <c r="G375" s="220" t="s">
        <v>403</v>
      </c>
      <c r="H375" s="221">
        <v>5.481</v>
      </c>
      <c r="I375" s="222"/>
      <c r="J375" s="223">
        <f>ROUND(I375*H375,2)</f>
        <v>0</v>
      </c>
      <c r="K375" s="224"/>
      <c r="L375" s="45"/>
      <c r="M375" s="225" t="s">
        <v>1</v>
      </c>
      <c r="N375" s="226" t="s">
        <v>43</v>
      </c>
      <c r="O375" s="92"/>
      <c r="P375" s="227">
        <f>O375*H375</f>
        <v>0</v>
      </c>
      <c r="Q375" s="227">
        <v>0</v>
      </c>
      <c r="R375" s="227">
        <f>Q375*H375</f>
        <v>0</v>
      </c>
      <c r="S375" s="227">
        <v>0</v>
      </c>
      <c r="T375" s="228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9" t="s">
        <v>150</v>
      </c>
      <c r="AT375" s="229" t="s">
        <v>147</v>
      </c>
      <c r="AU375" s="229" t="s">
        <v>88</v>
      </c>
      <c r="AY375" s="18" t="s">
        <v>143</v>
      </c>
      <c r="BE375" s="230">
        <f>IF(N375="základní",J375,0)</f>
        <v>0</v>
      </c>
      <c r="BF375" s="230">
        <f>IF(N375="snížená",J375,0)</f>
        <v>0</v>
      </c>
      <c r="BG375" s="230">
        <f>IF(N375="zákl. přenesená",J375,0)</f>
        <v>0</v>
      </c>
      <c r="BH375" s="230">
        <f>IF(N375="sníž. přenesená",J375,0)</f>
        <v>0</v>
      </c>
      <c r="BI375" s="230">
        <f>IF(N375="nulová",J375,0)</f>
        <v>0</v>
      </c>
      <c r="BJ375" s="18" t="s">
        <v>86</v>
      </c>
      <c r="BK375" s="230">
        <f>ROUND(I375*H375,2)</f>
        <v>0</v>
      </c>
      <c r="BL375" s="18" t="s">
        <v>150</v>
      </c>
      <c r="BM375" s="229" t="s">
        <v>441</v>
      </c>
    </row>
    <row r="376" spans="1:63" s="12" customFormat="1" ht="25.9" customHeight="1">
      <c r="A376" s="12"/>
      <c r="B376" s="201"/>
      <c r="C376" s="202"/>
      <c r="D376" s="203" t="s">
        <v>77</v>
      </c>
      <c r="E376" s="204" t="s">
        <v>442</v>
      </c>
      <c r="F376" s="204" t="s">
        <v>443</v>
      </c>
      <c r="G376" s="202"/>
      <c r="H376" s="202"/>
      <c r="I376" s="205"/>
      <c r="J376" s="206">
        <f>BK376</f>
        <v>0</v>
      </c>
      <c r="K376" s="202"/>
      <c r="L376" s="207"/>
      <c r="M376" s="208"/>
      <c r="N376" s="209"/>
      <c r="O376" s="209"/>
      <c r="P376" s="210">
        <f>P377+P398+P465+P478+P482+P484+P495+P601+P628+P643+P688</f>
        <v>0</v>
      </c>
      <c r="Q376" s="209"/>
      <c r="R376" s="210">
        <f>R377+R398+R465+R478+R482+R484+R495+R601+R628+R643+R688</f>
        <v>15.12122655</v>
      </c>
      <c r="S376" s="209"/>
      <c r="T376" s="211">
        <f>T377+T398+T465+T478+T482+T484+T495+T601+T628+T643+T688</f>
        <v>8.66225718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2" t="s">
        <v>88</v>
      </c>
      <c r="AT376" s="213" t="s">
        <v>77</v>
      </c>
      <c r="AU376" s="213" t="s">
        <v>78</v>
      </c>
      <c r="AY376" s="212" t="s">
        <v>143</v>
      </c>
      <c r="BK376" s="214">
        <f>BK377+BK398+BK465+BK478+BK482+BK484+BK495+BK601+BK628+BK643+BK688</f>
        <v>0</v>
      </c>
    </row>
    <row r="377" spans="1:63" s="12" customFormat="1" ht="22.8" customHeight="1">
      <c r="A377" s="12"/>
      <c r="B377" s="201"/>
      <c r="C377" s="202"/>
      <c r="D377" s="203" t="s">
        <v>77</v>
      </c>
      <c r="E377" s="215" t="s">
        <v>444</v>
      </c>
      <c r="F377" s="215" t="s">
        <v>445</v>
      </c>
      <c r="G377" s="202"/>
      <c r="H377" s="202"/>
      <c r="I377" s="205"/>
      <c r="J377" s="216">
        <f>BK377</f>
        <v>0</v>
      </c>
      <c r="K377" s="202"/>
      <c r="L377" s="207"/>
      <c r="M377" s="208"/>
      <c r="N377" s="209"/>
      <c r="O377" s="209"/>
      <c r="P377" s="210">
        <f>SUM(P378:P397)</f>
        <v>0</v>
      </c>
      <c r="Q377" s="209"/>
      <c r="R377" s="210">
        <f>SUM(R378:R397)</f>
        <v>1.608617</v>
      </c>
      <c r="S377" s="209"/>
      <c r="T377" s="211">
        <f>SUM(T378:T397)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12" t="s">
        <v>88</v>
      </c>
      <c r="AT377" s="213" t="s">
        <v>77</v>
      </c>
      <c r="AU377" s="213" t="s">
        <v>86</v>
      </c>
      <c r="AY377" s="212" t="s">
        <v>143</v>
      </c>
      <c r="BK377" s="214">
        <f>SUM(BK378:BK397)</f>
        <v>0</v>
      </c>
    </row>
    <row r="378" spans="1:65" s="2" customFormat="1" ht="24.15" customHeight="1">
      <c r="A378" s="39"/>
      <c r="B378" s="40"/>
      <c r="C378" s="217" t="s">
        <v>446</v>
      </c>
      <c r="D378" s="217" t="s">
        <v>147</v>
      </c>
      <c r="E378" s="218" t="s">
        <v>447</v>
      </c>
      <c r="F378" s="219" t="s">
        <v>448</v>
      </c>
      <c r="G378" s="220" t="s">
        <v>91</v>
      </c>
      <c r="H378" s="221">
        <v>10.2</v>
      </c>
      <c r="I378" s="222"/>
      <c r="J378" s="223">
        <f>ROUND(I378*H378,2)</f>
        <v>0</v>
      </c>
      <c r="K378" s="224"/>
      <c r="L378" s="45"/>
      <c r="M378" s="225" t="s">
        <v>1</v>
      </c>
      <c r="N378" s="226" t="s">
        <v>43</v>
      </c>
      <c r="O378" s="92"/>
      <c r="P378" s="227">
        <f>O378*H378</f>
        <v>0</v>
      </c>
      <c r="Q378" s="227">
        <v>0</v>
      </c>
      <c r="R378" s="227">
        <f>Q378*H378</f>
        <v>0</v>
      </c>
      <c r="S378" s="227">
        <v>0</v>
      </c>
      <c r="T378" s="228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9" t="s">
        <v>205</v>
      </c>
      <c r="AT378" s="229" t="s">
        <v>147</v>
      </c>
      <c r="AU378" s="229" t="s">
        <v>88</v>
      </c>
      <c r="AY378" s="18" t="s">
        <v>143</v>
      </c>
      <c r="BE378" s="230">
        <f>IF(N378="základní",J378,0)</f>
        <v>0</v>
      </c>
      <c r="BF378" s="230">
        <f>IF(N378="snížená",J378,0)</f>
        <v>0</v>
      </c>
      <c r="BG378" s="230">
        <f>IF(N378="zákl. přenesená",J378,0)</f>
        <v>0</v>
      </c>
      <c r="BH378" s="230">
        <f>IF(N378="sníž. přenesená",J378,0)</f>
        <v>0</v>
      </c>
      <c r="BI378" s="230">
        <f>IF(N378="nulová",J378,0)</f>
        <v>0</v>
      </c>
      <c r="BJ378" s="18" t="s">
        <v>86</v>
      </c>
      <c r="BK378" s="230">
        <f>ROUND(I378*H378,2)</f>
        <v>0</v>
      </c>
      <c r="BL378" s="18" t="s">
        <v>205</v>
      </c>
      <c r="BM378" s="229" t="s">
        <v>449</v>
      </c>
    </row>
    <row r="379" spans="1:51" s="13" customFormat="1" ht="12">
      <c r="A379" s="13"/>
      <c r="B379" s="231"/>
      <c r="C379" s="232"/>
      <c r="D379" s="233" t="s">
        <v>152</v>
      </c>
      <c r="E379" s="234" t="s">
        <v>1</v>
      </c>
      <c r="F379" s="235" t="s">
        <v>450</v>
      </c>
      <c r="G379" s="232"/>
      <c r="H379" s="236">
        <v>10.2</v>
      </c>
      <c r="I379" s="237"/>
      <c r="J379" s="232"/>
      <c r="K379" s="232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152</v>
      </c>
      <c r="AU379" s="242" t="s">
        <v>88</v>
      </c>
      <c r="AV379" s="13" t="s">
        <v>88</v>
      </c>
      <c r="AW379" s="13" t="s">
        <v>35</v>
      </c>
      <c r="AX379" s="13" t="s">
        <v>86</v>
      </c>
      <c r="AY379" s="242" t="s">
        <v>143</v>
      </c>
    </row>
    <row r="380" spans="1:65" s="2" customFormat="1" ht="16.5" customHeight="1">
      <c r="A380" s="39"/>
      <c r="B380" s="40"/>
      <c r="C380" s="264" t="s">
        <v>451</v>
      </c>
      <c r="D380" s="264" t="s">
        <v>173</v>
      </c>
      <c r="E380" s="265" t="s">
        <v>452</v>
      </c>
      <c r="F380" s="266" t="s">
        <v>453</v>
      </c>
      <c r="G380" s="267" t="s">
        <v>91</v>
      </c>
      <c r="H380" s="268">
        <v>11.73</v>
      </c>
      <c r="I380" s="269"/>
      <c r="J380" s="270">
        <f>ROUND(I380*H380,2)</f>
        <v>0</v>
      </c>
      <c r="K380" s="271"/>
      <c r="L380" s="272"/>
      <c r="M380" s="273" t="s">
        <v>1</v>
      </c>
      <c r="N380" s="274" t="s">
        <v>43</v>
      </c>
      <c r="O380" s="92"/>
      <c r="P380" s="227">
        <f>O380*H380</f>
        <v>0</v>
      </c>
      <c r="Q380" s="227">
        <v>0.0017</v>
      </c>
      <c r="R380" s="227">
        <f>Q380*H380</f>
        <v>0.019941</v>
      </c>
      <c r="S380" s="227">
        <v>0</v>
      </c>
      <c r="T380" s="228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9" t="s">
        <v>176</v>
      </c>
      <c r="AT380" s="229" t="s">
        <v>173</v>
      </c>
      <c r="AU380" s="229" t="s">
        <v>88</v>
      </c>
      <c r="AY380" s="18" t="s">
        <v>143</v>
      </c>
      <c r="BE380" s="230">
        <f>IF(N380="základní",J380,0)</f>
        <v>0</v>
      </c>
      <c r="BF380" s="230">
        <f>IF(N380="snížená",J380,0)</f>
        <v>0</v>
      </c>
      <c r="BG380" s="230">
        <f>IF(N380="zákl. přenesená",J380,0)</f>
        <v>0</v>
      </c>
      <c r="BH380" s="230">
        <f>IF(N380="sníž. přenesená",J380,0)</f>
        <v>0</v>
      </c>
      <c r="BI380" s="230">
        <f>IF(N380="nulová",J380,0)</f>
        <v>0</v>
      </c>
      <c r="BJ380" s="18" t="s">
        <v>86</v>
      </c>
      <c r="BK380" s="230">
        <f>ROUND(I380*H380,2)</f>
        <v>0</v>
      </c>
      <c r="BL380" s="18" t="s">
        <v>150</v>
      </c>
      <c r="BM380" s="229" t="s">
        <v>454</v>
      </c>
    </row>
    <row r="381" spans="1:51" s="13" customFormat="1" ht="12">
      <c r="A381" s="13"/>
      <c r="B381" s="231"/>
      <c r="C381" s="232"/>
      <c r="D381" s="233" t="s">
        <v>152</v>
      </c>
      <c r="E381" s="232"/>
      <c r="F381" s="235" t="s">
        <v>455</v>
      </c>
      <c r="G381" s="232"/>
      <c r="H381" s="236">
        <v>11.73</v>
      </c>
      <c r="I381" s="237"/>
      <c r="J381" s="232"/>
      <c r="K381" s="232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152</v>
      </c>
      <c r="AU381" s="242" t="s">
        <v>88</v>
      </c>
      <c r="AV381" s="13" t="s">
        <v>88</v>
      </c>
      <c r="AW381" s="13" t="s">
        <v>4</v>
      </c>
      <c r="AX381" s="13" t="s">
        <v>86</v>
      </c>
      <c r="AY381" s="242" t="s">
        <v>143</v>
      </c>
    </row>
    <row r="382" spans="1:65" s="2" customFormat="1" ht="24.15" customHeight="1">
      <c r="A382" s="39"/>
      <c r="B382" s="40"/>
      <c r="C382" s="217" t="s">
        <v>456</v>
      </c>
      <c r="D382" s="217" t="s">
        <v>147</v>
      </c>
      <c r="E382" s="218" t="s">
        <v>457</v>
      </c>
      <c r="F382" s="219" t="s">
        <v>458</v>
      </c>
      <c r="G382" s="220" t="s">
        <v>91</v>
      </c>
      <c r="H382" s="221">
        <v>326</v>
      </c>
      <c r="I382" s="222"/>
      <c r="J382" s="223">
        <f>ROUND(I382*H382,2)</f>
        <v>0</v>
      </c>
      <c r="K382" s="224"/>
      <c r="L382" s="45"/>
      <c r="M382" s="225" t="s">
        <v>1</v>
      </c>
      <c r="N382" s="226" t="s">
        <v>43</v>
      </c>
      <c r="O382" s="92"/>
      <c r="P382" s="227">
        <f>O382*H382</f>
        <v>0</v>
      </c>
      <c r="Q382" s="227">
        <v>0</v>
      </c>
      <c r="R382" s="227">
        <f>Q382*H382</f>
        <v>0</v>
      </c>
      <c r="S382" s="227">
        <v>0</v>
      </c>
      <c r="T382" s="228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29" t="s">
        <v>205</v>
      </c>
      <c r="AT382" s="229" t="s">
        <v>147</v>
      </c>
      <c r="AU382" s="229" t="s">
        <v>88</v>
      </c>
      <c r="AY382" s="18" t="s">
        <v>143</v>
      </c>
      <c r="BE382" s="230">
        <f>IF(N382="základní",J382,0)</f>
        <v>0</v>
      </c>
      <c r="BF382" s="230">
        <f>IF(N382="snížená",J382,0)</f>
        <v>0</v>
      </c>
      <c r="BG382" s="230">
        <f>IF(N382="zákl. přenesená",J382,0)</f>
        <v>0</v>
      </c>
      <c r="BH382" s="230">
        <f>IF(N382="sníž. přenesená",J382,0)</f>
        <v>0</v>
      </c>
      <c r="BI382" s="230">
        <f>IF(N382="nulová",J382,0)</f>
        <v>0</v>
      </c>
      <c r="BJ382" s="18" t="s">
        <v>86</v>
      </c>
      <c r="BK382" s="230">
        <f>ROUND(I382*H382,2)</f>
        <v>0</v>
      </c>
      <c r="BL382" s="18" t="s">
        <v>205</v>
      </c>
      <c r="BM382" s="229" t="s">
        <v>459</v>
      </c>
    </row>
    <row r="383" spans="1:51" s="15" customFormat="1" ht="12">
      <c r="A383" s="15"/>
      <c r="B383" s="254"/>
      <c r="C383" s="255"/>
      <c r="D383" s="233" t="s">
        <v>152</v>
      </c>
      <c r="E383" s="256" t="s">
        <v>1</v>
      </c>
      <c r="F383" s="257" t="s">
        <v>460</v>
      </c>
      <c r="G383" s="255"/>
      <c r="H383" s="256" t="s">
        <v>1</v>
      </c>
      <c r="I383" s="258"/>
      <c r="J383" s="255"/>
      <c r="K383" s="255"/>
      <c r="L383" s="259"/>
      <c r="M383" s="260"/>
      <c r="N383" s="261"/>
      <c r="O383" s="261"/>
      <c r="P383" s="261"/>
      <c r="Q383" s="261"/>
      <c r="R383" s="261"/>
      <c r="S383" s="261"/>
      <c r="T383" s="262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63" t="s">
        <v>152</v>
      </c>
      <c r="AU383" s="263" t="s">
        <v>88</v>
      </c>
      <c r="AV383" s="15" t="s">
        <v>86</v>
      </c>
      <c r="AW383" s="15" t="s">
        <v>35</v>
      </c>
      <c r="AX383" s="15" t="s">
        <v>78</v>
      </c>
      <c r="AY383" s="263" t="s">
        <v>143</v>
      </c>
    </row>
    <row r="384" spans="1:51" s="13" customFormat="1" ht="12">
      <c r="A384" s="13"/>
      <c r="B384" s="231"/>
      <c r="C384" s="232"/>
      <c r="D384" s="233" t="s">
        <v>152</v>
      </c>
      <c r="E384" s="234" t="s">
        <v>1</v>
      </c>
      <c r="F384" s="235" t="s">
        <v>461</v>
      </c>
      <c r="G384" s="232"/>
      <c r="H384" s="236">
        <v>326</v>
      </c>
      <c r="I384" s="237"/>
      <c r="J384" s="232"/>
      <c r="K384" s="232"/>
      <c r="L384" s="238"/>
      <c r="M384" s="239"/>
      <c r="N384" s="240"/>
      <c r="O384" s="240"/>
      <c r="P384" s="240"/>
      <c r="Q384" s="240"/>
      <c r="R384" s="240"/>
      <c r="S384" s="240"/>
      <c r="T384" s="241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2" t="s">
        <v>152</v>
      </c>
      <c r="AU384" s="242" t="s">
        <v>88</v>
      </c>
      <c r="AV384" s="13" t="s">
        <v>88</v>
      </c>
      <c r="AW384" s="13" t="s">
        <v>35</v>
      </c>
      <c r="AX384" s="13" t="s">
        <v>78</v>
      </c>
      <c r="AY384" s="242" t="s">
        <v>143</v>
      </c>
    </row>
    <row r="385" spans="1:51" s="14" customFormat="1" ht="12">
      <c r="A385" s="14"/>
      <c r="B385" s="243"/>
      <c r="C385" s="244"/>
      <c r="D385" s="233" t="s">
        <v>152</v>
      </c>
      <c r="E385" s="245" t="s">
        <v>1</v>
      </c>
      <c r="F385" s="246" t="s">
        <v>154</v>
      </c>
      <c r="G385" s="244"/>
      <c r="H385" s="247">
        <v>326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152</v>
      </c>
      <c r="AU385" s="253" t="s">
        <v>88</v>
      </c>
      <c r="AV385" s="14" t="s">
        <v>150</v>
      </c>
      <c r="AW385" s="14" t="s">
        <v>35</v>
      </c>
      <c r="AX385" s="14" t="s">
        <v>86</v>
      </c>
      <c r="AY385" s="253" t="s">
        <v>143</v>
      </c>
    </row>
    <row r="386" spans="1:65" s="2" customFormat="1" ht="49.05" customHeight="1">
      <c r="A386" s="39"/>
      <c r="B386" s="40"/>
      <c r="C386" s="264" t="s">
        <v>462</v>
      </c>
      <c r="D386" s="264" t="s">
        <v>173</v>
      </c>
      <c r="E386" s="265" t="s">
        <v>463</v>
      </c>
      <c r="F386" s="266" t="s">
        <v>464</v>
      </c>
      <c r="G386" s="267" t="s">
        <v>91</v>
      </c>
      <c r="H386" s="268">
        <v>379.953</v>
      </c>
      <c r="I386" s="269"/>
      <c r="J386" s="270">
        <f>ROUND(I386*H386,2)</f>
        <v>0</v>
      </c>
      <c r="K386" s="271"/>
      <c r="L386" s="272"/>
      <c r="M386" s="273" t="s">
        <v>1</v>
      </c>
      <c r="N386" s="274" t="s">
        <v>43</v>
      </c>
      <c r="O386" s="92"/>
      <c r="P386" s="227">
        <f>O386*H386</f>
        <v>0</v>
      </c>
      <c r="Q386" s="227">
        <v>0.004</v>
      </c>
      <c r="R386" s="227">
        <f>Q386*H386</f>
        <v>1.519812</v>
      </c>
      <c r="S386" s="227">
        <v>0</v>
      </c>
      <c r="T386" s="228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9" t="s">
        <v>335</v>
      </c>
      <c r="AT386" s="229" t="s">
        <v>173</v>
      </c>
      <c r="AU386" s="229" t="s">
        <v>88</v>
      </c>
      <c r="AY386" s="18" t="s">
        <v>143</v>
      </c>
      <c r="BE386" s="230">
        <f>IF(N386="základní",J386,0)</f>
        <v>0</v>
      </c>
      <c r="BF386" s="230">
        <f>IF(N386="snížená",J386,0)</f>
        <v>0</v>
      </c>
      <c r="BG386" s="230">
        <f>IF(N386="zákl. přenesená",J386,0)</f>
        <v>0</v>
      </c>
      <c r="BH386" s="230">
        <f>IF(N386="sníž. přenesená",J386,0)</f>
        <v>0</v>
      </c>
      <c r="BI386" s="230">
        <f>IF(N386="nulová",J386,0)</f>
        <v>0</v>
      </c>
      <c r="BJ386" s="18" t="s">
        <v>86</v>
      </c>
      <c r="BK386" s="230">
        <f>ROUND(I386*H386,2)</f>
        <v>0</v>
      </c>
      <c r="BL386" s="18" t="s">
        <v>205</v>
      </c>
      <c r="BM386" s="229" t="s">
        <v>465</v>
      </c>
    </row>
    <row r="387" spans="1:51" s="13" customFormat="1" ht="12">
      <c r="A387" s="13"/>
      <c r="B387" s="231"/>
      <c r="C387" s="232"/>
      <c r="D387" s="233" t="s">
        <v>152</v>
      </c>
      <c r="E387" s="232"/>
      <c r="F387" s="235" t="s">
        <v>466</v>
      </c>
      <c r="G387" s="232"/>
      <c r="H387" s="236">
        <v>379.953</v>
      </c>
      <c r="I387" s="237"/>
      <c r="J387" s="232"/>
      <c r="K387" s="232"/>
      <c r="L387" s="238"/>
      <c r="M387" s="239"/>
      <c r="N387" s="240"/>
      <c r="O387" s="240"/>
      <c r="P387" s="240"/>
      <c r="Q387" s="240"/>
      <c r="R387" s="240"/>
      <c r="S387" s="240"/>
      <c r="T387" s="24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2" t="s">
        <v>152</v>
      </c>
      <c r="AU387" s="242" t="s">
        <v>88</v>
      </c>
      <c r="AV387" s="13" t="s">
        <v>88</v>
      </c>
      <c r="AW387" s="13" t="s">
        <v>4</v>
      </c>
      <c r="AX387" s="13" t="s">
        <v>86</v>
      </c>
      <c r="AY387" s="242" t="s">
        <v>143</v>
      </c>
    </row>
    <row r="388" spans="1:65" s="2" customFormat="1" ht="24.15" customHeight="1">
      <c r="A388" s="39"/>
      <c r="B388" s="40"/>
      <c r="C388" s="217" t="s">
        <v>467</v>
      </c>
      <c r="D388" s="217" t="s">
        <v>147</v>
      </c>
      <c r="E388" s="218" t="s">
        <v>468</v>
      </c>
      <c r="F388" s="219" t="s">
        <v>469</v>
      </c>
      <c r="G388" s="220" t="s">
        <v>91</v>
      </c>
      <c r="H388" s="221">
        <v>14.1</v>
      </c>
      <c r="I388" s="222"/>
      <c r="J388" s="223">
        <f>ROUND(I388*H388,2)</f>
        <v>0</v>
      </c>
      <c r="K388" s="224"/>
      <c r="L388" s="45"/>
      <c r="M388" s="225" t="s">
        <v>1</v>
      </c>
      <c r="N388" s="226" t="s">
        <v>43</v>
      </c>
      <c r="O388" s="92"/>
      <c r="P388" s="227">
        <f>O388*H388</f>
        <v>0</v>
      </c>
      <c r="Q388" s="227">
        <v>0</v>
      </c>
      <c r="R388" s="227">
        <f>Q388*H388</f>
        <v>0</v>
      </c>
      <c r="S388" s="227">
        <v>0</v>
      </c>
      <c r="T388" s="228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9" t="s">
        <v>205</v>
      </c>
      <c r="AT388" s="229" t="s">
        <v>147</v>
      </c>
      <c r="AU388" s="229" t="s">
        <v>88</v>
      </c>
      <c r="AY388" s="18" t="s">
        <v>143</v>
      </c>
      <c r="BE388" s="230">
        <f>IF(N388="základní",J388,0)</f>
        <v>0</v>
      </c>
      <c r="BF388" s="230">
        <f>IF(N388="snížená",J388,0)</f>
        <v>0</v>
      </c>
      <c r="BG388" s="230">
        <f>IF(N388="zákl. přenesená",J388,0)</f>
        <v>0</v>
      </c>
      <c r="BH388" s="230">
        <f>IF(N388="sníž. přenesená",J388,0)</f>
        <v>0</v>
      </c>
      <c r="BI388" s="230">
        <f>IF(N388="nulová",J388,0)</f>
        <v>0</v>
      </c>
      <c r="BJ388" s="18" t="s">
        <v>86</v>
      </c>
      <c r="BK388" s="230">
        <f>ROUND(I388*H388,2)</f>
        <v>0</v>
      </c>
      <c r="BL388" s="18" t="s">
        <v>205</v>
      </c>
      <c r="BM388" s="229" t="s">
        <v>470</v>
      </c>
    </row>
    <row r="389" spans="1:51" s="15" customFormat="1" ht="12">
      <c r="A389" s="15"/>
      <c r="B389" s="254"/>
      <c r="C389" s="255"/>
      <c r="D389" s="233" t="s">
        <v>152</v>
      </c>
      <c r="E389" s="256" t="s">
        <v>1</v>
      </c>
      <c r="F389" s="257" t="s">
        <v>471</v>
      </c>
      <c r="G389" s="255"/>
      <c r="H389" s="256" t="s">
        <v>1</v>
      </c>
      <c r="I389" s="258"/>
      <c r="J389" s="255"/>
      <c r="K389" s="255"/>
      <c r="L389" s="259"/>
      <c r="M389" s="260"/>
      <c r="N389" s="261"/>
      <c r="O389" s="261"/>
      <c r="P389" s="261"/>
      <c r="Q389" s="261"/>
      <c r="R389" s="261"/>
      <c r="S389" s="261"/>
      <c r="T389" s="262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63" t="s">
        <v>152</v>
      </c>
      <c r="AU389" s="263" t="s">
        <v>88</v>
      </c>
      <c r="AV389" s="15" t="s">
        <v>86</v>
      </c>
      <c r="AW389" s="15" t="s">
        <v>35</v>
      </c>
      <c r="AX389" s="15" t="s">
        <v>78</v>
      </c>
      <c r="AY389" s="263" t="s">
        <v>143</v>
      </c>
    </row>
    <row r="390" spans="1:51" s="13" customFormat="1" ht="12">
      <c r="A390" s="13"/>
      <c r="B390" s="231"/>
      <c r="C390" s="232"/>
      <c r="D390" s="233" t="s">
        <v>152</v>
      </c>
      <c r="E390" s="234" t="s">
        <v>1</v>
      </c>
      <c r="F390" s="235" t="s">
        <v>472</v>
      </c>
      <c r="G390" s="232"/>
      <c r="H390" s="236">
        <v>9.52</v>
      </c>
      <c r="I390" s="237"/>
      <c r="J390" s="232"/>
      <c r="K390" s="232"/>
      <c r="L390" s="238"/>
      <c r="M390" s="239"/>
      <c r="N390" s="240"/>
      <c r="O390" s="240"/>
      <c r="P390" s="240"/>
      <c r="Q390" s="240"/>
      <c r="R390" s="240"/>
      <c r="S390" s="240"/>
      <c r="T390" s="241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2" t="s">
        <v>152</v>
      </c>
      <c r="AU390" s="242" t="s">
        <v>88</v>
      </c>
      <c r="AV390" s="13" t="s">
        <v>88</v>
      </c>
      <c r="AW390" s="13" t="s">
        <v>35</v>
      </c>
      <c r="AX390" s="13" t="s">
        <v>78</v>
      </c>
      <c r="AY390" s="242" t="s">
        <v>143</v>
      </c>
    </row>
    <row r="391" spans="1:51" s="13" customFormat="1" ht="12">
      <c r="A391" s="13"/>
      <c r="B391" s="231"/>
      <c r="C391" s="232"/>
      <c r="D391" s="233" t="s">
        <v>152</v>
      </c>
      <c r="E391" s="234" t="s">
        <v>1</v>
      </c>
      <c r="F391" s="235" t="s">
        <v>473</v>
      </c>
      <c r="G391" s="232"/>
      <c r="H391" s="236">
        <v>2.88</v>
      </c>
      <c r="I391" s="237"/>
      <c r="J391" s="232"/>
      <c r="K391" s="232"/>
      <c r="L391" s="238"/>
      <c r="M391" s="239"/>
      <c r="N391" s="240"/>
      <c r="O391" s="240"/>
      <c r="P391" s="240"/>
      <c r="Q391" s="240"/>
      <c r="R391" s="240"/>
      <c r="S391" s="240"/>
      <c r="T391" s="241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2" t="s">
        <v>152</v>
      </c>
      <c r="AU391" s="242" t="s">
        <v>88</v>
      </c>
      <c r="AV391" s="13" t="s">
        <v>88</v>
      </c>
      <c r="AW391" s="13" t="s">
        <v>35</v>
      </c>
      <c r="AX391" s="13" t="s">
        <v>78</v>
      </c>
      <c r="AY391" s="242" t="s">
        <v>143</v>
      </c>
    </row>
    <row r="392" spans="1:51" s="13" customFormat="1" ht="12">
      <c r="A392" s="13"/>
      <c r="B392" s="231"/>
      <c r="C392" s="232"/>
      <c r="D392" s="233" t="s">
        <v>152</v>
      </c>
      <c r="E392" s="234" t="s">
        <v>1</v>
      </c>
      <c r="F392" s="235" t="s">
        <v>474</v>
      </c>
      <c r="G392" s="232"/>
      <c r="H392" s="236">
        <v>0.96</v>
      </c>
      <c r="I392" s="237"/>
      <c r="J392" s="232"/>
      <c r="K392" s="232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152</v>
      </c>
      <c r="AU392" s="242" t="s">
        <v>88</v>
      </c>
      <c r="AV392" s="13" t="s">
        <v>88</v>
      </c>
      <c r="AW392" s="13" t="s">
        <v>35</v>
      </c>
      <c r="AX392" s="13" t="s">
        <v>78</v>
      </c>
      <c r="AY392" s="242" t="s">
        <v>143</v>
      </c>
    </row>
    <row r="393" spans="1:51" s="13" customFormat="1" ht="12">
      <c r="A393" s="13"/>
      <c r="B393" s="231"/>
      <c r="C393" s="232"/>
      <c r="D393" s="233" t="s">
        <v>152</v>
      </c>
      <c r="E393" s="234" t="s">
        <v>1</v>
      </c>
      <c r="F393" s="235" t="s">
        <v>475</v>
      </c>
      <c r="G393" s="232"/>
      <c r="H393" s="236">
        <v>0.74</v>
      </c>
      <c r="I393" s="237"/>
      <c r="J393" s="232"/>
      <c r="K393" s="232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152</v>
      </c>
      <c r="AU393" s="242" t="s">
        <v>88</v>
      </c>
      <c r="AV393" s="13" t="s">
        <v>88</v>
      </c>
      <c r="AW393" s="13" t="s">
        <v>35</v>
      </c>
      <c r="AX393" s="13" t="s">
        <v>78</v>
      </c>
      <c r="AY393" s="242" t="s">
        <v>143</v>
      </c>
    </row>
    <row r="394" spans="1:51" s="14" customFormat="1" ht="12">
      <c r="A394" s="14"/>
      <c r="B394" s="243"/>
      <c r="C394" s="244"/>
      <c r="D394" s="233" t="s">
        <v>152</v>
      </c>
      <c r="E394" s="245" t="s">
        <v>1</v>
      </c>
      <c r="F394" s="246" t="s">
        <v>154</v>
      </c>
      <c r="G394" s="244"/>
      <c r="H394" s="247">
        <v>14.1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152</v>
      </c>
      <c r="AU394" s="253" t="s">
        <v>88</v>
      </c>
      <c r="AV394" s="14" t="s">
        <v>150</v>
      </c>
      <c r="AW394" s="14" t="s">
        <v>35</v>
      </c>
      <c r="AX394" s="14" t="s">
        <v>86</v>
      </c>
      <c r="AY394" s="253" t="s">
        <v>143</v>
      </c>
    </row>
    <row r="395" spans="1:65" s="2" customFormat="1" ht="49.05" customHeight="1">
      <c r="A395" s="39"/>
      <c r="B395" s="40"/>
      <c r="C395" s="264" t="s">
        <v>476</v>
      </c>
      <c r="D395" s="264" t="s">
        <v>173</v>
      </c>
      <c r="E395" s="265" t="s">
        <v>463</v>
      </c>
      <c r="F395" s="266" t="s">
        <v>464</v>
      </c>
      <c r="G395" s="267" t="s">
        <v>91</v>
      </c>
      <c r="H395" s="268">
        <v>17.216</v>
      </c>
      <c r="I395" s="269"/>
      <c r="J395" s="270">
        <f>ROUND(I395*H395,2)</f>
        <v>0</v>
      </c>
      <c r="K395" s="271"/>
      <c r="L395" s="272"/>
      <c r="M395" s="273" t="s">
        <v>1</v>
      </c>
      <c r="N395" s="274" t="s">
        <v>43</v>
      </c>
      <c r="O395" s="92"/>
      <c r="P395" s="227">
        <f>O395*H395</f>
        <v>0</v>
      </c>
      <c r="Q395" s="227">
        <v>0.004</v>
      </c>
      <c r="R395" s="227">
        <f>Q395*H395</f>
        <v>0.06886400000000001</v>
      </c>
      <c r="S395" s="227">
        <v>0</v>
      </c>
      <c r="T395" s="228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29" t="s">
        <v>335</v>
      </c>
      <c r="AT395" s="229" t="s">
        <v>173</v>
      </c>
      <c r="AU395" s="229" t="s">
        <v>88</v>
      </c>
      <c r="AY395" s="18" t="s">
        <v>143</v>
      </c>
      <c r="BE395" s="230">
        <f>IF(N395="základní",J395,0)</f>
        <v>0</v>
      </c>
      <c r="BF395" s="230">
        <f>IF(N395="snížená",J395,0)</f>
        <v>0</v>
      </c>
      <c r="BG395" s="230">
        <f>IF(N395="zákl. přenesená",J395,0)</f>
        <v>0</v>
      </c>
      <c r="BH395" s="230">
        <f>IF(N395="sníž. přenesená",J395,0)</f>
        <v>0</v>
      </c>
      <c r="BI395" s="230">
        <f>IF(N395="nulová",J395,0)</f>
        <v>0</v>
      </c>
      <c r="BJ395" s="18" t="s">
        <v>86</v>
      </c>
      <c r="BK395" s="230">
        <f>ROUND(I395*H395,2)</f>
        <v>0</v>
      </c>
      <c r="BL395" s="18" t="s">
        <v>205</v>
      </c>
      <c r="BM395" s="229" t="s">
        <v>477</v>
      </c>
    </row>
    <row r="396" spans="1:51" s="13" customFormat="1" ht="12">
      <c r="A396" s="13"/>
      <c r="B396" s="231"/>
      <c r="C396" s="232"/>
      <c r="D396" s="233" t="s">
        <v>152</v>
      </c>
      <c r="E396" s="232"/>
      <c r="F396" s="235" t="s">
        <v>478</v>
      </c>
      <c r="G396" s="232"/>
      <c r="H396" s="236">
        <v>17.216</v>
      </c>
      <c r="I396" s="237"/>
      <c r="J396" s="232"/>
      <c r="K396" s="232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152</v>
      </c>
      <c r="AU396" s="242" t="s">
        <v>88</v>
      </c>
      <c r="AV396" s="13" t="s">
        <v>88</v>
      </c>
      <c r="AW396" s="13" t="s">
        <v>4</v>
      </c>
      <c r="AX396" s="13" t="s">
        <v>86</v>
      </c>
      <c r="AY396" s="242" t="s">
        <v>143</v>
      </c>
    </row>
    <row r="397" spans="1:65" s="2" customFormat="1" ht="24.15" customHeight="1">
      <c r="A397" s="39"/>
      <c r="B397" s="40"/>
      <c r="C397" s="217" t="s">
        <v>479</v>
      </c>
      <c r="D397" s="217" t="s">
        <v>147</v>
      </c>
      <c r="E397" s="218" t="s">
        <v>480</v>
      </c>
      <c r="F397" s="219" t="s">
        <v>481</v>
      </c>
      <c r="G397" s="220" t="s">
        <v>482</v>
      </c>
      <c r="H397" s="286"/>
      <c r="I397" s="222"/>
      <c r="J397" s="223">
        <f>ROUND(I397*H397,2)</f>
        <v>0</v>
      </c>
      <c r="K397" s="224"/>
      <c r="L397" s="45"/>
      <c r="M397" s="225" t="s">
        <v>1</v>
      </c>
      <c r="N397" s="226" t="s">
        <v>43</v>
      </c>
      <c r="O397" s="92"/>
      <c r="P397" s="227">
        <f>O397*H397</f>
        <v>0</v>
      </c>
      <c r="Q397" s="227">
        <v>0</v>
      </c>
      <c r="R397" s="227">
        <f>Q397*H397</f>
        <v>0</v>
      </c>
      <c r="S397" s="227">
        <v>0</v>
      </c>
      <c r="T397" s="228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9" t="s">
        <v>205</v>
      </c>
      <c r="AT397" s="229" t="s">
        <v>147</v>
      </c>
      <c r="AU397" s="229" t="s">
        <v>88</v>
      </c>
      <c r="AY397" s="18" t="s">
        <v>143</v>
      </c>
      <c r="BE397" s="230">
        <f>IF(N397="základní",J397,0)</f>
        <v>0</v>
      </c>
      <c r="BF397" s="230">
        <f>IF(N397="snížená",J397,0)</f>
        <v>0</v>
      </c>
      <c r="BG397" s="230">
        <f>IF(N397="zákl. přenesená",J397,0)</f>
        <v>0</v>
      </c>
      <c r="BH397" s="230">
        <f>IF(N397="sníž. přenesená",J397,0)</f>
        <v>0</v>
      </c>
      <c r="BI397" s="230">
        <f>IF(N397="nulová",J397,0)</f>
        <v>0</v>
      </c>
      <c r="BJ397" s="18" t="s">
        <v>86</v>
      </c>
      <c r="BK397" s="230">
        <f>ROUND(I397*H397,2)</f>
        <v>0</v>
      </c>
      <c r="BL397" s="18" t="s">
        <v>205</v>
      </c>
      <c r="BM397" s="229" t="s">
        <v>483</v>
      </c>
    </row>
    <row r="398" spans="1:63" s="12" customFormat="1" ht="22.8" customHeight="1">
      <c r="A398" s="12"/>
      <c r="B398" s="201"/>
      <c r="C398" s="202"/>
      <c r="D398" s="203" t="s">
        <v>77</v>
      </c>
      <c r="E398" s="215" t="s">
        <v>484</v>
      </c>
      <c r="F398" s="215" t="s">
        <v>485</v>
      </c>
      <c r="G398" s="202"/>
      <c r="H398" s="202"/>
      <c r="I398" s="205"/>
      <c r="J398" s="216">
        <f>BK398</f>
        <v>0</v>
      </c>
      <c r="K398" s="202"/>
      <c r="L398" s="207"/>
      <c r="M398" s="208"/>
      <c r="N398" s="209"/>
      <c r="O398" s="209"/>
      <c r="P398" s="210">
        <f>SUM(P399:P464)</f>
        <v>0</v>
      </c>
      <c r="Q398" s="209"/>
      <c r="R398" s="210">
        <f>SUM(R399:R464)</f>
        <v>1.4890084000000001</v>
      </c>
      <c r="S398" s="209"/>
      <c r="T398" s="211">
        <f>SUM(T399:T464)</f>
        <v>0.21516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2" t="s">
        <v>88</v>
      </c>
      <c r="AT398" s="213" t="s">
        <v>77</v>
      </c>
      <c r="AU398" s="213" t="s">
        <v>86</v>
      </c>
      <c r="AY398" s="212" t="s">
        <v>143</v>
      </c>
      <c r="BK398" s="214">
        <f>SUM(BK399:BK464)</f>
        <v>0</v>
      </c>
    </row>
    <row r="399" spans="1:65" s="2" customFormat="1" ht="49.05" customHeight="1">
      <c r="A399" s="39"/>
      <c r="B399" s="40"/>
      <c r="C399" s="217" t="s">
        <v>486</v>
      </c>
      <c r="D399" s="217" t="s">
        <v>147</v>
      </c>
      <c r="E399" s="218" t="s">
        <v>487</v>
      </c>
      <c r="F399" s="219" t="s">
        <v>488</v>
      </c>
      <c r="G399" s="220" t="s">
        <v>91</v>
      </c>
      <c r="H399" s="221">
        <v>406.64</v>
      </c>
      <c r="I399" s="222"/>
      <c r="J399" s="223">
        <f>ROUND(I399*H399,2)</f>
        <v>0</v>
      </c>
      <c r="K399" s="224"/>
      <c r="L399" s="45"/>
      <c r="M399" s="225" t="s">
        <v>1</v>
      </c>
      <c r="N399" s="226" t="s">
        <v>43</v>
      </c>
      <c r="O399" s="92"/>
      <c r="P399" s="227">
        <f>O399*H399</f>
        <v>0</v>
      </c>
      <c r="Q399" s="227">
        <v>0.00013</v>
      </c>
      <c r="R399" s="227">
        <f>Q399*H399</f>
        <v>0.05286319999999999</v>
      </c>
      <c r="S399" s="227">
        <v>0</v>
      </c>
      <c r="T399" s="228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9" t="s">
        <v>205</v>
      </c>
      <c r="AT399" s="229" t="s">
        <v>147</v>
      </c>
      <c r="AU399" s="229" t="s">
        <v>88</v>
      </c>
      <c r="AY399" s="18" t="s">
        <v>143</v>
      </c>
      <c r="BE399" s="230">
        <f>IF(N399="základní",J399,0)</f>
        <v>0</v>
      </c>
      <c r="BF399" s="230">
        <f>IF(N399="snížená",J399,0)</f>
        <v>0</v>
      </c>
      <c r="BG399" s="230">
        <f>IF(N399="zákl. přenesená",J399,0)</f>
        <v>0</v>
      </c>
      <c r="BH399" s="230">
        <f>IF(N399="sníž. přenesená",J399,0)</f>
        <v>0</v>
      </c>
      <c r="BI399" s="230">
        <f>IF(N399="nulová",J399,0)</f>
        <v>0</v>
      </c>
      <c r="BJ399" s="18" t="s">
        <v>86</v>
      </c>
      <c r="BK399" s="230">
        <f>ROUND(I399*H399,2)</f>
        <v>0</v>
      </c>
      <c r="BL399" s="18" t="s">
        <v>205</v>
      </c>
      <c r="BM399" s="229" t="s">
        <v>489</v>
      </c>
    </row>
    <row r="400" spans="1:51" s="15" customFormat="1" ht="12">
      <c r="A400" s="15"/>
      <c r="B400" s="254"/>
      <c r="C400" s="255"/>
      <c r="D400" s="233" t="s">
        <v>152</v>
      </c>
      <c r="E400" s="256" t="s">
        <v>1</v>
      </c>
      <c r="F400" s="257" t="s">
        <v>460</v>
      </c>
      <c r="G400" s="255"/>
      <c r="H400" s="256" t="s">
        <v>1</v>
      </c>
      <c r="I400" s="258"/>
      <c r="J400" s="255"/>
      <c r="K400" s="255"/>
      <c r="L400" s="259"/>
      <c r="M400" s="260"/>
      <c r="N400" s="261"/>
      <c r="O400" s="261"/>
      <c r="P400" s="261"/>
      <c r="Q400" s="261"/>
      <c r="R400" s="261"/>
      <c r="S400" s="261"/>
      <c r="T400" s="262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3" t="s">
        <v>152</v>
      </c>
      <c r="AU400" s="263" t="s">
        <v>88</v>
      </c>
      <c r="AV400" s="15" t="s">
        <v>86</v>
      </c>
      <c r="AW400" s="15" t="s">
        <v>35</v>
      </c>
      <c r="AX400" s="15" t="s">
        <v>78</v>
      </c>
      <c r="AY400" s="263" t="s">
        <v>143</v>
      </c>
    </row>
    <row r="401" spans="1:51" s="13" customFormat="1" ht="12">
      <c r="A401" s="13"/>
      <c r="B401" s="231"/>
      <c r="C401" s="232"/>
      <c r="D401" s="233" t="s">
        <v>152</v>
      </c>
      <c r="E401" s="234" t="s">
        <v>1</v>
      </c>
      <c r="F401" s="235" t="s">
        <v>461</v>
      </c>
      <c r="G401" s="232"/>
      <c r="H401" s="236">
        <v>326</v>
      </c>
      <c r="I401" s="237"/>
      <c r="J401" s="232"/>
      <c r="K401" s="232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152</v>
      </c>
      <c r="AU401" s="242" t="s">
        <v>88</v>
      </c>
      <c r="AV401" s="13" t="s">
        <v>88</v>
      </c>
      <c r="AW401" s="13" t="s">
        <v>35</v>
      </c>
      <c r="AX401" s="13" t="s">
        <v>78</v>
      </c>
      <c r="AY401" s="242" t="s">
        <v>143</v>
      </c>
    </row>
    <row r="402" spans="1:51" s="15" customFormat="1" ht="12">
      <c r="A402" s="15"/>
      <c r="B402" s="254"/>
      <c r="C402" s="255"/>
      <c r="D402" s="233" t="s">
        <v>152</v>
      </c>
      <c r="E402" s="256" t="s">
        <v>1</v>
      </c>
      <c r="F402" s="257" t="s">
        <v>471</v>
      </c>
      <c r="G402" s="255"/>
      <c r="H402" s="256" t="s">
        <v>1</v>
      </c>
      <c r="I402" s="258"/>
      <c r="J402" s="255"/>
      <c r="K402" s="255"/>
      <c r="L402" s="259"/>
      <c r="M402" s="260"/>
      <c r="N402" s="261"/>
      <c r="O402" s="261"/>
      <c r="P402" s="261"/>
      <c r="Q402" s="261"/>
      <c r="R402" s="261"/>
      <c r="S402" s="261"/>
      <c r="T402" s="262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3" t="s">
        <v>152</v>
      </c>
      <c r="AU402" s="263" t="s">
        <v>88</v>
      </c>
      <c r="AV402" s="15" t="s">
        <v>86</v>
      </c>
      <c r="AW402" s="15" t="s">
        <v>35</v>
      </c>
      <c r="AX402" s="15" t="s">
        <v>78</v>
      </c>
      <c r="AY402" s="263" t="s">
        <v>143</v>
      </c>
    </row>
    <row r="403" spans="1:51" s="13" customFormat="1" ht="12">
      <c r="A403" s="13"/>
      <c r="B403" s="231"/>
      <c r="C403" s="232"/>
      <c r="D403" s="233" t="s">
        <v>152</v>
      </c>
      <c r="E403" s="234" t="s">
        <v>1</v>
      </c>
      <c r="F403" s="235" t="s">
        <v>490</v>
      </c>
      <c r="G403" s="232"/>
      <c r="H403" s="236">
        <v>19.04</v>
      </c>
      <c r="I403" s="237"/>
      <c r="J403" s="232"/>
      <c r="K403" s="232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152</v>
      </c>
      <c r="AU403" s="242" t="s">
        <v>88</v>
      </c>
      <c r="AV403" s="13" t="s">
        <v>88</v>
      </c>
      <c r="AW403" s="13" t="s">
        <v>35</v>
      </c>
      <c r="AX403" s="13" t="s">
        <v>78</v>
      </c>
      <c r="AY403" s="242" t="s">
        <v>143</v>
      </c>
    </row>
    <row r="404" spans="1:51" s="13" customFormat="1" ht="12">
      <c r="A404" s="13"/>
      <c r="B404" s="231"/>
      <c r="C404" s="232"/>
      <c r="D404" s="233" t="s">
        <v>152</v>
      </c>
      <c r="E404" s="234" t="s">
        <v>1</v>
      </c>
      <c r="F404" s="235" t="s">
        <v>491</v>
      </c>
      <c r="G404" s="232"/>
      <c r="H404" s="236">
        <v>5.76</v>
      </c>
      <c r="I404" s="237"/>
      <c r="J404" s="232"/>
      <c r="K404" s="232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152</v>
      </c>
      <c r="AU404" s="242" t="s">
        <v>88</v>
      </c>
      <c r="AV404" s="13" t="s">
        <v>88</v>
      </c>
      <c r="AW404" s="13" t="s">
        <v>35</v>
      </c>
      <c r="AX404" s="13" t="s">
        <v>78</v>
      </c>
      <c r="AY404" s="242" t="s">
        <v>143</v>
      </c>
    </row>
    <row r="405" spans="1:51" s="13" customFormat="1" ht="12">
      <c r="A405" s="13"/>
      <c r="B405" s="231"/>
      <c r="C405" s="232"/>
      <c r="D405" s="233" t="s">
        <v>152</v>
      </c>
      <c r="E405" s="234" t="s">
        <v>1</v>
      </c>
      <c r="F405" s="235" t="s">
        <v>492</v>
      </c>
      <c r="G405" s="232"/>
      <c r="H405" s="236">
        <v>1.92</v>
      </c>
      <c r="I405" s="237"/>
      <c r="J405" s="232"/>
      <c r="K405" s="232"/>
      <c r="L405" s="238"/>
      <c r="M405" s="239"/>
      <c r="N405" s="240"/>
      <c r="O405" s="240"/>
      <c r="P405" s="240"/>
      <c r="Q405" s="240"/>
      <c r="R405" s="240"/>
      <c r="S405" s="240"/>
      <c r="T405" s="241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2" t="s">
        <v>152</v>
      </c>
      <c r="AU405" s="242" t="s">
        <v>88</v>
      </c>
      <c r="AV405" s="13" t="s">
        <v>88</v>
      </c>
      <c r="AW405" s="13" t="s">
        <v>35</v>
      </c>
      <c r="AX405" s="13" t="s">
        <v>78</v>
      </c>
      <c r="AY405" s="242" t="s">
        <v>143</v>
      </c>
    </row>
    <row r="406" spans="1:51" s="13" customFormat="1" ht="12">
      <c r="A406" s="13"/>
      <c r="B406" s="231"/>
      <c r="C406" s="232"/>
      <c r="D406" s="233" t="s">
        <v>152</v>
      </c>
      <c r="E406" s="234" t="s">
        <v>1</v>
      </c>
      <c r="F406" s="235" t="s">
        <v>493</v>
      </c>
      <c r="G406" s="232"/>
      <c r="H406" s="236">
        <v>1.48</v>
      </c>
      <c r="I406" s="237"/>
      <c r="J406" s="232"/>
      <c r="K406" s="232"/>
      <c r="L406" s="238"/>
      <c r="M406" s="239"/>
      <c r="N406" s="240"/>
      <c r="O406" s="240"/>
      <c r="P406" s="240"/>
      <c r="Q406" s="240"/>
      <c r="R406" s="240"/>
      <c r="S406" s="240"/>
      <c r="T406" s="241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2" t="s">
        <v>152</v>
      </c>
      <c r="AU406" s="242" t="s">
        <v>88</v>
      </c>
      <c r="AV406" s="13" t="s">
        <v>88</v>
      </c>
      <c r="AW406" s="13" t="s">
        <v>35</v>
      </c>
      <c r="AX406" s="13" t="s">
        <v>78</v>
      </c>
      <c r="AY406" s="242" t="s">
        <v>143</v>
      </c>
    </row>
    <row r="407" spans="1:51" s="16" customFormat="1" ht="12">
      <c r="A407" s="16"/>
      <c r="B407" s="275"/>
      <c r="C407" s="276"/>
      <c r="D407" s="233" t="s">
        <v>152</v>
      </c>
      <c r="E407" s="277" t="s">
        <v>1</v>
      </c>
      <c r="F407" s="278" t="s">
        <v>210</v>
      </c>
      <c r="G407" s="276"/>
      <c r="H407" s="279">
        <v>354.2</v>
      </c>
      <c r="I407" s="280"/>
      <c r="J407" s="276"/>
      <c r="K407" s="276"/>
      <c r="L407" s="281"/>
      <c r="M407" s="282"/>
      <c r="N407" s="283"/>
      <c r="O407" s="283"/>
      <c r="P407" s="283"/>
      <c r="Q407" s="283"/>
      <c r="R407" s="283"/>
      <c r="S407" s="283"/>
      <c r="T407" s="284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T407" s="285" t="s">
        <v>152</v>
      </c>
      <c r="AU407" s="285" t="s">
        <v>88</v>
      </c>
      <c r="AV407" s="16" t="s">
        <v>211</v>
      </c>
      <c r="AW407" s="16" t="s">
        <v>35</v>
      </c>
      <c r="AX407" s="16" t="s">
        <v>78</v>
      </c>
      <c r="AY407" s="285" t="s">
        <v>143</v>
      </c>
    </row>
    <row r="408" spans="1:51" s="15" customFormat="1" ht="12">
      <c r="A408" s="15"/>
      <c r="B408" s="254"/>
      <c r="C408" s="255"/>
      <c r="D408" s="233" t="s">
        <v>152</v>
      </c>
      <c r="E408" s="256" t="s">
        <v>1</v>
      </c>
      <c r="F408" s="257" t="s">
        <v>159</v>
      </c>
      <c r="G408" s="255"/>
      <c r="H408" s="256" t="s">
        <v>1</v>
      </c>
      <c r="I408" s="258"/>
      <c r="J408" s="255"/>
      <c r="K408" s="255"/>
      <c r="L408" s="259"/>
      <c r="M408" s="260"/>
      <c r="N408" s="261"/>
      <c r="O408" s="261"/>
      <c r="P408" s="261"/>
      <c r="Q408" s="261"/>
      <c r="R408" s="261"/>
      <c r="S408" s="261"/>
      <c r="T408" s="262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3" t="s">
        <v>152</v>
      </c>
      <c r="AU408" s="263" t="s">
        <v>88</v>
      </c>
      <c r="AV408" s="15" t="s">
        <v>86</v>
      </c>
      <c r="AW408" s="15" t="s">
        <v>35</v>
      </c>
      <c r="AX408" s="15" t="s">
        <v>78</v>
      </c>
      <c r="AY408" s="263" t="s">
        <v>143</v>
      </c>
    </row>
    <row r="409" spans="1:51" s="13" customFormat="1" ht="12">
      <c r="A409" s="13"/>
      <c r="B409" s="231"/>
      <c r="C409" s="232"/>
      <c r="D409" s="233" t="s">
        <v>152</v>
      </c>
      <c r="E409" s="234" t="s">
        <v>1</v>
      </c>
      <c r="F409" s="235" t="s">
        <v>494</v>
      </c>
      <c r="G409" s="232"/>
      <c r="H409" s="236">
        <v>50</v>
      </c>
      <c r="I409" s="237"/>
      <c r="J409" s="232"/>
      <c r="K409" s="232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152</v>
      </c>
      <c r="AU409" s="242" t="s">
        <v>88</v>
      </c>
      <c r="AV409" s="13" t="s">
        <v>88</v>
      </c>
      <c r="AW409" s="13" t="s">
        <v>35</v>
      </c>
      <c r="AX409" s="13" t="s">
        <v>78</v>
      </c>
      <c r="AY409" s="242" t="s">
        <v>143</v>
      </c>
    </row>
    <row r="410" spans="1:51" s="15" customFormat="1" ht="12">
      <c r="A410" s="15"/>
      <c r="B410" s="254"/>
      <c r="C410" s="255"/>
      <c r="D410" s="233" t="s">
        <v>152</v>
      </c>
      <c r="E410" s="256" t="s">
        <v>1</v>
      </c>
      <c r="F410" s="257" t="s">
        <v>161</v>
      </c>
      <c r="G410" s="255"/>
      <c r="H410" s="256" t="s">
        <v>1</v>
      </c>
      <c r="I410" s="258"/>
      <c r="J410" s="255"/>
      <c r="K410" s="255"/>
      <c r="L410" s="259"/>
      <c r="M410" s="260"/>
      <c r="N410" s="261"/>
      <c r="O410" s="261"/>
      <c r="P410" s="261"/>
      <c r="Q410" s="261"/>
      <c r="R410" s="261"/>
      <c r="S410" s="261"/>
      <c r="T410" s="262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3" t="s">
        <v>152</v>
      </c>
      <c r="AU410" s="263" t="s">
        <v>88</v>
      </c>
      <c r="AV410" s="15" t="s">
        <v>86</v>
      </c>
      <c r="AW410" s="15" t="s">
        <v>35</v>
      </c>
      <c r="AX410" s="15" t="s">
        <v>78</v>
      </c>
      <c r="AY410" s="263" t="s">
        <v>143</v>
      </c>
    </row>
    <row r="411" spans="1:51" s="13" customFormat="1" ht="12">
      <c r="A411" s="13"/>
      <c r="B411" s="231"/>
      <c r="C411" s="232"/>
      <c r="D411" s="233" t="s">
        <v>152</v>
      </c>
      <c r="E411" s="234" t="s">
        <v>1</v>
      </c>
      <c r="F411" s="235" t="s">
        <v>495</v>
      </c>
      <c r="G411" s="232"/>
      <c r="H411" s="236">
        <v>1.28</v>
      </c>
      <c r="I411" s="237"/>
      <c r="J411" s="232"/>
      <c r="K411" s="232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152</v>
      </c>
      <c r="AU411" s="242" t="s">
        <v>88</v>
      </c>
      <c r="AV411" s="13" t="s">
        <v>88</v>
      </c>
      <c r="AW411" s="13" t="s">
        <v>35</v>
      </c>
      <c r="AX411" s="13" t="s">
        <v>78</v>
      </c>
      <c r="AY411" s="242" t="s">
        <v>143</v>
      </c>
    </row>
    <row r="412" spans="1:51" s="13" customFormat="1" ht="12">
      <c r="A412" s="13"/>
      <c r="B412" s="231"/>
      <c r="C412" s="232"/>
      <c r="D412" s="233" t="s">
        <v>152</v>
      </c>
      <c r="E412" s="234" t="s">
        <v>1</v>
      </c>
      <c r="F412" s="235" t="s">
        <v>496</v>
      </c>
      <c r="G412" s="232"/>
      <c r="H412" s="236">
        <v>1.16</v>
      </c>
      <c r="I412" s="237"/>
      <c r="J412" s="232"/>
      <c r="K412" s="232"/>
      <c r="L412" s="238"/>
      <c r="M412" s="239"/>
      <c r="N412" s="240"/>
      <c r="O412" s="240"/>
      <c r="P412" s="240"/>
      <c r="Q412" s="240"/>
      <c r="R412" s="240"/>
      <c r="S412" s="240"/>
      <c r="T412" s="24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2" t="s">
        <v>152</v>
      </c>
      <c r="AU412" s="242" t="s">
        <v>88</v>
      </c>
      <c r="AV412" s="13" t="s">
        <v>88</v>
      </c>
      <c r="AW412" s="13" t="s">
        <v>35</v>
      </c>
      <c r="AX412" s="13" t="s">
        <v>78</v>
      </c>
      <c r="AY412" s="242" t="s">
        <v>143</v>
      </c>
    </row>
    <row r="413" spans="1:51" s="16" customFormat="1" ht="12">
      <c r="A413" s="16"/>
      <c r="B413" s="275"/>
      <c r="C413" s="276"/>
      <c r="D413" s="233" t="s">
        <v>152</v>
      </c>
      <c r="E413" s="277" t="s">
        <v>1</v>
      </c>
      <c r="F413" s="278" t="s">
        <v>210</v>
      </c>
      <c r="G413" s="276"/>
      <c r="H413" s="279">
        <v>52.44</v>
      </c>
      <c r="I413" s="280"/>
      <c r="J413" s="276"/>
      <c r="K413" s="276"/>
      <c r="L413" s="281"/>
      <c r="M413" s="282"/>
      <c r="N413" s="283"/>
      <c r="O413" s="283"/>
      <c r="P413" s="283"/>
      <c r="Q413" s="283"/>
      <c r="R413" s="283"/>
      <c r="S413" s="283"/>
      <c r="T413" s="284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T413" s="285" t="s">
        <v>152</v>
      </c>
      <c r="AU413" s="285" t="s">
        <v>88</v>
      </c>
      <c r="AV413" s="16" t="s">
        <v>211</v>
      </c>
      <c r="AW413" s="16" t="s">
        <v>35</v>
      </c>
      <c r="AX413" s="16" t="s">
        <v>78</v>
      </c>
      <c r="AY413" s="285" t="s">
        <v>143</v>
      </c>
    </row>
    <row r="414" spans="1:51" s="14" customFormat="1" ht="12">
      <c r="A414" s="14"/>
      <c r="B414" s="243"/>
      <c r="C414" s="244"/>
      <c r="D414" s="233" t="s">
        <v>152</v>
      </c>
      <c r="E414" s="245" t="s">
        <v>1</v>
      </c>
      <c r="F414" s="246" t="s">
        <v>154</v>
      </c>
      <c r="G414" s="244"/>
      <c r="H414" s="247">
        <v>406.64</v>
      </c>
      <c r="I414" s="248"/>
      <c r="J414" s="244"/>
      <c r="K414" s="244"/>
      <c r="L414" s="249"/>
      <c r="M414" s="250"/>
      <c r="N414" s="251"/>
      <c r="O414" s="251"/>
      <c r="P414" s="251"/>
      <c r="Q414" s="251"/>
      <c r="R414" s="251"/>
      <c r="S414" s="251"/>
      <c r="T414" s="252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3" t="s">
        <v>152</v>
      </c>
      <c r="AU414" s="253" t="s">
        <v>88</v>
      </c>
      <c r="AV414" s="14" t="s">
        <v>150</v>
      </c>
      <c r="AW414" s="14" t="s">
        <v>35</v>
      </c>
      <c r="AX414" s="14" t="s">
        <v>86</v>
      </c>
      <c r="AY414" s="253" t="s">
        <v>143</v>
      </c>
    </row>
    <row r="415" spans="1:65" s="2" customFormat="1" ht="21.75" customHeight="1">
      <c r="A415" s="39"/>
      <c r="B415" s="40"/>
      <c r="C415" s="264" t="s">
        <v>497</v>
      </c>
      <c r="D415" s="264" t="s">
        <v>173</v>
      </c>
      <c r="E415" s="265" t="s">
        <v>498</v>
      </c>
      <c r="F415" s="266" t="s">
        <v>499</v>
      </c>
      <c r="G415" s="267" t="s">
        <v>91</v>
      </c>
      <c r="H415" s="268">
        <v>467.636</v>
      </c>
      <c r="I415" s="269"/>
      <c r="J415" s="270">
        <f>ROUND(I415*H415,2)</f>
        <v>0</v>
      </c>
      <c r="K415" s="271"/>
      <c r="L415" s="272"/>
      <c r="M415" s="273" t="s">
        <v>1</v>
      </c>
      <c r="N415" s="274" t="s">
        <v>43</v>
      </c>
      <c r="O415" s="92"/>
      <c r="P415" s="227">
        <f>O415*H415</f>
        <v>0</v>
      </c>
      <c r="Q415" s="227">
        <v>0.0019</v>
      </c>
      <c r="R415" s="227">
        <f>Q415*H415</f>
        <v>0.8885084000000001</v>
      </c>
      <c r="S415" s="227">
        <v>0</v>
      </c>
      <c r="T415" s="228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29" t="s">
        <v>335</v>
      </c>
      <c r="AT415" s="229" t="s">
        <v>173</v>
      </c>
      <c r="AU415" s="229" t="s">
        <v>88</v>
      </c>
      <c r="AY415" s="18" t="s">
        <v>143</v>
      </c>
      <c r="BE415" s="230">
        <f>IF(N415="základní",J415,0)</f>
        <v>0</v>
      </c>
      <c r="BF415" s="230">
        <f>IF(N415="snížená",J415,0)</f>
        <v>0</v>
      </c>
      <c r="BG415" s="230">
        <f>IF(N415="zákl. přenesená",J415,0)</f>
        <v>0</v>
      </c>
      <c r="BH415" s="230">
        <f>IF(N415="sníž. přenesená",J415,0)</f>
        <v>0</v>
      </c>
      <c r="BI415" s="230">
        <f>IF(N415="nulová",J415,0)</f>
        <v>0</v>
      </c>
      <c r="BJ415" s="18" t="s">
        <v>86</v>
      </c>
      <c r="BK415" s="230">
        <f>ROUND(I415*H415,2)</f>
        <v>0</v>
      </c>
      <c r="BL415" s="18" t="s">
        <v>205</v>
      </c>
      <c r="BM415" s="229" t="s">
        <v>500</v>
      </c>
    </row>
    <row r="416" spans="1:51" s="13" customFormat="1" ht="12">
      <c r="A416" s="13"/>
      <c r="B416" s="231"/>
      <c r="C416" s="232"/>
      <c r="D416" s="233" t="s">
        <v>152</v>
      </c>
      <c r="E416" s="232"/>
      <c r="F416" s="235" t="s">
        <v>501</v>
      </c>
      <c r="G416" s="232"/>
      <c r="H416" s="236">
        <v>467.636</v>
      </c>
      <c r="I416" s="237"/>
      <c r="J416" s="232"/>
      <c r="K416" s="232"/>
      <c r="L416" s="238"/>
      <c r="M416" s="239"/>
      <c r="N416" s="240"/>
      <c r="O416" s="240"/>
      <c r="P416" s="240"/>
      <c r="Q416" s="240"/>
      <c r="R416" s="240"/>
      <c r="S416" s="240"/>
      <c r="T416" s="241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2" t="s">
        <v>152</v>
      </c>
      <c r="AU416" s="242" t="s">
        <v>88</v>
      </c>
      <c r="AV416" s="13" t="s">
        <v>88</v>
      </c>
      <c r="AW416" s="13" t="s">
        <v>4</v>
      </c>
      <c r="AX416" s="13" t="s">
        <v>86</v>
      </c>
      <c r="AY416" s="242" t="s">
        <v>143</v>
      </c>
    </row>
    <row r="417" spans="1:65" s="2" customFormat="1" ht="24.15" customHeight="1">
      <c r="A417" s="39"/>
      <c r="B417" s="40"/>
      <c r="C417" s="217" t="s">
        <v>502</v>
      </c>
      <c r="D417" s="217" t="s">
        <v>147</v>
      </c>
      <c r="E417" s="218" t="s">
        <v>503</v>
      </c>
      <c r="F417" s="219" t="s">
        <v>504</v>
      </c>
      <c r="G417" s="220" t="s">
        <v>91</v>
      </c>
      <c r="H417" s="221">
        <v>406.64</v>
      </c>
      <c r="I417" s="222"/>
      <c r="J417" s="223">
        <f>ROUND(I417*H417,2)</f>
        <v>0</v>
      </c>
      <c r="K417" s="224"/>
      <c r="L417" s="45"/>
      <c r="M417" s="225" t="s">
        <v>1</v>
      </c>
      <c r="N417" s="226" t="s">
        <v>43</v>
      </c>
      <c r="O417" s="92"/>
      <c r="P417" s="227">
        <f>O417*H417</f>
        <v>0</v>
      </c>
      <c r="Q417" s="227">
        <v>0</v>
      </c>
      <c r="R417" s="227">
        <f>Q417*H417</f>
        <v>0</v>
      </c>
      <c r="S417" s="227">
        <v>0</v>
      </c>
      <c r="T417" s="228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9" t="s">
        <v>205</v>
      </c>
      <c r="AT417" s="229" t="s">
        <v>147</v>
      </c>
      <c r="AU417" s="229" t="s">
        <v>88</v>
      </c>
      <c r="AY417" s="18" t="s">
        <v>143</v>
      </c>
      <c r="BE417" s="230">
        <f>IF(N417="základní",J417,0)</f>
        <v>0</v>
      </c>
      <c r="BF417" s="230">
        <f>IF(N417="snížená",J417,0)</f>
        <v>0</v>
      </c>
      <c r="BG417" s="230">
        <f>IF(N417="zákl. přenesená",J417,0)</f>
        <v>0</v>
      </c>
      <c r="BH417" s="230">
        <f>IF(N417="sníž. přenesená",J417,0)</f>
        <v>0</v>
      </c>
      <c r="BI417" s="230">
        <f>IF(N417="nulová",J417,0)</f>
        <v>0</v>
      </c>
      <c r="BJ417" s="18" t="s">
        <v>86</v>
      </c>
      <c r="BK417" s="230">
        <f>ROUND(I417*H417,2)</f>
        <v>0</v>
      </c>
      <c r="BL417" s="18" t="s">
        <v>205</v>
      </c>
      <c r="BM417" s="229" t="s">
        <v>505</v>
      </c>
    </row>
    <row r="418" spans="1:51" s="15" customFormat="1" ht="12">
      <c r="A418" s="15"/>
      <c r="B418" s="254"/>
      <c r="C418" s="255"/>
      <c r="D418" s="233" t="s">
        <v>152</v>
      </c>
      <c r="E418" s="256" t="s">
        <v>1</v>
      </c>
      <c r="F418" s="257" t="s">
        <v>460</v>
      </c>
      <c r="G418" s="255"/>
      <c r="H418" s="256" t="s">
        <v>1</v>
      </c>
      <c r="I418" s="258"/>
      <c r="J418" s="255"/>
      <c r="K418" s="255"/>
      <c r="L418" s="259"/>
      <c r="M418" s="260"/>
      <c r="N418" s="261"/>
      <c r="O418" s="261"/>
      <c r="P418" s="261"/>
      <c r="Q418" s="261"/>
      <c r="R418" s="261"/>
      <c r="S418" s="261"/>
      <c r="T418" s="262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3" t="s">
        <v>152</v>
      </c>
      <c r="AU418" s="263" t="s">
        <v>88</v>
      </c>
      <c r="AV418" s="15" t="s">
        <v>86</v>
      </c>
      <c r="AW418" s="15" t="s">
        <v>35</v>
      </c>
      <c r="AX418" s="15" t="s">
        <v>78</v>
      </c>
      <c r="AY418" s="263" t="s">
        <v>143</v>
      </c>
    </row>
    <row r="419" spans="1:51" s="13" customFormat="1" ht="12">
      <c r="A419" s="13"/>
      <c r="B419" s="231"/>
      <c r="C419" s="232"/>
      <c r="D419" s="233" t="s">
        <v>152</v>
      </c>
      <c r="E419" s="234" t="s">
        <v>1</v>
      </c>
      <c r="F419" s="235" t="s">
        <v>461</v>
      </c>
      <c r="G419" s="232"/>
      <c r="H419" s="236">
        <v>326</v>
      </c>
      <c r="I419" s="237"/>
      <c r="J419" s="232"/>
      <c r="K419" s="232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152</v>
      </c>
      <c r="AU419" s="242" t="s">
        <v>88</v>
      </c>
      <c r="AV419" s="13" t="s">
        <v>88</v>
      </c>
      <c r="AW419" s="13" t="s">
        <v>35</v>
      </c>
      <c r="AX419" s="13" t="s">
        <v>78</v>
      </c>
      <c r="AY419" s="242" t="s">
        <v>143</v>
      </c>
    </row>
    <row r="420" spans="1:51" s="15" customFormat="1" ht="12">
      <c r="A420" s="15"/>
      <c r="B420" s="254"/>
      <c r="C420" s="255"/>
      <c r="D420" s="233" t="s">
        <v>152</v>
      </c>
      <c r="E420" s="256" t="s">
        <v>1</v>
      </c>
      <c r="F420" s="257" t="s">
        <v>471</v>
      </c>
      <c r="G420" s="255"/>
      <c r="H420" s="256" t="s">
        <v>1</v>
      </c>
      <c r="I420" s="258"/>
      <c r="J420" s="255"/>
      <c r="K420" s="255"/>
      <c r="L420" s="259"/>
      <c r="M420" s="260"/>
      <c r="N420" s="261"/>
      <c r="O420" s="261"/>
      <c r="P420" s="261"/>
      <c r="Q420" s="261"/>
      <c r="R420" s="261"/>
      <c r="S420" s="261"/>
      <c r="T420" s="262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3" t="s">
        <v>152</v>
      </c>
      <c r="AU420" s="263" t="s">
        <v>88</v>
      </c>
      <c r="AV420" s="15" t="s">
        <v>86</v>
      </c>
      <c r="AW420" s="15" t="s">
        <v>35</v>
      </c>
      <c r="AX420" s="15" t="s">
        <v>78</v>
      </c>
      <c r="AY420" s="263" t="s">
        <v>143</v>
      </c>
    </row>
    <row r="421" spans="1:51" s="13" customFormat="1" ht="12">
      <c r="A421" s="13"/>
      <c r="B421" s="231"/>
      <c r="C421" s="232"/>
      <c r="D421" s="233" t="s">
        <v>152</v>
      </c>
      <c r="E421" s="234" t="s">
        <v>1</v>
      </c>
      <c r="F421" s="235" t="s">
        <v>490</v>
      </c>
      <c r="G421" s="232"/>
      <c r="H421" s="236">
        <v>19.04</v>
      </c>
      <c r="I421" s="237"/>
      <c r="J421" s="232"/>
      <c r="K421" s="232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152</v>
      </c>
      <c r="AU421" s="242" t="s">
        <v>88</v>
      </c>
      <c r="AV421" s="13" t="s">
        <v>88</v>
      </c>
      <c r="AW421" s="13" t="s">
        <v>35</v>
      </c>
      <c r="AX421" s="13" t="s">
        <v>78</v>
      </c>
      <c r="AY421" s="242" t="s">
        <v>143</v>
      </c>
    </row>
    <row r="422" spans="1:51" s="13" customFormat="1" ht="12">
      <c r="A422" s="13"/>
      <c r="B422" s="231"/>
      <c r="C422" s="232"/>
      <c r="D422" s="233" t="s">
        <v>152</v>
      </c>
      <c r="E422" s="234" t="s">
        <v>1</v>
      </c>
      <c r="F422" s="235" t="s">
        <v>491</v>
      </c>
      <c r="G422" s="232"/>
      <c r="H422" s="236">
        <v>5.76</v>
      </c>
      <c r="I422" s="237"/>
      <c r="J422" s="232"/>
      <c r="K422" s="232"/>
      <c r="L422" s="238"/>
      <c r="M422" s="239"/>
      <c r="N422" s="240"/>
      <c r="O422" s="240"/>
      <c r="P422" s="240"/>
      <c r="Q422" s="240"/>
      <c r="R422" s="240"/>
      <c r="S422" s="240"/>
      <c r="T422" s="241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2" t="s">
        <v>152</v>
      </c>
      <c r="AU422" s="242" t="s">
        <v>88</v>
      </c>
      <c r="AV422" s="13" t="s">
        <v>88</v>
      </c>
      <c r="AW422" s="13" t="s">
        <v>35</v>
      </c>
      <c r="AX422" s="13" t="s">
        <v>78</v>
      </c>
      <c r="AY422" s="242" t="s">
        <v>143</v>
      </c>
    </row>
    <row r="423" spans="1:51" s="13" customFormat="1" ht="12">
      <c r="A423" s="13"/>
      <c r="B423" s="231"/>
      <c r="C423" s="232"/>
      <c r="D423" s="233" t="s">
        <v>152</v>
      </c>
      <c r="E423" s="234" t="s">
        <v>1</v>
      </c>
      <c r="F423" s="235" t="s">
        <v>492</v>
      </c>
      <c r="G423" s="232"/>
      <c r="H423" s="236">
        <v>1.92</v>
      </c>
      <c r="I423" s="237"/>
      <c r="J423" s="232"/>
      <c r="K423" s="232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152</v>
      </c>
      <c r="AU423" s="242" t="s">
        <v>88</v>
      </c>
      <c r="AV423" s="13" t="s">
        <v>88</v>
      </c>
      <c r="AW423" s="13" t="s">
        <v>35</v>
      </c>
      <c r="AX423" s="13" t="s">
        <v>78</v>
      </c>
      <c r="AY423" s="242" t="s">
        <v>143</v>
      </c>
    </row>
    <row r="424" spans="1:51" s="13" customFormat="1" ht="12">
      <c r="A424" s="13"/>
      <c r="B424" s="231"/>
      <c r="C424" s="232"/>
      <c r="D424" s="233" t="s">
        <v>152</v>
      </c>
      <c r="E424" s="234" t="s">
        <v>1</v>
      </c>
      <c r="F424" s="235" t="s">
        <v>493</v>
      </c>
      <c r="G424" s="232"/>
      <c r="H424" s="236">
        <v>1.48</v>
      </c>
      <c r="I424" s="237"/>
      <c r="J424" s="232"/>
      <c r="K424" s="232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152</v>
      </c>
      <c r="AU424" s="242" t="s">
        <v>88</v>
      </c>
      <c r="AV424" s="13" t="s">
        <v>88</v>
      </c>
      <c r="AW424" s="13" t="s">
        <v>35</v>
      </c>
      <c r="AX424" s="13" t="s">
        <v>78</v>
      </c>
      <c r="AY424" s="242" t="s">
        <v>143</v>
      </c>
    </row>
    <row r="425" spans="1:51" s="16" customFormat="1" ht="12">
      <c r="A425" s="16"/>
      <c r="B425" s="275"/>
      <c r="C425" s="276"/>
      <c r="D425" s="233" t="s">
        <v>152</v>
      </c>
      <c r="E425" s="277" t="s">
        <v>1</v>
      </c>
      <c r="F425" s="278" t="s">
        <v>210</v>
      </c>
      <c r="G425" s="276"/>
      <c r="H425" s="279">
        <v>354.2</v>
      </c>
      <c r="I425" s="280"/>
      <c r="J425" s="276"/>
      <c r="K425" s="276"/>
      <c r="L425" s="281"/>
      <c r="M425" s="282"/>
      <c r="N425" s="283"/>
      <c r="O425" s="283"/>
      <c r="P425" s="283"/>
      <c r="Q425" s="283"/>
      <c r="R425" s="283"/>
      <c r="S425" s="283"/>
      <c r="T425" s="284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T425" s="285" t="s">
        <v>152</v>
      </c>
      <c r="AU425" s="285" t="s">
        <v>88</v>
      </c>
      <c r="AV425" s="16" t="s">
        <v>211</v>
      </c>
      <c r="AW425" s="16" t="s">
        <v>35</v>
      </c>
      <c r="AX425" s="16" t="s">
        <v>78</v>
      </c>
      <c r="AY425" s="285" t="s">
        <v>143</v>
      </c>
    </row>
    <row r="426" spans="1:51" s="15" customFormat="1" ht="12">
      <c r="A426" s="15"/>
      <c r="B426" s="254"/>
      <c r="C426" s="255"/>
      <c r="D426" s="233" t="s">
        <v>152</v>
      </c>
      <c r="E426" s="256" t="s">
        <v>1</v>
      </c>
      <c r="F426" s="257" t="s">
        <v>159</v>
      </c>
      <c r="G426" s="255"/>
      <c r="H426" s="256" t="s">
        <v>1</v>
      </c>
      <c r="I426" s="258"/>
      <c r="J426" s="255"/>
      <c r="K426" s="255"/>
      <c r="L426" s="259"/>
      <c r="M426" s="260"/>
      <c r="N426" s="261"/>
      <c r="O426" s="261"/>
      <c r="P426" s="261"/>
      <c r="Q426" s="261"/>
      <c r="R426" s="261"/>
      <c r="S426" s="261"/>
      <c r="T426" s="262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3" t="s">
        <v>152</v>
      </c>
      <c r="AU426" s="263" t="s">
        <v>88</v>
      </c>
      <c r="AV426" s="15" t="s">
        <v>86</v>
      </c>
      <c r="AW426" s="15" t="s">
        <v>35</v>
      </c>
      <c r="AX426" s="15" t="s">
        <v>78</v>
      </c>
      <c r="AY426" s="263" t="s">
        <v>143</v>
      </c>
    </row>
    <row r="427" spans="1:51" s="13" customFormat="1" ht="12">
      <c r="A427" s="13"/>
      <c r="B427" s="231"/>
      <c r="C427" s="232"/>
      <c r="D427" s="233" t="s">
        <v>152</v>
      </c>
      <c r="E427" s="234" t="s">
        <v>1</v>
      </c>
      <c r="F427" s="235" t="s">
        <v>494</v>
      </c>
      <c r="G427" s="232"/>
      <c r="H427" s="236">
        <v>50</v>
      </c>
      <c r="I427" s="237"/>
      <c r="J427" s="232"/>
      <c r="K427" s="232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152</v>
      </c>
      <c r="AU427" s="242" t="s">
        <v>88</v>
      </c>
      <c r="AV427" s="13" t="s">
        <v>88</v>
      </c>
      <c r="AW427" s="13" t="s">
        <v>35</v>
      </c>
      <c r="AX427" s="13" t="s">
        <v>78</v>
      </c>
      <c r="AY427" s="242" t="s">
        <v>143</v>
      </c>
    </row>
    <row r="428" spans="1:51" s="15" customFormat="1" ht="12">
      <c r="A428" s="15"/>
      <c r="B428" s="254"/>
      <c r="C428" s="255"/>
      <c r="D428" s="233" t="s">
        <v>152</v>
      </c>
      <c r="E428" s="256" t="s">
        <v>1</v>
      </c>
      <c r="F428" s="257" t="s">
        <v>161</v>
      </c>
      <c r="G428" s="255"/>
      <c r="H428" s="256" t="s">
        <v>1</v>
      </c>
      <c r="I428" s="258"/>
      <c r="J428" s="255"/>
      <c r="K428" s="255"/>
      <c r="L428" s="259"/>
      <c r="M428" s="260"/>
      <c r="N428" s="261"/>
      <c r="O428" s="261"/>
      <c r="P428" s="261"/>
      <c r="Q428" s="261"/>
      <c r="R428" s="261"/>
      <c r="S428" s="261"/>
      <c r="T428" s="262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3" t="s">
        <v>152</v>
      </c>
      <c r="AU428" s="263" t="s">
        <v>88</v>
      </c>
      <c r="AV428" s="15" t="s">
        <v>86</v>
      </c>
      <c r="AW428" s="15" t="s">
        <v>35</v>
      </c>
      <c r="AX428" s="15" t="s">
        <v>78</v>
      </c>
      <c r="AY428" s="263" t="s">
        <v>143</v>
      </c>
    </row>
    <row r="429" spans="1:51" s="13" customFormat="1" ht="12">
      <c r="A429" s="13"/>
      <c r="B429" s="231"/>
      <c r="C429" s="232"/>
      <c r="D429" s="233" t="s">
        <v>152</v>
      </c>
      <c r="E429" s="234" t="s">
        <v>1</v>
      </c>
      <c r="F429" s="235" t="s">
        <v>495</v>
      </c>
      <c r="G429" s="232"/>
      <c r="H429" s="236">
        <v>1.28</v>
      </c>
      <c r="I429" s="237"/>
      <c r="J429" s="232"/>
      <c r="K429" s="232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152</v>
      </c>
      <c r="AU429" s="242" t="s">
        <v>88</v>
      </c>
      <c r="AV429" s="13" t="s">
        <v>88</v>
      </c>
      <c r="AW429" s="13" t="s">
        <v>35</v>
      </c>
      <c r="AX429" s="13" t="s">
        <v>78</v>
      </c>
      <c r="AY429" s="242" t="s">
        <v>143</v>
      </c>
    </row>
    <row r="430" spans="1:51" s="13" customFormat="1" ht="12">
      <c r="A430" s="13"/>
      <c r="B430" s="231"/>
      <c r="C430" s="232"/>
      <c r="D430" s="233" t="s">
        <v>152</v>
      </c>
      <c r="E430" s="234" t="s">
        <v>1</v>
      </c>
      <c r="F430" s="235" t="s">
        <v>496</v>
      </c>
      <c r="G430" s="232"/>
      <c r="H430" s="236">
        <v>1.16</v>
      </c>
      <c r="I430" s="237"/>
      <c r="J430" s="232"/>
      <c r="K430" s="232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152</v>
      </c>
      <c r="AU430" s="242" t="s">
        <v>88</v>
      </c>
      <c r="AV430" s="13" t="s">
        <v>88</v>
      </c>
      <c r="AW430" s="13" t="s">
        <v>35</v>
      </c>
      <c r="AX430" s="13" t="s">
        <v>78</v>
      </c>
      <c r="AY430" s="242" t="s">
        <v>143</v>
      </c>
    </row>
    <row r="431" spans="1:51" s="16" customFormat="1" ht="12">
      <c r="A431" s="16"/>
      <c r="B431" s="275"/>
      <c r="C431" s="276"/>
      <c r="D431" s="233" t="s">
        <v>152</v>
      </c>
      <c r="E431" s="277" t="s">
        <v>1</v>
      </c>
      <c r="F431" s="278" t="s">
        <v>210</v>
      </c>
      <c r="G431" s="276"/>
      <c r="H431" s="279">
        <v>52.44</v>
      </c>
      <c r="I431" s="280"/>
      <c r="J431" s="276"/>
      <c r="K431" s="276"/>
      <c r="L431" s="281"/>
      <c r="M431" s="282"/>
      <c r="N431" s="283"/>
      <c r="O431" s="283"/>
      <c r="P431" s="283"/>
      <c r="Q431" s="283"/>
      <c r="R431" s="283"/>
      <c r="S431" s="283"/>
      <c r="T431" s="284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T431" s="285" t="s">
        <v>152</v>
      </c>
      <c r="AU431" s="285" t="s">
        <v>88</v>
      </c>
      <c r="AV431" s="16" t="s">
        <v>211</v>
      </c>
      <c r="AW431" s="16" t="s">
        <v>35</v>
      </c>
      <c r="AX431" s="16" t="s">
        <v>78</v>
      </c>
      <c r="AY431" s="285" t="s">
        <v>143</v>
      </c>
    </row>
    <row r="432" spans="1:51" s="14" customFormat="1" ht="12">
      <c r="A432" s="14"/>
      <c r="B432" s="243"/>
      <c r="C432" s="244"/>
      <c r="D432" s="233" t="s">
        <v>152</v>
      </c>
      <c r="E432" s="245" t="s">
        <v>1</v>
      </c>
      <c r="F432" s="246" t="s">
        <v>154</v>
      </c>
      <c r="G432" s="244"/>
      <c r="H432" s="247">
        <v>406.64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3" t="s">
        <v>152</v>
      </c>
      <c r="AU432" s="253" t="s">
        <v>88</v>
      </c>
      <c r="AV432" s="14" t="s">
        <v>150</v>
      </c>
      <c r="AW432" s="14" t="s">
        <v>35</v>
      </c>
      <c r="AX432" s="14" t="s">
        <v>86</v>
      </c>
      <c r="AY432" s="253" t="s">
        <v>143</v>
      </c>
    </row>
    <row r="433" spans="1:65" s="2" customFormat="1" ht="24.15" customHeight="1">
      <c r="A433" s="39"/>
      <c r="B433" s="40"/>
      <c r="C433" s="264" t="s">
        <v>506</v>
      </c>
      <c r="D433" s="264" t="s">
        <v>173</v>
      </c>
      <c r="E433" s="265" t="s">
        <v>507</v>
      </c>
      <c r="F433" s="266" t="s">
        <v>508</v>
      </c>
      <c r="G433" s="267" t="s">
        <v>91</v>
      </c>
      <c r="H433" s="268">
        <v>447.304</v>
      </c>
      <c r="I433" s="269"/>
      <c r="J433" s="270">
        <f>ROUND(I433*H433,2)</f>
        <v>0</v>
      </c>
      <c r="K433" s="271"/>
      <c r="L433" s="272"/>
      <c r="M433" s="273" t="s">
        <v>1</v>
      </c>
      <c r="N433" s="274" t="s">
        <v>43</v>
      </c>
      <c r="O433" s="92"/>
      <c r="P433" s="227">
        <f>O433*H433</f>
        <v>0</v>
      </c>
      <c r="Q433" s="227">
        <v>0.0003</v>
      </c>
      <c r="R433" s="227">
        <f>Q433*H433</f>
        <v>0.13419119999999998</v>
      </c>
      <c r="S433" s="227">
        <v>0</v>
      </c>
      <c r="T433" s="228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9" t="s">
        <v>335</v>
      </c>
      <c r="AT433" s="229" t="s">
        <v>173</v>
      </c>
      <c r="AU433" s="229" t="s">
        <v>88</v>
      </c>
      <c r="AY433" s="18" t="s">
        <v>143</v>
      </c>
      <c r="BE433" s="230">
        <f>IF(N433="základní",J433,0)</f>
        <v>0</v>
      </c>
      <c r="BF433" s="230">
        <f>IF(N433="snížená",J433,0)</f>
        <v>0</v>
      </c>
      <c r="BG433" s="230">
        <f>IF(N433="zákl. přenesená",J433,0)</f>
        <v>0</v>
      </c>
      <c r="BH433" s="230">
        <f>IF(N433="sníž. přenesená",J433,0)</f>
        <v>0</v>
      </c>
      <c r="BI433" s="230">
        <f>IF(N433="nulová",J433,0)</f>
        <v>0</v>
      </c>
      <c r="BJ433" s="18" t="s">
        <v>86</v>
      </c>
      <c r="BK433" s="230">
        <f>ROUND(I433*H433,2)</f>
        <v>0</v>
      </c>
      <c r="BL433" s="18" t="s">
        <v>205</v>
      </c>
      <c r="BM433" s="229" t="s">
        <v>509</v>
      </c>
    </row>
    <row r="434" spans="1:51" s="13" customFormat="1" ht="12">
      <c r="A434" s="13"/>
      <c r="B434" s="231"/>
      <c r="C434" s="232"/>
      <c r="D434" s="233" t="s">
        <v>152</v>
      </c>
      <c r="E434" s="232"/>
      <c r="F434" s="235" t="s">
        <v>510</v>
      </c>
      <c r="G434" s="232"/>
      <c r="H434" s="236">
        <v>447.304</v>
      </c>
      <c r="I434" s="237"/>
      <c r="J434" s="232"/>
      <c r="K434" s="232"/>
      <c r="L434" s="238"/>
      <c r="M434" s="239"/>
      <c r="N434" s="240"/>
      <c r="O434" s="240"/>
      <c r="P434" s="240"/>
      <c r="Q434" s="240"/>
      <c r="R434" s="240"/>
      <c r="S434" s="240"/>
      <c r="T434" s="24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2" t="s">
        <v>152</v>
      </c>
      <c r="AU434" s="242" t="s">
        <v>88</v>
      </c>
      <c r="AV434" s="13" t="s">
        <v>88</v>
      </c>
      <c r="AW434" s="13" t="s">
        <v>4</v>
      </c>
      <c r="AX434" s="13" t="s">
        <v>86</v>
      </c>
      <c r="AY434" s="242" t="s">
        <v>143</v>
      </c>
    </row>
    <row r="435" spans="1:65" s="2" customFormat="1" ht="24.15" customHeight="1">
      <c r="A435" s="39"/>
      <c r="B435" s="40"/>
      <c r="C435" s="217" t="s">
        <v>511</v>
      </c>
      <c r="D435" s="217" t="s">
        <v>147</v>
      </c>
      <c r="E435" s="218" t="s">
        <v>512</v>
      </c>
      <c r="F435" s="219" t="s">
        <v>513</v>
      </c>
      <c r="G435" s="220" t="s">
        <v>514</v>
      </c>
      <c r="H435" s="221">
        <v>2</v>
      </c>
      <c r="I435" s="222"/>
      <c r="J435" s="223">
        <f>ROUND(I435*H435,2)</f>
        <v>0</v>
      </c>
      <c r="K435" s="224"/>
      <c r="L435" s="45"/>
      <c r="M435" s="225" t="s">
        <v>1</v>
      </c>
      <c r="N435" s="226" t="s">
        <v>43</v>
      </c>
      <c r="O435" s="92"/>
      <c r="P435" s="227">
        <f>O435*H435</f>
        <v>0</v>
      </c>
      <c r="Q435" s="227">
        <v>0.0075</v>
      </c>
      <c r="R435" s="227">
        <f>Q435*H435</f>
        <v>0.015</v>
      </c>
      <c r="S435" s="227">
        <v>0</v>
      </c>
      <c r="T435" s="228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29" t="s">
        <v>205</v>
      </c>
      <c r="AT435" s="229" t="s">
        <v>147</v>
      </c>
      <c r="AU435" s="229" t="s">
        <v>88</v>
      </c>
      <c r="AY435" s="18" t="s">
        <v>143</v>
      </c>
      <c r="BE435" s="230">
        <f>IF(N435="základní",J435,0)</f>
        <v>0</v>
      </c>
      <c r="BF435" s="230">
        <f>IF(N435="snížená",J435,0)</f>
        <v>0</v>
      </c>
      <c r="BG435" s="230">
        <f>IF(N435="zákl. přenesená",J435,0)</f>
        <v>0</v>
      </c>
      <c r="BH435" s="230">
        <f>IF(N435="sníž. přenesená",J435,0)</f>
        <v>0</v>
      </c>
      <c r="BI435" s="230">
        <f>IF(N435="nulová",J435,0)</f>
        <v>0</v>
      </c>
      <c r="BJ435" s="18" t="s">
        <v>86</v>
      </c>
      <c r="BK435" s="230">
        <f>ROUND(I435*H435,2)</f>
        <v>0</v>
      </c>
      <c r="BL435" s="18" t="s">
        <v>205</v>
      </c>
      <c r="BM435" s="229" t="s">
        <v>515</v>
      </c>
    </row>
    <row r="436" spans="1:65" s="2" customFormat="1" ht="24.15" customHeight="1">
      <c r="A436" s="39"/>
      <c r="B436" s="40"/>
      <c r="C436" s="264" t="s">
        <v>516</v>
      </c>
      <c r="D436" s="264" t="s">
        <v>173</v>
      </c>
      <c r="E436" s="265" t="s">
        <v>517</v>
      </c>
      <c r="F436" s="266" t="s">
        <v>518</v>
      </c>
      <c r="G436" s="267" t="s">
        <v>514</v>
      </c>
      <c r="H436" s="268">
        <v>2</v>
      </c>
      <c r="I436" s="269"/>
      <c r="J436" s="270">
        <f>ROUND(I436*H436,2)</f>
        <v>0</v>
      </c>
      <c r="K436" s="271"/>
      <c r="L436" s="272"/>
      <c r="M436" s="273" t="s">
        <v>1</v>
      </c>
      <c r="N436" s="274" t="s">
        <v>43</v>
      </c>
      <c r="O436" s="92"/>
      <c r="P436" s="227">
        <f>O436*H436</f>
        <v>0</v>
      </c>
      <c r="Q436" s="227">
        <v>0.00294</v>
      </c>
      <c r="R436" s="227">
        <f>Q436*H436</f>
        <v>0.00588</v>
      </c>
      <c r="S436" s="227">
        <v>0</v>
      </c>
      <c r="T436" s="228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29" t="s">
        <v>335</v>
      </c>
      <c r="AT436" s="229" t="s">
        <v>173</v>
      </c>
      <c r="AU436" s="229" t="s">
        <v>88</v>
      </c>
      <c r="AY436" s="18" t="s">
        <v>143</v>
      </c>
      <c r="BE436" s="230">
        <f>IF(N436="základní",J436,0)</f>
        <v>0</v>
      </c>
      <c r="BF436" s="230">
        <f>IF(N436="snížená",J436,0)</f>
        <v>0</v>
      </c>
      <c r="BG436" s="230">
        <f>IF(N436="zákl. přenesená",J436,0)</f>
        <v>0</v>
      </c>
      <c r="BH436" s="230">
        <f>IF(N436="sníž. přenesená",J436,0)</f>
        <v>0</v>
      </c>
      <c r="BI436" s="230">
        <f>IF(N436="nulová",J436,0)</f>
        <v>0</v>
      </c>
      <c r="BJ436" s="18" t="s">
        <v>86</v>
      </c>
      <c r="BK436" s="230">
        <f>ROUND(I436*H436,2)</f>
        <v>0</v>
      </c>
      <c r="BL436" s="18" t="s">
        <v>205</v>
      </c>
      <c r="BM436" s="229" t="s">
        <v>519</v>
      </c>
    </row>
    <row r="437" spans="1:65" s="2" customFormat="1" ht="24.15" customHeight="1">
      <c r="A437" s="39"/>
      <c r="B437" s="40"/>
      <c r="C437" s="217" t="s">
        <v>520</v>
      </c>
      <c r="D437" s="217" t="s">
        <v>147</v>
      </c>
      <c r="E437" s="218" t="s">
        <v>521</v>
      </c>
      <c r="F437" s="219" t="s">
        <v>522</v>
      </c>
      <c r="G437" s="220" t="s">
        <v>514</v>
      </c>
      <c r="H437" s="221">
        <v>3</v>
      </c>
      <c r="I437" s="222"/>
      <c r="J437" s="223">
        <f>ROUND(I437*H437,2)</f>
        <v>0</v>
      </c>
      <c r="K437" s="224"/>
      <c r="L437" s="45"/>
      <c r="M437" s="225" t="s">
        <v>1</v>
      </c>
      <c r="N437" s="226" t="s">
        <v>43</v>
      </c>
      <c r="O437" s="92"/>
      <c r="P437" s="227">
        <f>O437*H437</f>
        <v>0</v>
      </c>
      <c r="Q437" s="227">
        <v>0.015</v>
      </c>
      <c r="R437" s="227">
        <f>Q437*H437</f>
        <v>0.045</v>
      </c>
      <c r="S437" s="227">
        <v>0</v>
      </c>
      <c r="T437" s="228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9" t="s">
        <v>205</v>
      </c>
      <c r="AT437" s="229" t="s">
        <v>147</v>
      </c>
      <c r="AU437" s="229" t="s">
        <v>88</v>
      </c>
      <c r="AY437" s="18" t="s">
        <v>143</v>
      </c>
      <c r="BE437" s="230">
        <f>IF(N437="základní",J437,0)</f>
        <v>0</v>
      </c>
      <c r="BF437" s="230">
        <f>IF(N437="snížená",J437,0)</f>
        <v>0</v>
      </c>
      <c r="BG437" s="230">
        <f>IF(N437="zákl. přenesená",J437,0)</f>
        <v>0</v>
      </c>
      <c r="BH437" s="230">
        <f>IF(N437="sníž. přenesená",J437,0)</f>
        <v>0</v>
      </c>
      <c r="BI437" s="230">
        <f>IF(N437="nulová",J437,0)</f>
        <v>0</v>
      </c>
      <c r="BJ437" s="18" t="s">
        <v>86</v>
      </c>
      <c r="BK437" s="230">
        <f>ROUND(I437*H437,2)</f>
        <v>0</v>
      </c>
      <c r="BL437" s="18" t="s">
        <v>205</v>
      </c>
      <c r="BM437" s="229" t="s">
        <v>523</v>
      </c>
    </row>
    <row r="438" spans="1:65" s="2" customFormat="1" ht="24.15" customHeight="1">
      <c r="A438" s="39"/>
      <c r="B438" s="40"/>
      <c r="C438" s="264" t="s">
        <v>524</v>
      </c>
      <c r="D438" s="264" t="s">
        <v>173</v>
      </c>
      <c r="E438" s="265" t="s">
        <v>525</v>
      </c>
      <c r="F438" s="266" t="s">
        <v>526</v>
      </c>
      <c r="G438" s="267" t="s">
        <v>514</v>
      </c>
      <c r="H438" s="268">
        <v>3</v>
      </c>
      <c r="I438" s="269"/>
      <c r="J438" s="270">
        <f>ROUND(I438*H438,2)</f>
        <v>0</v>
      </c>
      <c r="K438" s="271"/>
      <c r="L438" s="272"/>
      <c r="M438" s="273" t="s">
        <v>1</v>
      </c>
      <c r="N438" s="274" t="s">
        <v>43</v>
      </c>
      <c r="O438" s="92"/>
      <c r="P438" s="227">
        <f>O438*H438</f>
        <v>0</v>
      </c>
      <c r="Q438" s="227">
        <v>0.0056</v>
      </c>
      <c r="R438" s="227">
        <f>Q438*H438</f>
        <v>0.0168</v>
      </c>
      <c r="S438" s="227">
        <v>0</v>
      </c>
      <c r="T438" s="228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9" t="s">
        <v>335</v>
      </c>
      <c r="AT438" s="229" t="s">
        <v>173</v>
      </c>
      <c r="AU438" s="229" t="s">
        <v>88</v>
      </c>
      <c r="AY438" s="18" t="s">
        <v>143</v>
      </c>
      <c r="BE438" s="230">
        <f>IF(N438="základní",J438,0)</f>
        <v>0</v>
      </c>
      <c r="BF438" s="230">
        <f>IF(N438="snížená",J438,0)</f>
        <v>0</v>
      </c>
      <c r="BG438" s="230">
        <f>IF(N438="zákl. přenesená",J438,0)</f>
        <v>0</v>
      </c>
      <c r="BH438" s="230">
        <f>IF(N438="sníž. přenesená",J438,0)</f>
        <v>0</v>
      </c>
      <c r="BI438" s="230">
        <f>IF(N438="nulová",J438,0)</f>
        <v>0</v>
      </c>
      <c r="BJ438" s="18" t="s">
        <v>86</v>
      </c>
      <c r="BK438" s="230">
        <f>ROUND(I438*H438,2)</f>
        <v>0</v>
      </c>
      <c r="BL438" s="18" t="s">
        <v>205</v>
      </c>
      <c r="BM438" s="229" t="s">
        <v>527</v>
      </c>
    </row>
    <row r="439" spans="1:65" s="2" customFormat="1" ht="33" customHeight="1">
      <c r="A439" s="39"/>
      <c r="B439" s="40"/>
      <c r="C439" s="217" t="s">
        <v>528</v>
      </c>
      <c r="D439" s="217" t="s">
        <v>147</v>
      </c>
      <c r="E439" s="218" t="s">
        <v>529</v>
      </c>
      <c r="F439" s="219" t="s">
        <v>530</v>
      </c>
      <c r="G439" s="220" t="s">
        <v>91</v>
      </c>
      <c r="H439" s="221">
        <v>326</v>
      </c>
      <c r="I439" s="222"/>
      <c r="J439" s="223">
        <f>ROUND(I439*H439,2)</f>
        <v>0</v>
      </c>
      <c r="K439" s="224"/>
      <c r="L439" s="45"/>
      <c r="M439" s="225" t="s">
        <v>1</v>
      </c>
      <c r="N439" s="226" t="s">
        <v>43</v>
      </c>
      <c r="O439" s="92"/>
      <c r="P439" s="227">
        <f>O439*H439</f>
        <v>0</v>
      </c>
      <c r="Q439" s="227">
        <v>0</v>
      </c>
      <c r="R439" s="227">
        <f>Q439*H439</f>
        <v>0</v>
      </c>
      <c r="S439" s="227">
        <v>0.00066</v>
      </c>
      <c r="T439" s="228">
        <f>S439*H439</f>
        <v>0.21516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29" t="s">
        <v>205</v>
      </c>
      <c r="AT439" s="229" t="s">
        <v>147</v>
      </c>
      <c r="AU439" s="229" t="s">
        <v>88</v>
      </c>
      <c r="AY439" s="18" t="s">
        <v>143</v>
      </c>
      <c r="BE439" s="230">
        <f>IF(N439="základní",J439,0)</f>
        <v>0</v>
      </c>
      <c r="BF439" s="230">
        <f>IF(N439="snížená",J439,0)</f>
        <v>0</v>
      </c>
      <c r="BG439" s="230">
        <f>IF(N439="zákl. přenesená",J439,0)</f>
        <v>0</v>
      </c>
      <c r="BH439" s="230">
        <f>IF(N439="sníž. přenesená",J439,0)</f>
        <v>0</v>
      </c>
      <c r="BI439" s="230">
        <f>IF(N439="nulová",J439,0)</f>
        <v>0</v>
      </c>
      <c r="BJ439" s="18" t="s">
        <v>86</v>
      </c>
      <c r="BK439" s="230">
        <f>ROUND(I439*H439,2)</f>
        <v>0</v>
      </c>
      <c r="BL439" s="18" t="s">
        <v>205</v>
      </c>
      <c r="BM439" s="229" t="s">
        <v>531</v>
      </c>
    </row>
    <row r="440" spans="1:51" s="15" customFormat="1" ht="12">
      <c r="A440" s="15"/>
      <c r="B440" s="254"/>
      <c r="C440" s="255"/>
      <c r="D440" s="233" t="s">
        <v>152</v>
      </c>
      <c r="E440" s="256" t="s">
        <v>1</v>
      </c>
      <c r="F440" s="257" t="s">
        <v>460</v>
      </c>
      <c r="G440" s="255"/>
      <c r="H440" s="256" t="s">
        <v>1</v>
      </c>
      <c r="I440" s="258"/>
      <c r="J440" s="255"/>
      <c r="K440" s="255"/>
      <c r="L440" s="259"/>
      <c r="M440" s="260"/>
      <c r="N440" s="261"/>
      <c r="O440" s="261"/>
      <c r="P440" s="261"/>
      <c r="Q440" s="261"/>
      <c r="R440" s="261"/>
      <c r="S440" s="261"/>
      <c r="T440" s="262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3" t="s">
        <v>152</v>
      </c>
      <c r="AU440" s="263" t="s">
        <v>88</v>
      </c>
      <c r="AV440" s="15" t="s">
        <v>86</v>
      </c>
      <c r="AW440" s="15" t="s">
        <v>35</v>
      </c>
      <c r="AX440" s="15" t="s">
        <v>78</v>
      </c>
      <c r="AY440" s="263" t="s">
        <v>143</v>
      </c>
    </row>
    <row r="441" spans="1:51" s="13" customFormat="1" ht="12">
      <c r="A441" s="13"/>
      <c r="B441" s="231"/>
      <c r="C441" s="232"/>
      <c r="D441" s="233" t="s">
        <v>152</v>
      </c>
      <c r="E441" s="234" t="s">
        <v>1</v>
      </c>
      <c r="F441" s="235" t="s">
        <v>461</v>
      </c>
      <c r="G441" s="232"/>
      <c r="H441" s="236">
        <v>326</v>
      </c>
      <c r="I441" s="237"/>
      <c r="J441" s="232"/>
      <c r="K441" s="232"/>
      <c r="L441" s="238"/>
      <c r="M441" s="239"/>
      <c r="N441" s="240"/>
      <c r="O441" s="240"/>
      <c r="P441" s="240"/>
      <c r="Q441" s="240"/>
      <c r="R441" s="240"/>
      <c r="S441" s="240"/>
      <c r="T441" s="241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2" t="s">
        <v>152</v>
      </c>
      <c r="AU441" s="242" t="s">
        <v>88</v>
      </c>
      <c r="AV441" s="13" t="s">
        <v>88</v>
      </c>
      <c r="AW441" s="13" t="s">
        <v>35</v>
      </c>
      <c r="AX441" s="13" t="s">
        <v>86</v>
      </c>
      <c r="AY441" s="242" t="s">
        <v>143</v>
      </c>
    </row>
    <row r="442" spans="1:65" s="2" customFormat="1" ht="37.8" customHeight="1">
      <c r="A442" s="39"/>
      <c r="B442" s="40"/>
      <c r="C442" s="217" t="s">
        <v>532</v>
      </c>
      <c r="D442" s="217" t="s">
        <v>147</v>
      </c>
      <c r="E442" s="218" t="s">
        <v>533</v>
      </c>
      <c r="F442" s="219" t="s">
        <v>534</v>
      </c>
      <c r="G442" s="220" t="s">
        <v>535</v>
      </c>
      <c r="H442" s="221">
        <v>1</v>
      </c>
      <c r="I442" s="222"/>
      <c r="J442" s="223">
        <f>ROUND(I442*H442,2)</f>
        <v>0</v>
      </c>
      <c r="K442" s="224"/>
      <c r="L442" s="45"/>
      <c r="M442" s="225" t="s">
        <v>1</v>
      </c>
      <c r="N442" s="226" t="s">
        <v>43</v>
      </c>
      <c r="O442" s="92"/>
      <c r="P442" s="227">
        <f>O442*H442</f>
        <v>0</v>
      </c>
      <c r="Q442" s="227">
        <v>0</v>
      </c>
      <c r="R442" s="227">
        <f>Q442*H442</f>
        <v>0</v>
      </c>
      <c r="S442" s="227">
        <v>0</v>
      </c>
      <c r="T442" s="228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9" t="s">
        <v>205</v>
      </c>
      <c r="AT442" s="229" t="s">
        <v>147</v>
      </c>
      <c r="AU442" s="229" t="s">
        <v>88</v>
      </c>
      <c r="AY442" s="18" t="s">
        <v>143</v>
      </c>
      <c r="BE442" s="230">
        <f>IF(N442="základní",J442,0)</f>
        <v>0</v>
      </c>
      <c r="BF442" s="230">
        <f>IF(N442="snížená",J442,0)</f>
        <v>0</v>
      </c>
      <c r="BG442" s="230">
        <f>IF(N442="zákl. přenesená",J442,0)</f>
        <v>0</v>
      </c>
      <c r="BH442" s="230">
        <f>IF(N442="sníž. přenesená",J442,0)</f>
        <v>0</v>
      </c>
      <c r="BI442" s="230">
        <f>IF(N442="nulová",J442,0)</f>
        <v>0</v>
      </c>
      <c r="BJ442" s="18" t="s">
        <v>86</v>
      </c>
      <c r="BK442" s="230">
        <f>ROUND(I442*H442,2)</f>
        <v>0</v>
      </c>
      <c r="BL442" s="18" t="s">
        <v>205</v>
      </c>
      <c r="BM442" s="229" t="s">
        <v>536</v>
      </c>
    </row>
    <row r="443" spans="1:65" s="2" customFormat="1" ht="24.15" customHeight="1">
      <c r="A443" s="39"/>
      <c r="B443" s="40"/>
      <c r="C443" s="264" t="s">
        <v>537</v>
      </c>
      <c r="D443" s="264" t="s">
        <v>173</v>
      </c>
      <c r="E443" s="265" t="s">
        <v>538</v>
      </c>
      <c r="F443" s="266" t="s">
        <v>539</v>
      </c>
      <c r="G443" s="267" t="s">
        <v>540</v>
      </c>
      <c r="H443" s="268">
        <v>87.86</v>
      </c>
      <c r="I443" s="269"/>
      <c r="J443" s="270">
        <f>ROUND(I443*H443,2)</f>
        <v>0</v>
      </c>
      <c r="K443" s="271"/>
      <c r="L443" s="272"/>
      <c r="M443" s="273" t="s">
        <v>1</v>
      </c>
      <c r="N443" s="274" t="s">
        <v>43</v>
      </c>
      <c r="O443" s="92"/>
      <c r="P443" s="227">
        <f>O443*H443</f>
        <v>0</v>
      </c>
      <c r="Q443" s="227">
        <v>0.0005</v>
      </c>
      <c r="R443" s="227">
        <f>Q443*H443</f>
        <v>0.043930000000000004</v>
      </c>
      <c r="S443" s="227">
        <v>0</v>
      </c>
      <c r="T443" s="228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9" t="s">
        <v>335</v>
      </c>
      <c r="AT443" s="229" t="s">
        <v>173</v>
      </c>
      <c r="AU443" s="229" t="s">
        <v>88</v>
      </c>
      <c r="AY443" s="18" t="s">
        <v>143</v>
      </c>
      <c r="BE443" s="230">
        <f>IF(N443="základní",J443,0)</f>
        <v>0</v>
      </c>
      <c r="BF443" s="230">
        <f>IF(N443="snížená",J443,0)</f>
        <v>0</v>
      </c>
      <c r="BG443" s="230">
        <f>IF(N443="zákl. přenesená",J443,0)</f>
        <v>0</v>
      </c>
      <c r="BH443" s="230">
        <f>IF(N443="sníž. přenesená",J443,0)</f>
        <v>0</v>
      </c>
      <c r="BI443" s="230">
        <f>IF(N443="nulová",J443,0)</f>
        <v>0</v>
      </c>
      <c r="BJ443" s="18" t="s">
        <v>86</v>
      </c>
      <c r="BK443" s="230">
        <f>ROUND(I443*H443,2)</f>
        <v>0</v>
      </c>
      <c r="BL443" s="18" t="s">
        <v>205</v>
      </c>
      <c r="BM443" s="229" t="s">
        <v>541</v>
      </c>
    </row>
    <row r="444" spans="1:51" s="15" customFormat="1" ht="12">
      <c r="A444" s="15"/>
      <c r="B444" s="254"/>
      <c r="C444" s="255"/>
      <c r="D444" s="233" t="s">
        <v>152</v>
      </c>
      <c r="E444" s="256" t="s">
        <v>1</v>
      </c>
      <c r="F444" s="257" t="s">
        <v>542</v>
      </c>
      <c r="G444" s="255"/>
      <c r="H444" s="256" t="s">
        <v>1</v>
      </c>
      <c r="I444" s="258"/>
      <c r="J444" s="255"/>
      <c r="K444" s="255"/>
      <c r="L444" s="259"/>
      <c r="M444" s="260"/>
      <c r="N444" s="261"/>
      <c r="O444" s="261"/>
      <c r="P444" s="261"/>
      <c r="Q444" s="261"/>
      <c r="R444" s="261"/>
      <c r="S444" s="261"/>
      <c r="T444" s="262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63" t="s">
        <v>152</v>
      </c>
      <c r="AU444" s="263" t="s">
        <v>88</v>
      </c>
      <c r="AV444" s="15" t="s">
        <v>86</v>
      </c>
      <c r="AW444" s="15" t="s">
        <v>35</v>
      </c>
      <c r="AX444" s="15" t="s">
        <v>78</v>
      </c>
      <c r="AY444" s="263" t="s">
        <v>143</v>
      </c>
    </row>
    <row r="445" spans="1:51" s="13" customFormat="1" ht="12">
      <c r="A445" s="13"/>
      <c r="B445" s="231"/>
      <c r="C445" s="232"/>
      <c r="D445" s="233" t="s">
        <v>152</v>
      </c>
      <c r="E445" s="234" t="s">
        <v>1</v>
      </c>
      <c r="F445" s="235" t="s">
        <v>543</v>
      </c>
      <c r="G445" s="232"/>
      <c r="H445" s="236">
        <v>87.86</v>
      </c>
      <c r="I445" s="237"/>
      <c r="J445" s="232"/>
      <c r="K445" s="232"/>
      <c r="L445" s="238"/>
      <c r="M445" s="239"/>
      <c r="N445" s="240"/>
      <c r="O445" s="240"/>
      <c r="P445" s="240"/>
      <c r="Q445" s="240"/>
      <c r="R445" s="240"/>
      <c r="S445" s="240"/>
      <c r="T445" s="24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2" t="s">
        <v>152</v>
      </c>
      <c r="AU445" s="242" t="s">
        <v>88</v>
      </c>
      <c r="AV445" s="13" t="s">
        <v>88</v>
      </c>
      <c r="AW445" s="13" t="s">
        <v>35</v>
      </c>
      <c r="AX445" s="13" t="s">
        <v>86</v>
      </c>
      <c r="AY445" s="242" t="s">
        <v>143</v>
      </c>
    </row>
    <row r="446" spans="1:65" s="2" customFormat="1" ht="24.15" customHeight="1">
      <c r="A446" s="39"/>
      <c r="B446" s="40"/>
      <c r="C446" s="264" t="s">
        <v>544</v>
      </c>
      <c r="D446" s="264" t="s">
        <v>173</v>
      </c>
      <c r="E446" s="265" t="s">
        <v>545</v>
      </c>
      <c r="F446" s="266" t="s">
        <v>546</v>
      </c>
      <c r="G446" s="267" t="s">
        <v>540</v>
      </c>
      <c r="H446" s="268">
        <v>251.275</v>
      </c>
      <c r="I446" s="269"/>
      <c r="J446" s="270">
        <f>ROUND(I446*H446,2)</f>
        <v>0</v>
      </c>
      <c r="K446" s="271"/>
      <c r="L446" s="272"/>
      <c r="M446" s="273" t="s">
        <v>1</v>
      </c>
      <c r="N446" s="274" t="s">
        <v>43</v>
      </c>
      <c r="O446" s="92"/>
      <c r="P446" s="227">
        <f>O446*H446</f>
        <v>0</v>
      </c>
      <c r="Q446" s="227">
        <v>0.0005</v>
      </c>
      <c r="R446" s="227">
        <f>Q446*H446</f>
        <v>0.1256375</v>
      </c>
      <c r="S446" s="227">
        <v>0</v>
      </c>
      <c r="T446" s="228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9" t="s">
        <v>335</v>
      </c>
      <c r="AT446" s="229" t="s">
        <v>173</v>
      </c>
      <c r="AU446" s="229" t="s">
        <v>88</v>
      </c>
      <c r="AY446" s="18" t="s">
        <v>143</v>
      </c>
      <c r="BE446" s="230">
        <f>IF(N446="základní",J446,0)</f>
        <v>0</v>
      </c>
      <c r="BF446" s="230">
        <f>IF(N446="snížená",J446,0)</f>
        <v>0</v>
      </c>
      <c r="BG446" s="230">
        <f>IF(N446="zákl. přenesená",J446,0)</f>
        <v>0</v>
      </c>
      <c r="BH446" s="230">
        <f>IF(N446="sníž. přenesená",J446,0)</f>
        <v>0</v>
      </c>
      <c r="BI446" s="230">
        <f>IF(N446="nulová",J446,0)</f>
        <v>0</v>
      </c>
      <c r="BJ446" s="18" t="s">
        <v>86</v>
      </c>
      <c r="BK446" s="230">
        <f>ROUND(I446*H446,2)</f>
        <v>0</v>
      </c>
      <c r="BL446" s="18" t="s">
        <v>205</v>
      </c>
      <c r="BM446" s="229" t="s">
        <v>547</v>
      </c>
    </row>
    <row r="447" spans="1:51" s="15" customFormat="1" ht="12">
      <c r="A447" s="15"/>
      <c r="B447" s="254"/>
      <c r="C447" s="255"/>
      <c r="D447" s="233" t="s">
        <v>152</v>
      </c>
      <c r="E447" s="256" t="s">
        <v>1</v>
      </c>
      <c r="F447" s="257" t="s">
        <v>542</v>
      </c>
      <c r="G447" s="255"/>
      <c r="H447" s="256" t="s">
        <v>1</v>
      </c>
      <c r="I447" s="258"/>
      <c r="J447" s="255"/>
      <c r="K447" s="255"/>
      <c r="L447" s="259"/>
      <c r="M447" s="260"/>
      <c r="N447" s="261"/>
      <c r="O447" s="261"/>
      <c r="P447" s="261"/>
      <c r="Q447" s="261"/>
      <c r="R447" s="261"/>
      <c r="S447" s="261"/>
      <c r="T447" s="262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63" t="s">
        <v>152</v>
      </c>
      <c r="AU447" s="263" t="s">
        <v>88</v>
      </c>
      <c r="AV447" s="15" t="s">
        <v>86</v>
      </c>
      <c r="AW447" s="15" t="s">
        <v>35</v>
      </c>
      <c r="AX447" s="15" t="s">
        <v>78</v>
      </c>
      <c r="AY447" s="263" t="s">
        <v>143</v>
      </c>
    </row>
    <row r="448" spans="1:51" s="13" customFormat="1" ht="12">
      <c r="A448" s="13"/>
      <c r="B448" s="231"/>
      <c r="C448" s="232"/>
      <c r="D448" s="233" t="s">
        <v>152</v>
      </c>
      <c r="E448" s="234" t="s">
        <v>1</v>
      </c>
      <c r="F448" s="235" t="s">
        <v>548</v>
      </c>
      <c r="G448" s="232"/>
      <c r="H448" s="236">
        <v>85.1</v>
      </c>
      <c r="I448" s="237"/>
      <c r="J448" s="232"/>
      <c r="K448" s="232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152</v>
      </c>
      <c r="AU448" s="242" t="s">
        <v>88</v>
      </c>
      <c r="AV448" s="13" t="s">
        <v>88</v>
      </c>
      <c r="AW448" s="13" t="s">
        <v>35</v>
      </c>
      <c r="AX448" s="13" t="s">
        <v>78</v>
      </c>
      <c r="AY448" s="242" t="s">
        <v>143</v>
      </c>
    </row>
    <row r="449" spans="1:51" s="16" customFormat="1" ht="12">
      <c r="A449" s="16"/>
      <c r="B449" s="275"/>
      <c r="C449" s="276"/>
      <c r="D449" s="233" t="s">
        <v>152</v>
      </c>
      <c r="E449" s="277" t="s">
        <v>1</v>
      </c>
      <c r="F449" s="278" t="s">
        <v>210</v>
      </c>
      <c r="G449" s="276"/>
      <c r="H449" s="279">
        <v>85.1</v>
      </c>
      <c r="I449" s="280"/>
      <c r="J449" s="276"/>
      <c r="K449" s="276"/>
      <c r="L449" s="281"/>
      <c r="M449" s="282"/>
      <c r="N449" s="283"/>
      <c r="O449" s="283"/>
      <c r="P449" s="283"/>
      <c r="Q449" s="283"/>
      <c r="R449" s="283"/>
      <c r="S449" s="283"/>
      <c r="T449" s="284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T449" s="285" t="s">
        <v>152</v>
      </c>
      <c r="AU449" s="285" t="s">
        <v>88</v>
      </c>
      <c r="AV449" s="16" t="s">
        <v>211</v>
      </c>
      <c r="AW449" s="16" t="s">
        <v>35</v>
      </c>
      <c r="AX449" s="16" t="s">
        <v>78</v>
      </c>
      <c r="AY449" s="285" t="s">
        <v>143</v>
      </c>
    </row>
    <row r="450" spans="1:51" s="13" customFormat="1" ht="12">
      <c r="A450" s="13"/>
      <c r="B450" s="231"/>
      <c r="C450" s="232"/>
      <c r="D450" s="233" t="s">
        <v>152</v>
      </c>
      <c r="E450" s="234" t="s">
        <v>1</v>
      </c>
      <c r="F450" s="235" t="s">
        <v>549</v>
      </c>
      <c r="G450" s="232"/>
      <c r="H450" s="236">
        <v>12.65</v>
      </c>
      <c r="I450" s="237"/>
      <c r="J450" s="232"/>
      <c r="K450" s="232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152</v>
      </c>
      <c r="AU450" s="242" t="s">
        <v>88</v>
      </c>
      <c r="AV450" s="13" t="s">
        <v>88</v>
      </c>
      <c r="AW450" s="13" t="s">
        <v>35</v>
      </c>
      <c r="AX450" s="13" t="s">
        <v>78</v>
      </c>
      <c r="AY450" s="242" t="s">
        <v>143</v>
      </c>
    </row>
    <row r="451" spans="1:51" s="13" customFormat="1" ht="12">
      <c r="A451" s="13"/>
      <c r="B451" s="231"/>
      <c r="C451" s="232"/>
      <c r="D451" s="233" t="s">
        <v>152</v>
      </c>
      <c r="E451" s="234" t="s">
        <v>1</v>
      </c>
      <c r="F451" s="235" t="s">
        <v>550</v>
      </c>
      <c r="G451" s="232"/>
      <c r="H451" s="236">
        <v>153.525</v>
      </c>
      <c r="I451" s="237"/>
      <c r="J451" s="232"/>
      <c r="K451" s="232"/>
      <c r="L451" s="238"/>
      <c r="M451" s="239"/>
      <c r="N451" s="240"/>
      <c r="O451" s="240"/>
      <c r="P451" s="240"/>
      <c r="Q451" s="240"/>
      <c r="R451" s="240"/>
      <c r="S451" s="240"/>
      <c r="T451" s="241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2" t="s">
        <v>152</v>
      </c>
      <c r="AU451" s="242" t="s">
        <v>88</v>
      </c>
      <c r="AV451" s="13" t="s">
        <v>88</v>
      </c>
      <c r="AW451" s="13" t="s">
        <v>35</v>
      </c>
      <c r="AX451" s="13" t="s">
        <v>78</v>
      </c>
      <c r="AY451" s="242" t="s">
        <v>143</v>
      </c>
    </row>
    <row r="452" spans="1:51" s="16" customFormat="1" ht="12">
      <c r="A452" s="16"/>
      <c r="B452" s="275"/>
      <c r="C452" s="276"/>
      <c r="D452" s="233" t="s">
        <v>152</v>
      </c>
      <c r="E452" s="277" t="s">
        <v>1</v>
      </c>
      <c r="F452" s="278" t="s">
        <v>210</v>
      </c>
      <c r="G452" s="276"/>
      <c r="H452" s="279">
        <v>166.175</v>
      </c>
      <c r="I452" s="280"/>
      <c r="J452" s="276"/>
      <c r="K452" s="276"/>
      <c r="L452" s="281"/>
      <c r="M452" s="282"/>
      <c r="N452" s="283"/>
      <c r="O452" s="283"/>
      <c r="P452" s="283"/>
      <c r="Q452" s="283"/>
      <c r="R452" s="283"/>
      <c r="S452" s="283"/>
      <c r="T452" s="284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T452" s="285" t="s">
        <v>152</v>
      </c>
      <c r="AU452" s="285" t="s">
        <v>88</v>
      </c>
      <c r="AV452" s="16" t="s">
        <v>211</v>
      </c>
      <c r="AW452" s="16" t="s">
        <v>35</v>
      </c>
      <c r="AX452" s="16" t="s">
        <v>78</v>
      </c>
      <c r="AY452" s="285" t="s">
        <v>143</v>
      </c>
    </row>
    <row r="453" spans="1:51" s="14" customFormat="1" ht="12">
      <c r="A453" s="14"/>
      <c r="B453" s="243"/>
      <c r="C453" s="244"/>
      <c r="D453" s="233" t="s">
        <v>152</v>
      </c>
      <c r="E453" s="245" t="s">
        <v>1</v>
      </c>
      <c r="F453" s="246" t="s">
        <v>154</v>
      </c>
      <c r="G453" s="244"/>
      <c r="H453" s="247">
        <v>251.275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152</v>
      </c>
      <c r="AU453" s="253" t="s">
        <v>88</v>
      </c>
      <c r="AV453" s="14" t="s">
        <v>150</v>
      </c>
      <c r="AW453" s="14" t="s">
        <v>35</v>
      </c>
      <c r="AX453" s="14" t="s">
        <v>86</v>
      </c>
      <c r="AY453" s="253" t="s">
        <v>143</v>
      </c>
    </row>
    <row r="454" spans="1:65" s="2" customFormat="1" ht="16.5" customHeight="1">
      <c r="A454" s="39"/>
      <c r="B454" s="40"/>
      <c r="C454" s="264" t="s">
        <v>551</v>
      </c>
      <c r="D454" s="264" t="s">
        <v>173</v>
      </c>
      <c r="E454" s="265" t="s">
        <v>552</v>
      </c>
      <c r="F454" s="266" t="s">
        <v>553</v>
      </c>
      <c r="G454" s="267" t="s">
        <v>540</v>
      </c>
      <c r="H454" s="268">
        <v>41.285</v>
      </c>
      <c r="I454" s="269"/>
      <c r="J454" s="270">
        <f>ROUND(I454*H454,2)</f>
        <v>0</v>
      </c>
      <c r="K454" s="271"/>
      <c r="L454" s="272"/>
      <c r="M454" s="273" t="s">
        <v>1</v>
      </c>
      <c r="N454" s="274" t="s">
        <v>43</v>
      </c>
      <c r="O454" s="92"/>
      <c r="P454" s="227">
        <f>O454*H454</f>
        <v>0</v>
      </c>
      <c r="Q454" s="227">
        <v>0.00056</v>
      </c>
      <c r="R454" s="227">
        <f>Q454*H454</f>
        <v>0.023119599999999997</v>
      </c>
      <c r="S454" s="227">
        <v>0</v>
      </c>
      <c r="T454" s="228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9" t="s">
        <v>335</v>
      </c>
      <c r="AT454" s="229" t="s">
        <v>173</v>
      </c>
      <c r="AU454" s="229" t="s">
        <v>88</v>
      </c>
      <c r="AY454" s="18" t="s">
        <v>143</v>
      </c>
      <c r="BE454" s="230">
        <f>IF(N454="základní",J454,0)</f>
        <v>0</v>
      </c>
      <c r="BF454" s="230">
        <f>IF(N454="snížená",J454,0)</f>
        <v>0</v>
      </c>
      <c r="BG454" s="230">
        <f>IF(N454="zákl. přenesená",J454,0)</f>
        <v>0</v>
      </c>
      <c r="BH454" s="230">
        <f>IF(N454="sníž. přenesená",J454,0)</f>
        <v>0</v>
      </c>
      <c r="BI454" s="230">
        <f>IF(N454="nulová",J454,0)</f>
        <v>0</v>
      </c>
      <c r="BJ454" s="18" t="s">
        <v>86</v>
      </c>
      <c r="BK454" s="230">
        <f>ROUND(I454*H454,2)</f>
        <v>0</v>
      </c>
      <c r="BL454" s="18" t="s">
        <v>205</v>
      </c>
      <c r="BM454" s="229" t="s">
        <v>554</v>
      </c>
    </row>
    <row r="455" spans="1:51" s="15" customFormat="1" ht="12">
      <c r="A455" s="15"/>
      <c r="B455" s="254"/>
      <c r="C455" s="255"/>
      <c r="D455" s="233" t="s">
        <v>152</v>
      </c>
      <c r="E455" s="256" t="s">
        <v>1</v>
      </c>
      <c r="F455" s="257" t="s">
        <v>542</v>
      </c>
      <c r="G455" s="255"/>
      <c r="H455" s="256" t="s">
        <v>1</v>
      </c>
      <c r="I455" s="258"/>
      <c r="J455" s="255"/>
      <c r="K455" s="255"/>
      <c r="L455" s="259"/>
      <c r="M455" s="260"/>
      <c r="N455" s="261"/>
      <c r="O455" s="261"/>
      <c r="P455" s="261"/>
      <c r="Q455" s="261"/>
      <c r="R455" s="261"/>
      <c r="S455" s="261"/>
      <c r="T455" s="262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3" t="s">
        <v>152</v>
      </c>
      <c r="AU455" s="263" t="s">
        <v>88</v>
      </c>
      <c r="AV455" s="15" t="s">
        <v>86</v>
      </c>
      <c r="AW455" s="15" t="s">
        <v>35</v>
      </c>
      <c r="AX455" s="15" t="s">
        <v>78</v>
      </c>
      <c r="AY455" s="263" t="s">
        <v>143</v>
      </c>
    </row>
    <row r="456" spans="1:51" s="13" customFormat="1" ht="12">
      <c r="A456" s="13"/>
      <c r="B456" s="231"/>
      <c r="C456" s="232"/>
      <c r="D456" s="233" t="s">
        <v>152</v>
      </c>
      <c r="E456" s="234" t="s">
        <v>1</v>
      </c>
      <c r="F456" s="235" t="s">
        <v>555</v>
      </c>
      <c r="G456" s="232"/>
      <c r="H456" s="236">
        <v>41.285</v>
      </c>
      <c r="I456" s="237"/>
      <c r="J456" s="232"/>
      <c r="K456" s="232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152</v>
      </c>
      <c r="AU456" s="242" t="s">
        <v>88</v>
      </c>
      <c r="AV456" s="13" t="s">
        <v>88</v>
      </c>
      <c r="AW456" s="13" t="s">
        <v>35</v>
      </c>
      <c r="AX456" s="13" t="s">
        <v>86</v>
      </c>
      <c r="AY456" s="242" t="s">
        <v>143</v>
      </c>
    </row>
    <row r="457" spans="1:65" s="2" customFormat="1" ht="16.5" customHeight="1">
      <c r="A457" s="39"/>
      <c r="B457" s="40"/>
      <c r="C457" s="264" t="s">
        <v>556</v>
      </c>
      <c r="D457" s="264" t="s">
        <v>173</v>
      </c>
      <c r="E457" s="265" t="s">
        <v>557</v>
      </c>
      <c r="F457" s="266" t="s">
        <v>558</v>
      </c>
      <c r="G457" s="267" t="s">
        <v>540</v>
      </c>
      <c r="H457" s="268">
        <v>89.7</v>
      </c>
      <c r="I457" s="269"/>
      <c r="J457" s="270">
        <f>ROUND(I457*H457,2)</f>
        <v>0</v>
      </c>
      <c r="K457" s="271"/>
      <c r="L457" s="272"/>
      <c r="M457" s="273" t="s">
        <v>1</v>
      </c>
      <c r="N457" s="274" t="s">
        <v>43</v>
      </c>
      <c r="O457" s="92"/>
      <c r="P457" s="227">
        <f>O457*H457</f>
        <v>0</v>
      </c>
      <c r="Q457" s="227">
        <v>0.0005</v>
      </c>
      <c r="R457" s="227">
        <f>Q457*H457</f>
        <v>0.04485</v>
      </c>
      <c r="S457" s="227">
        <v>0</v>
      </c>
      <c r="T457" s="228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29" t="s">
        <v>335</v>
      </c>
      <c r="AT457" s="229" t="s">
        <v>173</v>
      </c>
      <c r="AU457" s="229" t="s">
        <v>88</v>
      </c>
      <c r="AY457" s="18" t="s">
        <v>143</v>
      </c>
      <c r="BE457" s="230">
        <f>IF(N457="základní",J457,0)</f>
        <v>0</v>
      </c>
      <c r="BF457" s="230">
        <f>IF(N457="snížená",J457,0)</f>
        <v>0</v>
      </c>
      <c r="BG457" s="230">
        <f>IF(N457="zákl. přenesená",J457,0)</f>
        <v>0</v>
      </c>
      <c r="BH457" s="230">
        <f>IF(N457="sníž. přenesená",J457,0)</f>
        <v>0</v>
      </c>
      <c r="BI457" s="230">
        <f>IF(N457="nulová",J457,0)</f>
        <v>0</v>
      </c>
      <c r="BJ457" s="18" t="s">
        <v>86</v>
      </c>
      <c r="BK457" s="230">
        <f>ROUND(I457*H457,2)</f>
        <v>0</v>
      </c>
      <c r="BL457" s="18" t="s">
        <v>205</v>
      </c>
      <c r="BM457" s="229" t="s">
        <v>559</v>
      </c>
    </row>
    <row r="458" spans="1:51" s="15" customFormat="1" ht="12">
      <c r="A458" s="15"/>
      <c r="B458" s="254"/>
      <c r="C458" s="255"/>
      <c r="D458" s="233" t="s">
        <v>152</v>
      </c>
      <c r="E458" s="256" t="s">
        <v>1</v>
      </c>
      <c r="F458" s="257" t="s">
        <v>542</v>
      </c>
      <c r="G458" s="255"/>
      <c r="H458" s="256" t="s">
        <v>1</v>
      </c>
      <c r="I458" s="258"/>
      <c r="J458" s="255"/>
      <c r="K458" s="255"/>
      <c r="L458" s="259"/>
      <c r="M458" s="260"/>
      <c r="N458" s="261"/>
      <c r="O458" s="261"/>
      <c r="P458" s="261"/>
      <c r="Q458" s="261"/>
      <c r="R458" s="261"/>
      <c r="S458" s="261"/>
      <c r="T458" s="262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63" t="s">
        <v>152</v>
      </c>
      <c r="AU458" s="263" t="s">
        <v>88</v>
      </c>
      <c r="AV458" s="15" t="s">
        <v>86</v>
      </c>
      <c r="AW458" s="15" t="s">
        <v>35</v>
      </c>
      <c r="AX458" s="15" t="s">
        <v>78</v>
      </c>
      <c r="AY458" s="263" t="s">
        <v>143</v>
      </c>
    </row>
    <row r="459" spans="1:51" s="13" customFormat="1" ht="12">
      <c r="A459" s="13"/>
      <c r="B459" s="231"/>
      <c r="C459" s="232"/>
      <c r="D459" s="233" t="s">
        <v>152</v>
      </c>
      <c r="E459" s="234" t="s">
        <v>1</v>
      </c>
      <c r="F459" s="235" t="s">
        <v>560</v>
      </c>
      <c r="G459" s="232"/>
      <c r="H459" s="236">
        <v>89.7</v>
      </c>
      <c r="I459" s="237"/>
      <c r="J459" s="232"/>
      <c r="K459" s="232"/>
      <c r="L459" s="238"/>
      <c r="M459" s="239"/>
      <c r="N459" s="240"/>
      <c r="O459" s="240"/>
      <c r="P459" s="240"/>
      <c r="Q459" s="240"/>
      <c r="R459" s="240"/>
      <c r="S459" s="240"/>
      <c r="T459" s="24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2" t="s">
        <v>152</v>
      </c>
      <c r="AU459" s="242" t="s">
        <v>88</v>
      </c>
      <c r="AV459" s="13" t="s">
        <v>88</v>
      </c>
      <c r="AW459" s="13" t="s">
        <v>35</v>
      </c>
      <c r="AX459" s="13" t="s">
        <v>86</v>
      </c>
      <c r="AY459" s="242" t="s">
        <v>143</v>
      </c>
    </row>
    <row r="460" spans="1:65" s="2" customFormat="1" ht="16.5" customHeight="1">
      <c r="A460" s="39"/>
      <c r="B460" s="40"/>
      <c r="C460" s="264" t="s">
        <v>561</v>
      </c>
      <c r="D460" s="264" t="s">
        <v>173</v>
      </c>
      <c r="E460" s="265" t="s">
        <v>562</v>
      </c>
      <c r="F460" s="266" t="s">
        <v>563</v>
      </c>
      <c r="G460" s="267" t="s">
        <v>540</v>
      </c>
      <c r="H460" s="268">
        <v>64.745</v>
      </c>
      <c r="I460" s="269"/>
      <c r="J460" s="270">
        <f>ROUND(I460*H460,2)</f>
        <v>0</v>
      </c>
      <c r="K460" s="271"/>
      <c r="L460" s="272"/>
      <c r="M460" s="273" t="s">
        <v>1</v>
      </c>
      <c r="N460" s="274" t="s">
        <v>43</v>
      </c>
      <c r="O460" s="92"/>
      <c r="P460" s="227">
        <f>O460*H460</f>
        <v>0</v>
      </c>
      <c r="Q460" s="227">
        <v>0.0013</v>
      </c>
      <c r="R460" s="227">
        <f>Q460*H460</f>
        <v>0.08416850000000001</v>
      </c>
      <c r="S460" s="227">
        <v>0</v>
      </c>
      <c r="T460" s="228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9" t="s">
        <v>335</v>
      </c>
      <c r="AT460" s="229" t="s">
        <v>173</v>
      </c>
      <c r="AU460" s="229" t="s">
        <v>88</v>
      </c>
      <c r="AY460" s="18" t="s">
        <v>143</v>
      </c>
      <c r="BE460" s="230">
        <f>IF(N460="základní",J460,0)</f>
        <v>0</v>
      </c>
      <c r="BF460" s="230">
        <f>IF(N460="snížená",J460,0)</f>
        <v>0</v>
      </c>
      <c r="BG460" s="230">
        <f>IF(N460="zákl. přenesená",J460,0)</f>
        <v>0</v>
      </c>
      <c r="BH460" s="230">
        <f>IF(N460="sníž. přenesená",J460,0)</f>
        <v>0</v>
      </c>
      <c r="BI460" s="230">
        <f>IF(N460="nulová",J460,0)</f>
        <v>0</v>
      </c>
      <c r="BJ460" s="18" t="s">
        <v>86</v>
      </c>
      <c r="BK460" s="230">
        <f>ROUND(I460*H460,2)</f>
        <v>0</v>
      </c>
      <c r="BL460" s="18" t="s">
        <v>205</v>
      </c>
      <c r="BM460" s="229" t="s">
        <v>564</v>
      </c>
    </row>
    <row r="461" spans="1:51" s="15" customFormat="1" ht="12">
      <c r="A461" s="15"/>
      <c r="B461" s="254"/>
      <c r="C461" s="255"/>
      <c r="D461" s="233" t="s">
        <v>152</v>
      </c>
      <c r="E461" s="256" t="s">
        <v>1</v>
      </c>
      <c r="F461" s="257" t="s">
        <v>542</v>
      </c>
      <c r="G461" s="255"/>
      <c r="H461" s="256" t="s">
        <v>1</v>
      </c>
      <c r="I461" s="258"/>
      <c r="J461" s="255"/>
      <c r="K461" s="255"/>
      <c r="L461" s="259"/>
      <c r="M461" s="260"/>
      <c r="N461" s="261"/>
      <c r="O461" s="261"/>
      <c r="P461" s="261"/>
      <c r="Q461" s="261"/>
      <c r="R461" s="261"/>
      <c r="S461" s="261"/>
      <c r="T461" s="262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3" t="s">
        <v>152</v>
      </c>
      <c r="AU461" s="263" t="s">
        <v>88</v>
      </c>
      <c r="AV461" s="15" t="s">
        <v>86</v>
      </c>
      <c r="AW461" s="15" t="s">
        <v>35</v>
      </c>
      <c r="AX461" s="15" t="s">
        <v>78</v>
      </c>
      <c r="AY461" s="263" t="s">
        <v>143</v>
      </c>
    </row>
    <row r="462" spans="1:51" s="13" customFormat="1" ht="12">
      <c r="A462" s="13"/>
      <c r="B462" s="231"/>
      <c r="C462" s="232"/>
      <c r="D462" s="233" t="s">
        <v>152</v>
      </c>
      <c r="E462" s="234" t="s">
        <v>1</v>
      </c>
      <c r="F462" s="235" t="s">
        <v>565</v>
      </c>
      <c r="G462" s="232"/>
      <c r="H462" s="236">
        <v>64.745</v>
      </c>
      <c r="I462" s="237"/>
      <c r="J462" s="232"/>
      <c r="K462" s="232"/>
      <c r="L462" s="238"/>
      <c r="M462" s="239"/>
      <c r="N462" s="240"/>
      <c r="O462" s="240"/>
      <c r="P462" s="240"/>
      <c r="Q462" s="240"/>
      <c r="R462" s="240"/>
      <c r="S462" s="240"/>
      <c r="T462" s="24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2" t="s">
        <v>152</v>
      </c>
      <c r="AU462" s="242" t="s">
        <v>88</v>
      </c>
      <c r="AV462" s="13" t="s">
        <v>88</v>
      </c>
      <c r="AW462" s="13" t="s">
        <v>35</v>
      </c>
      <c r="AX462" s="13" t="s">
        <v>86</v>
      </c>
      <c r="AY462" s="242" t="s">
        <v>143</v>
      </c>
    </row>
    <row r="463" spans="1:65" s="2" customFormat="1" ht="21.75" customHeight="1">
      <c r="A463" s="39"/>
      <c r="B463" s="40"/>
      <c r="C463" s="217" t="s">
        <v>566</v>
      </c>
      <c r="D463" s="217" t="s">
        <v>147</v>
      </c>
      <c r="E463" s="218" t="s">
        <v>567</v>
      </c>
      <c r="F463" s="219" t="s">
        <v>568</v>
      </c>
      <c r="G463" s="220" t="s">
        <v>514</v>
      </c>
      <c r="H463" s="221">
        <v>1</v>
      </c>
      <c r="I463" s="222"/>
      <c r="J463" s="223">
        <f>ROUND(I463*H463,2)</f>
        <v>0</v>
      </c>
      <c r="K463" s="224"/>
      <c r="L463" s="45"/>
      <c r="M463" s="225" t="s">
        <v>1</v>
      </c>
      <c r="N463" s="226" t="s">
        <v>43</v>
      </c>
      <c r="O463" s="92"/>
      <c r="P463" s="227">
        <f>O463*H463</f>
        <v>0</v>
      </c>
      <c r="Q463" s="227">
        <v>0.00906</v>
      </c>
      <c r="R463" s="227">
        <f>Q463*H463</f>
        <v>0.00906</v>
      </c>
      <c r="S463" s="227">
        <v>0</v>
      </c>
      <c r="T463" s="228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9" t="s">
        <v>205</v>
      </c>
      <c r="AT463" s="229" t="s">
        <v>147</v>
      </c>
      <c r="AU463" s="229" t="s">
        <v>88</v>
      </c>
      <c r="AY463" s="18" t="s">
        <v>143</v>
      </c>
      <c r="BE463" s="230">
        <f>IF(N463="základní",J463,0)</f>
        <v>0</v>
      </c>
      <c r="BF463" s="230">
        <f>IF(N463="snížená",J463,0)</f>
        <v>0</v>
      </c>
      <c r="BG463" s="230">
        <f>IF(N463="zákl. přenesená",J463,0)</f>
        <v>0</v>
      </c>
      <c r="BH463" s="230">
        <f>IF(N463="sníž. přenesená",J463,0)</f>
        <v>0</v>
      </c>
      <c r="BI463" s="230">
        <f>IF(N463="nulová",J463,0)</f>
        <v>0</v>
      </c>
      <c r="BJ463" s="18" t="s">
        <v>86</v>
      </c>
      <c r="BK463" s="230">
        <f>ROUND(I463*H463,2)</f>
        <v>0</v>
      </c>
      <c r="BL463" s="18" t="s">
        <v>205</v>
      </c>
      <c r="BM463" s="229" t="s">
        <v>569</v>
      </c>
    </row>
    <row r="464" spans="1:65" s="2" customFormat="1" ht="24.15" customHeight="1">
      <c r="A464" s="39"/>
      <c r="B464" s="40"/>
      <c r="C464" s="217" t="s">
        <v>570</v>
      </c>
      <c r="D464" s="217" t="s">
        <v>147</v>
      </c>
      <c r="E464" s="218" t="s">
        <v>571</v>
      </c>
      <c r="F464" s="219" t="s">
        <v>572</v>
      </c>
      <c r="G464" s="220" t="s">
        <v>482</v>
      </c>
      <c r="H464" s="286"/>
      <c r="I464" s="222"/>
      <c r="J464" s="223">
        <f>ROUND(I464*H464,2)</f>
        <v>0</v>
      </c>
      <c r="K464" s="224"/>
      <c r="L464" s="45"/>
      <c r="M464" s="225" t="s">
        <v>1</v>
      </c>
      <c r="N464" s="226" t="s">
        <v>43</v>
      </c>
      <c r="O464" s="92"/>
      <c r="P464" s="227">
        <f>O464*H464</f>
        <v>0</v>
      </c>
      <c r="Q464" s="227">
        <v>0</v>
      </c>
      <c r="R464" s="227">
        <f>Q464*H464</f>
        <v>0</v>
      </c>
      <c r="S464" s="227">
        <v>0</v>
      </c>
      <c r="T464" s="228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9" t="s">
        <v>205</v>
      </c>
      <c r="AT464" s="229" t="s">
        <v>147</v>
      </c>
      <c r="AU464" s="229" t="s">
        <v>88</v>
      </c>
      <c r="AY464" s="18" t="s">
        <v>143</v>
      </c>
      <c r="BE464" s="230">
        <f>IF(N464="základní",J464,0)</f>
        <v>0</v>
      </c>
      <c r="BF464" s="230">
        <f>IF(N464="snížená",J464,0)</f>
        <v>0</v>
      </c>
      <c r="BG464" s="230">
        <f>IF(N464="zákl. přenesená",J464,0)</f>
        <v>0</v>
      </c>
      <c r="BH464" s="230">
        <f>IF(N464="sníž. přenesená",J464,0)</f>
        <v>0</v>
      </c>
      <c r="BI464" s="230">
        <f>IF(N464="nulová",J464,0)</f>
        <v>0</v>
      </c>
      <c r="BJ464" s="18" t="s">
        <v>86</v>
      </c>
      <c r="BK464" s="230">
        <f>ROUND(I464*H464,2)</f>
        <v>0</v>
      </c>
      <c r="BL464" s="18" t="s">
        <v>205</v>
      </c>
      <c r="BM464" s="229" t="s">
        <v>573</v>
      </c>
    </row>
    <row r="465" spans="1:63" s="12" customFormat="1" ht="22.8" customHeight="1">
      <c r="A465" s="12"/>
      <c r="B465" s="201"/>
      <c r="C465" s="202"/>
      <c r="D465" s="203" t="s">
        <v>77</v>
      </c>
      <c r="E465" s="215" t="s">
        <v>574</v>
      </c>
      <c r="F465" s="215" t="s">
        <v>575</v>
      </c>
      <c r="G465" s="202"/>
      <c r="H465" s="202"/>
      <c r="I465" s="205"/>
      <c r="J465" s="216">
        <f>BK465</f>
        <v>0</v>
      </c>
      <c r="K465" s="202"/>
      <c r="L465" s="207"/>
      <c r="M465" s="208"/>
      <c r="N465" s="209"/>
      <c r="O465" s="209"/>
      <c r="P465" s="210">
        <f>SUM(P466:P477)</f>
        <v>0</v>
      </c>
      <c r="Q465" s="209"/>
      <c r="R465" s="210">
        <f>SUM(R466:R477)</f>
        <v>2.79406416</v>
      </c>
      <c r="S465" s="209"/>
      <c r="T465" s="211">
        <f>SUM(T466:T477)</f>
        <v>0</v>
      </c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R465" s="212" t="s">
        <v>88</v>
      </c>
      <c r="AT465" s="213" t="s">
        <v>77</v>
      </c>
      <c r="AU465" s="213" t="s">
        <v>86</v>
      </c>
      <c r="AY465" s="212" t="s">
        <v>143</v>
      </c>
      <c r="BK465" s="214">
        <f>SUM(BK466:BK477)</f>
        <v>0</v>
      </c>
    </row>
    <row r="466" spans="1:65" s="2" customFormat="1" ht="24.15" customHeight="1">
      <c r="A466" s="39"/>
      <c r="B466" s="40"/>
      <c r="C466" s="217" t="s">
        <v>576</v>
      </c>
      <c r="D466" s="217" t="s">
        <v>147</v>
      </c>
      <c r="E466" s="218" t="s">
        <v>577</v>
      </c>
      <c r="F466" s="219" t="s">
        <v>578</v>
      </c>
      <c r="G466" s="220" t="s">
        <v>91</v>
      </c>
      <c r="H466" s="221">
        <v>50.935</v>
      </c>
      <c r="I466" s="222"/>
      <c r="J466" s="223">
        <f>ROUND(I466*H466,2)</f>
        <v>0</v>
      </c>
      <c r="K466" s="224"/>
      <c r="L466" s="45"/>
      <c r="M466" s="225" t="s">
        <v>1</v>
      </c>
      <c r="N466" s="226" t="s">
        <v>43</v>
      </c>
      <c r="O466" s="92"/>
      <c r="P466" s="227">
        <f>O466*H466</f>
        <v>0</v>
      </c>
      <c r="Q466" s="227">
        <v>0</v>
      </c>
      <c r="R466" s="227">
        <f>Q466*H466</f>
        <v>0</v>
      </c>
      <c r="S466" s="227">
        <v>0</v>
      </c>
      <c r="T466" s="228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9" t="s">
        <v>205</v>
      </c>
      <c r="AT466" s="229" t="s">
        <v>147</v>
      </c>
      <c r="AU466" s="229" t="s">
        <v>88</v>
      </c>
      <c r="AY466" s="18" t="s">
        <v>143</v>
      </c>
      <c r="BE466" s="230">
        <f>IF(N466="základní",J466,0)</f>
        <v>0</v>
      </c>
      <c r="BF466" s="230">
        <f>IF(N466="snížená",J466,0)</f>
        <v>0</v>
      </c>
      <c r="BG466" s="230">
        <f>IF(N466="zákl. přenesená",J466,0)</f>
        <v>0</v>
      </c>
      <c r="BH466" s="230">
        <f>IF(N466="sníž. přenesená",J466,0)</f>
        <v>0</v>
      </c>
      <c r="BI466" s="230">
        <f>IF(N466="nulová",J466,0)</f>
        <v>0</v>
      </c>
      <c r="BJ466" s="18" t="s">
        <v>86</v>
      </c>
      <c r="BK466" s="230">
        <f>ROUND(I466*H466,2)</f>
        <v>0</v>
      </c>
      <c r="BL466" s="18" t="s">
        <v>205</v>
      </c>
      <c r="BM466" s="229" t="s">
        <v>579</v>
      </c>
    </row>
    <row r="467" spans="1:51" s="15" customFormat="1" ht="12">
      <c r="A467" s="15"/>
      <c r="B467" s="254"/>
      <c r="C467" s="255"/>
      <c r="D467" s="233" t="s">
        <v>152</v>
      </c>
      <c r="E467" s="256" t="s">
        <v>1</v>
      </c>
      <c r="F467" s="257" t="s">
        <v>580</v>
      </c>
      <c r="G467" s="255"/>
      <c r="H467" s="256" t="s">
        <v>1</v>
      </c>
      <c r="I467" s="258"/>
      <c r="J467" s="255"/>
      <c r="K467" s="255"/>
      <c r="L467" s="259"/>
      <c r="M467" s="260"/>
      <c r="N467" s="261"/>
      <c r="O467" s="261"/>
      <c r="P467" s="261"/>
      <c r="Q467" s="261"/>
      <c r="R467" s="261"/>
      <c r="S467" s="261"/>
      <c r="T467" s="262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3" t="s">
        <v>152</v>
      </c>
      <c r="AU467" s="263" t="s">
        <v>88</v>
      </c>
      <c r="AV467" s="15" t="s">
        <v>86</v>
      </c>
      <c r="AW467" s="15" t="s">
        <v>35</v>
      </c>
      <c r="AX467" s="15" t="s">
        <v>78</v>
      </c>
      <c r="AY467" s="263" t="s">
        <v>143</v>
      </c>
    </row>
    <row r="468" spans="1:51" s="13" customFormat="1" ht="12">
      <c r="A468" s="13"/>
      <c r="B468" s="231"/>
      <c r="C468" s="232"/>
      <c r="D468" s="233" t="s">
        <v>152</v>
      </c>
      <c r="E468" s="234" t="s">
        <v>1</v>
      </c>
      <c r="F468" s="235" t="s">
        <v>581</v>
      </c>
      <c r="G468" s="232"/>
      <c r="H468" s="236">
        <v>50.935</v>
      </c>
      <c r="I468" s="237"/>
      <c r="J468" s="232"/>
      <c r="K468" s="232"/>
      <c r="L468" s="238"/>
      <c r="M468" s="239"/>
      <c r="N468" s="240"/>
      <c r="O468" s="240"/>
      <c r="P468" s="240"/>
      <c r="Q468" s="240"/>
      <c r="R468" s="240"/>
      <c r="S468" s="240"/>
      <c r="T468" s="24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2" t="s">
        <v>152</v>
      </c>
      <c r="AU468" s="242" t="s">
        <v>88</v>
      </c>
      <c r="AV468" s="13" t="s">
        <v>88</v>
      </c>
      <c r="AW468" s="13" t="s">
        <v>35</v>
      </c>
      <c r="AX468" s="13" t="s">
        <v>78</v>
      </c>
      <c r="AY468" s="242" t="s">
        <v>143</v>
      </c>
    </row>
    <row r="469" spans="1:51" s="14" customFormat="1" ht="12">
      <c r="A469" s="14"/>
      <c r="B469" s="243"/>
      <c r="C469" s="244"/>
      <c r="D469" s="233" t="s">
        <v>152</v>
      </c>
      <c r="E469" s="245" t="s">
        <v>1</v>
      </c>
      <c r="F469" s="246" t="s">
        <v>154</v>
      </c>
      <c r="G469" s="244"/>
      <c r="H469" s="247">
        <v>50.935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152</v>
      </c>
      <c r="AU469" s="253" t="s">
        <v>88</v>
      </c>
      <c r="AV469" s="14" t="s">
        <v>150</v>
      </c>
      <c r="AW469" s="14" t="s">
        <v>35</v>
      </c>
      <c r="AX469" s="14" t="s">
        <v>86</v>
      </c>
      <c r="AY469" s="253" t="s">
        <v>143</v>
      </c>
    </row>
    <row r="470" spans="1:65" s="2" customFormat="1" ht="24.15" customHeight="1">
      <c r="A470" s="39"/>
      <c r="B470" s="40"/>
      <c r="C470" s="264" t="s">
        <v>582</v>
      </c>
      <c r="D470" s="264" t="s">
        <v>173</v>
      </c>
      <c r="E470" s="265" t="s">
        <v>583</v>
      </c>
      <c r="F470" s="266" t="s">
        <v>584</v>
      </c>
      <c r="G470" s="267" t="s">
        <v>91</v>
      </c>
      <c r="H470" s="268">
        <v>53.482</v>
      </c>
      <c r="I470" s="269"/>
      <c r="J470" s="270">
        <f>ROUND(I470*H470,2)</f>
        <v>0</v>
      </c>
      <c r="K470" s="271"/>
      <c r="L470" s="272"/>
      <c r="M470" s="273" t="s">
        <v>1</v>
      </c>
      <c r="N470" s="274" t="s">
        <v>43</v>
      </c>
      <c r="O470" s="92"/>
      <c r="P470" s="227">
        <f>O470*H470</f>
        <v>0</v>
      </c>
      <c r="Q470" s="227">
        <v>0.00168</v>
      </c>
      <c r="R470" s="227">
        <f>Q470*H470</f>
        <v>0.08984976</v>
      </c>
      <c r="S470" s="227">
        <v>0</v>
      </c>
      <c r="T470" s="228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29" t="s">
        <v>335</v>
      </c>
      <c r="AT470" s="229" t="s">
        <v>173</v>
      </c>
      <c r="AU470" s="229" t="s">
        <v>88</v>
      </c>
      <c r="AY470" s="18" t="s">
        <v>143</v>
      </c>
      <c r="BE470" s="230">
        <f>IF(N470="základní",J470,0)</f>
        <v>0</v>
      </c>
      <c r="BF470" s="230">
        <f>IF(N470="snížená",J470,0)</f>
        <v>0</v>
      </c>
      <c r="BG470" s="230">
        <f>IF(N470="zákl. přenesená",J470,0)</f>
        <v>0</v>
      </c>
      <c r="BH470" s="230">
        <f>IF(N470="sníž. přenesená",J470,0)</f>
        <v>0</v>
      </c>
      <c r="BI470" s="230">
        <f>IF(N470="nulová",J470,0)</f>
        <v>0</v>
      </c>
      <c r="BJ470" s="18" t="s">
        <v>86</v>
      </c>
      <c r="BK470" s="230">
        <f>ROUND(I470*H470,2)</f>
        <v>0</v>
      </c>
      <c r="BL470" s="18" t="s">
        <v>205</v>
      </c>
      <c r="BM470" s="229" t="s">
        <v>585</v>
      </c>
    </row>
    <row r="471" spans="1:51" s="13" customFormat="1" ht="12">
      <c r="A471" s="13"/>
      <c r="B471" s="231"/>
      <c r="C471" s="232"/>
      <c r="D471" s="233" t="s">
        <v>152</v>
      </c>
      <c r="E471" s="232"/>
      <c r="F471" s="235" t="s">
        <v>586</v>
      </c>
      <c r="G471" s="232"/>
      <c r="H471" s="236">
        <v>53.482</v>
      </c>
      <c r="I471" s="237"/>
      <c r="J471" s="232"/>
      <c r="K471" s="232"/>
      <c r="L471" s="238"/>
      <c r="M471" s="239"/>
      <c r="N471" s="240"/>
      <c r="O471" s="240"/>
      <c r="P471" s="240"/>
      <c r="Q471" s="240"/>
      <c r="R471" s="240"/>
      <c r="S471" s="240"/>
      <c r="T471" s="241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2" t="s">
        <v>152</v>
      </c>
      <c r="AU471" s="242" t="s">
        <v>88</v>
      </c>
      <c r="AV471" s="13" t="s">
        <v>88</v>
      </c>
      <c r="AW471" s="13" t="s">
        <v>4</v>
      </c>
      <c r="AX471" s="13" t="s">
        <v>86</v>
      </c>
      <c r="AY471" s="242" t="s">
        <v>143</v>
      </c>
    </row>
    <row r="472" spans="1:65" s="2" customFormat="1" ht="24.15" customHeight="1">
      <c r="A472" s="39"/>
      <c r="B472" s="40"/>
      <c r="C472" s="217" t="s">
        <v>587</v>
      </c>
      <c r="D472" s="217" t="s">
        <v>147</v>
      </c>
      <c r="E472" s="218" t="s">
        <v>588</v>
      </c>
      <c r="F472" s="219" t="s">
        <v>589</v>
      </c>
      <c r="G472" s="220" t="s">
        <v>91</v>
      </c>
      <c r="H472" s="221">
        <v>268.275</v>
      </c>
      <c r="I472" s="222"/>
      <c r="J472" s="223">
        <f>ROUND(I472*H472,2)</f>
        <v>0</v>
      </c>
      <c r="K472" s="224"/>
      <c r="L472" s="45"/>
      <c r="M472" s="225" t="s">
        <v>1</v>
      </c>
      <c r="N472" s="226" t="s">
        <v>43</v>
      </c>
      <c r="O472" s="92"/>
      <c r="P472" s="227">
        <f>O472*H472</f>
        <v>0</v>
      </c>
      <c r="Q472" s="227">
        <v>0</v>
      </c>
      <c r="R472" s="227">
        <f>Q472*H472</f>
        <v>0</v>
      </c>
      <c r="S472" s="227">
        <v>0</v>
      </c>
      <c r="T472" s="228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9" t="s">
        <v>205</v>
      </c>
      <c r="AT472" s="229" t="s">
        <v>147</v>
      </c>
      <c r="AU472" s="229" t="s">
        <v>88</v>
      </c>
      <c r="AY472" s="18" t="s">
        <v>143</v>
      </c>
      <c r="BE472" s="230">
        <f>IF(N472="základní",J472,0)</f>
        <v>0</v>
      </c>
      <c r="BF472" s="230">
        <f>IF(N472="snížená",J472,0)</f>
        <v>0</v>
      </c>
      <c r="BG472" s="230">
        <f>IF(N472="zákl. přenesená",J472,0)</f>
        <v>0</v>
      </c>
      <c r="BH472" s="230">
        <f>IF(N472="sníž. přenesená",J472,0)</f>
        <v>0</v>
      </c>
      <c r="BI472" s="230">
        <f>IF(N472="nulová",J472,0)</f>
        <v>0</v>
      </c>
      <c r="BJ472" s="18" t="s">
        <v>86</v>
      </c>
      <c r="BK472" s="230">
        <f>ROUND(I472*H472,2)</f>
        <v>0</v>
      </c>
      <c r="BL472" s="18" t="s">
        <v>205</v>
      </c>
      <c r="BM472" s="229" t="s">
        <v>590</v>
      </c>
    </row>
    <row r="473" spans="1:51" s="13" customFormat="1" ht="12">
      <c r="A473" s="13"/>
      <c r="B473" s="231"/>
      <c r="C473" s="232"/>
      <c r="D473" s="233" t="s">
        <v>152</v>
      </c>
      <c r="E473" s="234" t="s">
        <v>1</v>
      </c>
      <c r="F473" s="235" t="s">
        <v>591</v>
      </c>
      <c r="G473" s="232"/>
      <c r="H473" s="236">
        <v>268.275</v>
      </c>
      <c r="I473" s="237"/>
      <c r="J473" s="232"/>
      <c r="K473" s="232"/>
      <c r="L473" s="238"/>
      <c r="M473" s="239"/>
      <c r="N473" s="240"/>
      <c r="O473" s="240"/>
      <c r="P473" s="240"/>
      <c r="Q473" s="240"/>
      <c r="R473" s="240"/>
      <c r="S473" s="240"/>
      <c r="T473" s="241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2" t="s">
        <v>152</v>
      </c>
      <c r="AU473" s="242" t="s">
        <v>88</v>
      </c>
      <c r="AV473" s="13" t="s">
        <v>88</v>
      </c>
      <c r="AW473" s="13" t="s">
        <v>35</v>
      </c>
      <c r="AX473" s="13" t="s">
        <v>78</v>
      </c>
      <c r="AY473" s="242" t="s">
        <v>143</v>
      </c>
    </row>
    <row r="474" spans="1:51" s="14" customFormat="1" ht="12">
      <c r="A474" s="14"/>
      <c r="B474" s="243"/>
      <c r="C474" s="244"/>
      <c r="D474" s="233" t="s">
        <v>152</v>
      </c>
      <c r="E474" s="245" t="s">
        <v>1</v>
      </c>
      <c r="F474" s="246" t="s">
        <v>154</v>
      </c>
      <c r="G474" s="244"/>
      <c r="H474" s="247">
        <v>268.275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3" t="s">
        <v>152</v>
      </c>
      <c r="AU474" s="253" t="s">
        <v>88</v>
      </c>
      <c r="AV474" s="14" t="s">
        <v>150</v>
      </c>
      <c r="AW474" s="14" t="s">
        <v>35</v>
      </c>
      <c r="AX474" s="14" t="s">
        <v>86</v>
      </c>
      <c r="AY474" s="253" t="s">
        <v>143</v>
      </c>
    </row>
    <row r="475" spans="1:65" s="2" customFormat="1" ht="24.15" customHeight="1">
      <c r="A475" s="39"/>
      <c r="B475" s="40"/>
      <c r="C475" s="264" t="s">
        <v>592</v>
      </c>
      <c r="D475" s="264" t="s">
        <v>173</v>
      </c>
      <c r="E475" s="265" t="s">
        <v>593</v>
      </c>
      <c r="F475" s="266" t="s">
        <v>594</v>
      </c>
      <c r="G475" s="267" t="s">
        <v>91</v>
      </c>
      <c r="H475" s="268">
        <v>563.378</v>
      </c>
      <c r="I475" s="269"/>
      <c r="J475" s="270">
        <f>ROUND(I475*H475,2)</f>
        <v>0</v>
      </c>
      <c r="K475" s="271"/>
      <c r="L475" s="272"/>
      <c r="M475" s="273" t="s">
        <v>1</v>
      </c>
      <c r="N475" s="274" t="s">
        <v>43</v>
      </c>
      <c r="O475" s="92"/>
      <c r="P475" s="227">
        <f>O475*H475</f>
        <v>0</v>
      </c>
      <c r="Q475" s="227">
        <v>0.0048</v>
      </c>
      <c r="R475" s="227">
        <f>Q475*H475</f>
        <v>2.7042144</v>
      </c>
      <c r="S475" s="227">
        <v>0</v>
      </c>
      <c r="T475" s="228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9" t="s">
        <v>335</v>
      </c>
      <c r="AT475" s="229" t="s">
        <v>173</v>
      </c>
      <c r="AU475" s="229" t="s">
        <v>88</v>
      </c>
      <c r="AY475" s="18" t="s">
        <v>143</v>
      </c>
      <c r="BE475" s="230">
        <f>IF(N475="základní",J475,0)</f>
        <v>0</v>
      </c>
      <c r="BF475" s="230">
        <f>IF(N475="snížená",J475,0)</f>
        <v>0</v>
      </c>
      <c r="BG475" s="230">
        <f>IF(N475="zákl. přenesená",J475,0)</f>
        <v>0</v>
      </c>
      <c r="BH475" s="230">
        <f>IF(N475="sníž. přenesená",J475,0)</f>
        <v>0</v>
      </c>
      <c r="BI475" s="230">
        <f>IF(N475="nulová",J475,0)</f>
        <v>0</v>
      </c>
      <c r="BJ475" s="18" t="s">
        <v>86</v>
      </c>
      <c r="BK475" s="230">
        <f>ROUND(I475*H475,2)</f>
        <v>0</v>
      </c>
      <c r="BL475" s="18" t="s">
        <v>205</v>
      </c>
      <c r="BM475" s="229" t="s">
        <v>595</v>
      </c>
    </row>
    <row r="476" spans="1:51" s="13" customFormat="1" ht="12">
      <c r="A476" s="13"/>
      <c r="B476" s="231"/>
      <c r="C476" s="232"/>
      <c r="D476" s="233" t="s">
        <v>152</v>
      </c>
      <c r="E476" s="232"/>
      <c r="F476" s="235" t="s">
        <v>596</v>
      </c>
      <c r="G476" s="232"/>
      <c r="H476" s="236">
        <v>563.378</v>
      </c>
      <c r="I476" s="237"/>
      <c r="J476" s="232"/>
      <c r="K476" s="232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152</v>
      </c>
      <c r="AU476" s="242" t="s">
        <v>88</v>
      </c>
      <c r="AV476" s="13" t="s">
        <v>88</v>
      </c>
      <c r="AW476" s="13" t="s">
        <v>4</v>
      </c>
      <c r="AX476" s="13" t="s">
        <v>86</v>
      </c>
      <c r="AY476" s="242" t="s">
        <v>143</v>
      </c>
    </row>
    <row r="477" spans="1:65" s="2" customFormat="1" ht="24.15" customHeight="1">
      <c r="A477" s="39"/>
      <c r="B477" s="40"/>
      <c r="C477" s="217" t="s">
        <v>597</v>
      </c>
      <c r="D477" s="217" t="s">
        <v>147</v>
      </c>
      <c r="E477" s="218" t="s">
        <v>598</v>
      </c>
      <c r="F477" s="219" t="s">
        <v>599</v>
      </c>
      <c r="G477" s="220" t="s">
        <v>482</v>
      </c>
      <c r="H477" s="286"/>
      <c r="I477" s="222"/>
      <c r="J477" s="223">
        <f>ROUND(I477*H477,2)</f>
        <v>0</v>
      </c>
      <c r="K477" s="224"/>
      <c r="L477" s="45"/>
      <c r="M477" s="225" t="s">
        <v>1</v>
      </c>
      <c r="N477" s="226" t="s">
        <v>43</v>
      </c>
      <c r="O477" s="92"/>
      <c r="P477" s="227">
        <f>O477*H477</f>
        <v>0</v>
      </c>
      <c r="Q477" s="227">
        <v>0</v>
      </c>
      <c r="R477" s="227">
        <f>Q477*H477</f>
        <v>0</v>
      </c>
      <c r="S477" s="227">
        <v>0</v>
      </c>
      <c r="T477" s="228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9" t="s">
        <v>205</v>
      </c>
      <c r="AT477" s="229" t="s">
        <v>147</v>
      </c>
      <c r="AU477" s="229" t="s">
        <v>88</v>
      </c>
      <c r="AY477" s="18" t="s">
        <v>143</v>
      </c>
      <c r="BE477" s="230">
        <f>IF(N477="základní",J477,0)</f>
        <v>0</v>
      </c>
      <c r="BF477" s="230">
        <f>IF(N477="snížená",J477,0)</f>
        <v>0</v>
      </c>
      <c r="BG477" s="230">
        <f>IF(N477="zákl. přenesená",J477,0)</f>
        <v>0</v>
      </c>
      <c r="BH477" s="230">
        <f>IF(N477="sníž. přenesená",J477,0)</f>
        <v>0</v>
      </c>
      <c r="BI477" s="230">
        <f>IF(N477="nulová",J477,0)</f>
        <v>0</v>
      </c>
      <c r="BJ477" s="18" t="s">
        <v>86</v>
      </c>
      <c r="BK477" s="230">
        <f>ROUND(I477*H477,2)</f>
        <v>0</v>
      </c>
      <c r="BL477" s="18" t="s">
        <v>205</v>
      </c>
      <c r="BM477" s="229" t="s">
        <v>600</v>
      </c>
    </row>
    <row r="478" spans="1:63" s="12" customFormat="1" ht="22.8" customHeight="1">
      <c r="A478" s="12"/>
      <c r="B478" s="201"/>
      <c r="C478" s="202"/>
      <c r="D478" s="203" t="s">
        <v>77</v>
      </c>
      <c r="E478" s="215" t="s">
        <v>601</v>
      </c>
      <c r="F478" s="215" t="s">
        <v>602</v>
      </c>
      <c r="G478" s="202"/>
      <c r="H478" s="202"/>
      <c r="I478" s="205"/>
      <c r="J478" s="216">
        <f>BK478</f>
        <v>0</v>
      </c>
      <c r="K478" s="202"/>
      <c r="L478" s="207"/>
      <c r="M478" s="208"/>
      <c r="N478" s="209"/>
      <c r="O478" s="209"/>
      <c r="P478" s="210">
        <f>SUM(P479:P481)</f>
        <v>0</v>
      </c>
      <c r="Q478" s="209"/>
      <c r="R478" s="210">
        <f>SUM(R479:R481)</f>
        <v>0.0057</v>
      </c>
      <c r="S478" s="209"/>
      <c r="T478" s="211">
        <f>SUM(T479:T481)</f>
        <v>0</v>
      </c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R478" s="212" t="s">
        <v>88</v>
      </c>
      <c r="AT478" s="213" t="s">
        <v>77</v>
      </c>
      <c r="AU478" s="213" t="s">
        <v>86</v>
      </c>
      <c r="AY478" s="212" t="s">
        <v>143</v>
      </c>
      <c r="BK478" s="214">
        <f>SUM(BK479:BK481)</f>
        <v>0</v>
      </c>
    </row>
    <row r="479" spans="1:65" s="2" customFormat="1" ht="21.75" customHeight="1">
      <c r="A479" s="39"/>
      <c r="B479" s="40"/>
      <c r="C479" s="217" t="s">
        <v>603</v>
      </c>
      <c r="D479" s="217" t="s">
        <v>147</v>
      </c>
      <c r="E479" s="218" t="s">
        <v>604</v>
      </c>
      <c r="F479" s="219" t="s">
        <v>605</v>
      </c>
      <c r="G479" s="220" t="s">
        <v>167</v>
      </c>
      <c r="H479" s="221">
        <v>3</v>
      </c>
      <c r="I479" s="222"/>
      <c r="J479" s="223">
        <f>ROUND(I479*H479,2)</f>
        <v>0</v>
      </c>
      <c r="K479" s="224"/>
      <c r="L479" s="45"/>
      <c r="M479" s="225" t="s">
        <v>1</v>
      </c>
      <c r="N479" s="226" t="s">
        <v>43</v>
      </c>
      <c r="O479" s="92"/>
      <c r="P479" s="227">
        <f>O479*H479</f>
        <v>0</v>
      </c>
      <c r="Q479" s="227">
        <v>0.0019</v>
      </c>
      <c r="R479" s="227">
        <f>Q479*H479</f>
        <v>0.0057</v>
      </c>
      <c r="S479" s="227">
        <v>0</v>
      </c>
      <c r="T479" s="228">
        <f>S479*H479</f>
        <v>0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29" t="s">
        <v>205</v>
      </c>
      <c r="AT479" s="229" t="s">
        <v>147</v>
      </c>
      <c r="AU479" s="229" t="s">
        <v>88</v>
      </c>
      <c r="AY479" s="18" t="s">
        <v>143</v>
      </c>
      <c r="BE479" s="230">
        <f>IF(N479="základní",J479,0)</f>
        <v>0</v>
      </c>
      <c r="BF479" s="230">
        <f>IF(N479="snížená",J479,0)</f>
        <v>0</v>
      </c>
      <c r="BG479" s="230">
        <f>IF(N479="zákl. přenesená",J479,0)</f>
        <v>0</v>
      </c>
      <c r="BH479" s="230">
        <f>IF(N479="sníž. přenesená",J479,0)</f>
        <v>0</v>
      </c>
      <c r="BI479" s="230">
        <f>IF(N479="nulová",J479,0)</f>
        <v>0</v>
      </c>
      <c r="BJ479" s="18" t="s">
        <v>86</v>
      </c>
      <c r="BK479" s="230">
        <f>ROUND(I479*H479,2)</f>
        <v>0</v>
      </c>
      <c r="BL479" s="18" t="s">
        <v>205</v>
      </c>
      <c r="BM479" s="229" t="s">
        <v>606</v>
      </c>
    </row>
    <row r="480" spans="1:51" s="13" customFormat="1" ht="12">
      <c r="A480" s="13"/>
      <c r="B480" s="231"/>
      <c r="C480" s="232"/>
      <c r="D480" s="233" t="s">
        <v>152</v>
      </c>
      <c r="E480" s="234" t="s">
        <v>1</v>
      </c>
      <c r="F480" s="235" t="s">
        <v>607</v>
      </c>
      <c r="G480" s="232"/>
      <c r="H480" s="236">
        <v>3</v>
      </c>
      <c r="I480" s="237"/>
      <c r="J480" s="232"/>
      <c r="K480" s="232"/>
      <c r="L480" s="238"/>
      <c r="M480" s="239"/>
      <c r="N480" s="240"/>
      <c r="O480" s="240"/>
      <c r="P480" s="240"/>
      <c r="Q480" s="240"/>
      <c r="R480" s="240"/>
      <c r="S480" s="240"/>
      <c r="T480" s="241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2" t="s">
        <v>152</v>
      </c>
      <c r="AU480" s="242" t="s">
        <v>88</v>
      </c>
      <c r="AV480" s="13" t="s">
        <v>88</v>
      </c>
      <c r="AW480" s="13" t="s">
        <v>35</v>
      </c>
      <c r="AX480" s="13" t="s">
        <v>86</v>
      </c>
      <c r="AY480" s="242" t="s">
        <v>143</v>
      </c>
    </row>
    <row r="481" spans="1:65" s="2" customFormat="1" ht="24.15" customHeight="1">
      <c r="A481" s="39"/>
      <c r="B481" s="40"/>
      <c r="C481" s="217" t="s">
        <v>608</v>
      </c>
      <c r="D481" s="217" t="s">
        <v>147</v>
      </c>
      <c r="E481" s="218" t="s">
        <v>609</v>
      </c>
      <c r="F481" s="219" t="s">
        <v>610</v>
      </c>
      <c r="G481" s="220" t="s">
        <v>482</v>
      </c>
      <c r="H481" s="286"/>
      <c r="I481" s="222"/>
      <c r="J481" s="223">
        <f>ROUND(I481*H481,2)</f>
        <v>0</v>
      </c>
      <c r="K481" s="224"/>
      <c r="L481" s="45"/>
      <c r="M481" s="225" t="s">
        <v>1</v>
      </c>
      <c r="N481" s="226" t="s">
        <v>43</v>
      </c>
      <c r="O481" s="92"/>
      <c r="P481" s="227">
        <f>O481*H481</f>
        <v>0</v>
      </c>
      <c r="Q481" s="227">
        <v>0</v>
      </c>
      <c r="R481" s="227">
        <f>Q481*H481</f>
        <v>0</v>
      </c>
      <c r="S481" s="227">
        <v>0</v>
      </c>
      <c r="T481" s="228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9" t="s">
        <v>205</v>
      </c>
      <c r="AT481" s="229" t="s">
        <v>147</v>
      </c>
      <c r="AU481" s="229" t="s">
        <v>88</v>
      </c>
      <c r="AY481" s="18" t="s">
        <v>143</v>
      </c>
      <c r="BE481" s="230">
        <f>IF(N481="základní",J481,0)</f>
        <v>0</v>
      </c>
      <c r="BF481" s="230">
        <f>IF(N481="snížená",J481,0)</f>
        <v>0</v>
      </c>
      <c r="BG481" s="230">
        <f>IF(N481="zákl. přenesená",J481,0)</f>
        <v>0</v>
      </c>
      <c r="BH481" s="230">
        <f>IF(N481="sníž. přenesená",J481,0)</f>
        <v>0</v>
      </c>
      <c r="BI481" s="230">
        <f>IF(N481="nulová",J481,0)</f>
        <v>0</v>
      </c>
      <c r="BJ481" s="18" t="s">
        <v>86</v>
      </c>
      <c r="BK481" s="230">
        <f>ROUND(I481*H481,2)</f>
        <v>0</v>
      </c>
      <c r="BL481" s="18" t="s">
        <v>205</v>
      </c>
      <c r="BM481" s="229" t="s">
        <v>611</v>
      </c>
    </row>
    <row r="482" spans="1:63" s="12" customFormat="1" ht="22.8" customHeight="1">
      <c r="A482" s="12"/>
      <c r="B482" s="201"/>
      <c r="C482" s="202"/>
      <c r="D482" s="203" t="s">
        <v>77</v>
      </c>
      <c r="E482" s="215" t="s">
        <v>612</v>
      </c>
      <c r="F482" s="215" t="s">
        <v>613</v>
      </c>
      <c r="G482" s="202"/>
      <c r="H482" s="202"/>
      <c r="I482" s="205"/>
      <c r="J482" s="216">
        <f>BK482</f>
        <v>0</v>
      </c>
      <c r="K482" s="202"/>
      <c r="L482" s="207"/>
      <c r="M482" s="208"/>
      <c r="N482" s="209"/>
      <c r="O482" s="209"/>
      <c r="P482" s="210">
        <f>P483</f>
        <v>0</v>
      </c>
      <c r="Q482" s="209"/>
      <c r="R482" s="210">
        <f>R483</f>
        <v>0</v>
      </c>
      <c r="S482" s="209"/>
      <c r="T482" s="211">
        <f>T483</f>
        <v>0</v>
      </c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R482" s="212" t="s">
        <v>88</v>
      </c>
      <c r="AT482" s="213" t="s">
        <v>77</v>
      </c>
      <c r="AU482" s="213" t="s">
        <v>86</v>
      </c>
      <c r="AY482" s="212" t="s">
        <v>143</v>
      </c>
      <c r="BK482" s="214">
        <f>BK483</f>
        <v>0</v>
      </c>
    </row>
    <row r="483" spans="1:65" s="2" customFormat="1" ht="24.15" customHeight="1">
      <c r="A483" s="39"/>
      <c r="B483" s="40"/>
      <c r="C483" s="217" t="s">
        <v>614</v>
      </c>
      <c r="D483" s="217" t="s">
        <v>147</v>
      </c>
      <c r="E483" s="218" t="s">
        <v>615</v>
      </c>
      <c r="F483" s="219" t="s">
        <v>616</v>
      </c>
      <c r="G483" s="220" t="s">
        <v>617</v>
      </c>
      <c r="H483" s="221">
        <v>1</v>
      </c>
      <c r="I483" s="222"/>
      <c r="J483" s="223">
        <f>ROUND(I483*H483,2)</f>
        <v>0</v>
      </c>
      <c r="K483" s="224"/>
      <c r="L483" s="45"/>
      <c r="M483" s="225" t="s">
        <v>1</v>
      </c>
      <c r="N483" s="226" t="s">
        <v>43</v>
      </c>
      <c r="O483" s="92"/>
      <c r="P483" s="227">
        <f>O483*H483</f>
        <v>0</v>
      </c>
      <c r="Q483" s="227">
        <v>0</v>
      </c>
      <c r="R483" s="227">
        <f>Q483*H483</f>
        <v>0</v>
      </c>
      <c r="S483" s="227">
        <v>0</v>
      </c>
      <c r="T483" s="228">
        <f>S483*H483</f>
        <v>0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9" t="s">
        <v>205</v>
      </c>
      <c r="AT483" s="229" t="s">
        <v>147</v>
      </c>
      <c r="AU483" s="229" t="s">
        <v>88</v>
      </c>
      <c r="AY483" s="18" t="s">
        <v>143</v>
      </c>
      <c r="BE483" s="230">
        <f>IF(N483="základní",J483,0)</f>
        <v>0</v>
      </c>
      <c r="BF483" s="230">
        <f>IF(N483="snížená",J483,0)</f>
        <v>0</v>
      </c>
      <c r="BG483" s="230">
        <f>IF(N483="zákl. přenesená",J483,0)</f>
        <v>0</v>
      </c>
      <c r="BH483" s="230">
        <f>IF(N483="sníž. přenesená",J483,0)</f>
        <v>0</v>
      </c>
      <c r="BI483" s="230">
        <f>IF(N483="nulová",J483,0)</f>
        <v>0</v>
      </c>
      <c r="BJ483" s="18" t="s">
        <v>86</v>
      </c>
      <c r="BK483" s="230">
        <f>ROUND(I483*H483,2)</f>
        <v>0</v>
      </c>
      <c r="BL483" s="18" t="s">
        <v>205</v>
      </c>
      <c r="BM483" s="229" t="s">
        <v>618</v>
      </c>
    </row>
    <row r="484" spans="1:63" s="12" customFormat="1" ht="22.8" customHeight="1">
      <c r="A484" s="12"/>
      <c r="B484" s="201"/>
      <c r="C484" s="202"/>
      <c r="D484" s="203" t="s">
        <v>77</v>
      </c>
      <c r="E484" s="215" t="s">
        <v>619</v>
      </c>
      <c r="F484" s="215" t="s">
        <v>620</v>
      </c>
      <c r="G484" s="202"/>
      <c r="H484" s="202"/>
      <c r="I484" s="205"/>
      <c r="J484" s="216">
        <f>BK484</f>
        <v>0</v>
      </c>
      <c r="K484" s="202"/>
      <c r="L484" s="207"/>
      <c r="M484" s="208"/>
      <c r="N484" s="209"/>
      <c r="O484" s="209"/>
      <c r="P484" s="210">
        <f>SUM(P485:P494)</f>
        <v>0</v>
      </c>
      <c r="Q484" s="209"/>
      <c r="R484" s="210">
        <f>SUM(R485:R494)</f>
        <v>0.13065</v>
      </c>
      <c r="S484" s="209"/>
      <c r="T484" s="211">
        <f>SUM(T485:T494)</f>
        <v>0</v>
      </c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R484" s="212" t="s">
        <v>88</v>
      </c>
      <c r="AT484" s="213" t="s">
        <v>77</v>
      </c>
      <c r="AU484" s="213" t="s">
        <v>86</v>
      </c>
      <c r="AY484" s="212" t="s">
        <v>143</v>
      </c>
      <c r="BK484" s="214">
        <f>SUM(BK485:BK494)</f>
        <v>0</v>
      </c>
    </row>
    <row r="485" spans="1:65" s="2" customFormat="1" ht="33" customHeight="1">
      <c r="A485" s="39"/>
      <c r="B485" s="40"/>
      <c r="C485" s="217" t="s">
        <v>621</v>
      </c>
      <c r="D485" s="217" t="s">
        <v>147</v>
      </c>
      <c r="E485" s="218" t="s">
        <v>622</v>
      </c>
      <c r="F485" s="219" t="s">
        <v>623</v>
      </c>
      <c r="G485" s="220" t="s">
        <v>167</v>
      </c>
      <c r="H485" s="221">
        <v>130</v>
      </c>
      <c r="I485" s="222"/>
      <c r="J485" s="223">
        <f>ROUND(I485*H485,2)</f>
        <v>0</v>
      </c>
      <c r="K485" s="224"/>
      <c r="L485" s="45"/>
      <c r="M485" s="225" t="s">
        <v>1</v>
      </c>
      <c r="N485" s="226" t="s">
        <v>43</v>
      </c>
      <c r="O485" s="92"/>
      <c r="P485" s="227">
        <f>O485*H485</f>
        <v>0</v>
      </c>
      <c r="Q485" s="227">
        <v>0</v>
      </c>
      <c r="R485" s="227">
        <f>Q485*H485</f>
        <v>0</v>
      </c>
      <c r="S485" s="227">
        <v>0</v>
      </c>
      <c r="T485" s="228">
        <f>S485*H485</f>
        <v>0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29" t="s">
        <v>205</v>
      </c>
      <c r="AT485" s="229" t="s">
        <v>147</v>
      </c>
      <c r="AU485" s="229" t="s">
        <v>88</v>
      </c>
      <c r="AY485" s="18" t="s">
        <v>143</v>
      </c>
      <c r="BE485" s="230">
        <f>IF(N485="základní",J485,0)</f>
        <v>0</v>
      </c>
      <c r="BF485" s="230">
        <f>IF(N485="snížená",J485,0)</f>
        <v>0</v>
      </c>
      <c r="BG485" s="230">
        <f>IF(N485="zákl. přenesená",J485,0)</f>
        <v>0</v>
      </c>
      <c r="BH485" s="230">
        <f>IF(N485="sníž. přenesená",J485,0)</f>
        <v>0</v>
      </c>
      <c r="BI485" s="230">
        <f>IF(N485="nulová",J485,0)</f>
        <v>0</v>
      </c>
      <c r="BJ485" s="18" t="s">
        <v>86</v>
      </c>
      <c r="BK485" s="230">
        <f>ROUND(I485*H485,2)</f>
        <v>0</v>
      </c>
      <c r="BL485" s="18" t="s">
        <v>205</v>
      </c>
      <c r="BM485" s="229" t="s">
        <v>624</v>
      </c>
    </row>
    <row r="486" spans="1:65" s="2" customFormat="1" ht="16.5" customHeight="1">
      <c r="A486" s="39"/>
      <c r="B486" s="40"/>
      <c r="C486" s="264" t="s">
        <v>625</v>
      </c>
      <c r="D486" s="264" t="s">
        <v>173</v>
      </c>
      <c r="E486" s="265" t="s">
        <v>626</v>
      </c>
      <c r="F486" s="266" t="s">
        <v>627</v>
      </c>
      <c r="G486" s="267" t="s">
        <v>628</v>
      </c>
      <c r="H486" s="268">
        <v>80.6</v>
      </c>
      <c r="I486" s="269"/>
      <c r="J486" s="270">
        <f>ROUND(I486*H486,2)</f>
        <v>0</v>
      </c>
      <c r="K486" s="271"/>
      <c r="L486" s="272"/>
      <c r="M486" s="273" t="s">
        <v>1</v>
      </c>
      <c r="N486" s="274" t="s">
        <v>43</v>
      </c>
      <c r="O486" s="92"/>
      <c r="P486" s="227">
        <f>O486*H486</f>
        <v>0</v>
      </c>
      <c r="Q486" s="227">
        <v>0.001</v>
      </c>
      <c r="R486" s="227">
        <f>Q486*H486</f>
        <v>0.08059999999999999</v>
      </c>
      <c r="S486" s="227">
        <v>0</v>
      </c>
      <c r="T486" s="228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9" t="s">
        <v>335</v>
      </c>
      <c r="AT486" s="229" t="s">
        <v>173</v>
      </c>
      <c r="AU486" s="229" t="s">
        <v>88</v>
      </c>
      <c r="AY486" s="18" t="s">
        <v>143</v>
      </c>
      <c r="BE486" s="230">
        <f>IF(N486="základní",J486,0)</f>
        <v>0</v>
      </c>
      <c r="BF486" s="230">
        <f>IF(N486="snížená",J486,0)</f>
        <v>0</v>
      </c>
      <c r="BG486" s="230">
        <f>IF(N486="zákl. přenesená",J486,0)</f>
        <v>0</v>
      </c>
      <c r="BH486" s="230">
        <f>IF(N486="sníž. přenesená",J486,0)</f>
        <v>0</v>
      </c>
      <c r="BI486" s="230">
        <f>IF(N486="nulová",J486,0)</f>
        <v>0</v>
      </c>
      <c r="BJ486" s="18" t="s">
        <v>86</v>
      </c>
      <c r="BK486" s="230">
        <f>ROUND(I486*H486,2)</f>
        <v>0</v>
      </c>
      <c r="BL486" s="18" t="s">
        <v>205</v>
      </c>
      <c r="BM486" s="229" t="s">
        <v>629</v>
      </c>
    </row>
    <row r="487" spans="1:47" s="2" customFormat="1" ht="12">
      <c r="A487" s="39"/>
      <c r="B487" s="40"/>
      <c r="C487" s="41"/>
      <c r="D487" s="233" t="s">
        <v>630</v>
      </c>
      <c r="E487" s="41"/>
      <c r="F487" s="287" t="s">
        <v>631</v>
      </c>
      <c r="G487" s="41"/>
      <c r="H487" s="41"/>
      <c r="I487" s="288"/>
      <c r="J487" s="41"/>
      <c r="K487" s="41"/>
      <c r="L487" s="45"/>
      <c r="M487" s="289"/>
      <c r="N487" s="290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630</v>
      </c>
      <c r="AU487" s="18" t="s">
        <v>88</v>
      </c>
    </row>
    <row r="488" spans="1:51" s="13" customFormat="1" ht="12">
      <c r="A488" s="13"/>
      <c r="B488" s="231"/>
      <c r="C488" s="232"/>
      <c r="D488" s="233" t="s">
        <v>152</v>
      </c>
      <c r="E488" s="234" t="s">
        <v>1</v>
      </c>
      <c r="F488" s="235" t="s">
        <v>632</v>
      </c>
      <c r="G488" s="232"/>
      <c r="H488" s="236">
        <v>80.6</v>
      </c>
      <c r="I488" s="237"/>
      <c r="J488" s="232"/>
      <c r="K488" s="232"/>
      <c r="L488" s="238"/>
      <c r="M488" s="239"/>
      <c r="N488" s="240"/>
      <c r="O488" s="240"/>
      <c r="P488" s="240"/>
      <c r="Q488" s="240"/>
      <c r="R488" s="240"/>
      <c r="S488" s="240"/>
      <c r="T488" s="241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2" t="s">
        <v>152</v>
      </c>
      <c r="AU488" s="242" t="s">
        <v>88</v>
      </c>
      <c r="AV488" s="13" t="s">
        <v>88</v>
      </c>
      <c r="AW488" s="13" t="s">
        <v>35</v>
      </c>
      <c r="AX488" s="13" t="s">
        <v>86</v>
      </c>
      <c r="AY488" s="242" t="s">
        <v>143</v>
      </c>
    </row>
    <row r="489" spans="1:65" s="2" customFormat="1" ht="16.5" customHeight="1">
      <c r="A489" s="39"/>
      <c r="B489" s="40"/>
      <c r="C489" s="264" t="s">
        <v>633</v>
      </c>
      <c r="D489" s="264" t="s">
        <v>173</v>
      </c>
      <c r="E489" s="265" t="s">
        <v>634</v>
      </c>
      <c r="F489" s="266" t="s">
        <v>635</v>
      </c>
      <c r="G489" s="267" t="s">
        <v>514</v>
      </c>
      <c r="H489" s="268">
        <v>130</v>
      </c>
      <c r="I489" s="269"/>
      <c r="J489" s="270">
        <f>ROUND(I489*H489,2)</f>
        <v>0</v>
      </c>
      <c r="K489" s="271"/>
      <c r="L489" s="272"/>
      <c r="M489" s="273" t="s">
        <v>1</v>
      </c>
      <c r="N489" s="274" t="s">
        <v>43</v>
      </c>
      <c r="O489" s="92"/>
      <c r="P489" s="227">
        <f>O489*H489</f>
        <v>0</v>
      </c>
      <c r="Q489" s="227">
        <v>0.00021</v>
      </c>
      <c r="R489" s="227">
        <f>Q489*H489</f>
        <v>0.0273</v>
      </c>
      <c r="S489" s="227">
        <v>0</v>
      </c>
      <c r="T489" s="228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229" t="s">
        <v>335</v>
      </c>
      <c r="AT489" s="229" t="s">
        <v>173</v>
      </c>
      <c r="AU489" s="229" t="s">
        <v>88</v>
      </c>
      <c r="AY489" s="18" t="s">
        <v>143</v>
      </c>
      <c r="BE489" s="230">
        <f>IF(N489="základní",J489,0)</f>
        <v>0</v>
      </c>
      <c r="BF489" s="230">
        <f>IF(N489="snížená",J489,0)</f>
        <v>0</v>
      </c>
      <c r="BG489" s="230">
        <f>IF(N489="zákl. přenesená",J489,0)</f>
        <v>0</v>
      </c>
      <c r="BH489" s="230">
        <f>IF(N489="sníž. přenesená",J489,0)</f>
        <v>0</v>
      </c>
      <c r="BI489" s="230">
        <f>IF(N489="nulová",J489,0)</f>
        <v>0</v>
      </c>
      <c r="BJ489" s="18" t="s">
        <v>86</v>
      </c>
      <c r="BK489" s="230">
        <f>ROUND(I489*H489,2)</f>
        <v>0</v>
      </c>
      <c r="BL489" s="18" t="s">
        <v>205</v>
      </c>
      <c r="BM489" s="229" t="s">
        <v>636</v>
      </c>
    </row>
    <row r="490" spans="1:65" s="2" customFormat="1" ht="24.15" customHeight="1">
      <c r="A490" s="39"/>
      <c r="B490" s="40"/>
      <c r="C490" s="217" t="s">
        <v>637</v>
      </c>
      <c r="D490" s="217" t="s">
        <v>147</v>
      </c>
      <c r="E490" s="218" t="s">
        <v>638</v>
      </c>
      <c r="F490" s="219" t="s">
        <v>639</v>
      </c>
      <c r="G490" s="220" t="s">
        <v>514</v>
      </c>
      <c r="H490" s="221">
        <v>5</v>
      </c>
      <c r="I490" s="222"/>
      <c r="J490" s="223">
        <f>ROUND(I490*H490,2)</f>
        <v>0</v>
      </c>
      <c r="K490" s="224"/>
      <c r="L490" s="45"/>
      <c r="M490" s="225" t="s">
        <v>1</v>
      </c>
      <c r="N490" s="226" t="s">
        <v>43</v>
      </c>
      <c r="O490" s="92"/>
      <c r="P490" s="227">
        <f>O490*H490</f>
        <v>0</v>
      </c>
      <c r="Q490" s="227">
        <v>0</v>
      </c>
      <c r="R490" s="227">
        <f>Q490*H490</f>
        <v>0</v>
      </c>
      <c r="S490" s="227">
        <v>0</v>
      </c>
      <c r="T490" s="228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29" t="s">
        <v>205</v>
      </c>
      <c r="AT490" s="229" t="s">
        <v>147</v>
      </c>
      <c r="AU490" s="229" t="s">
        <v>88</v>
      </c>
      <c r="AY490" s="18" t="s">
        <v>143</v>
      </c>
      <c r="BE490" s="230">
        <f>IF(N490="základní",J490,0)</f>
        <v>0</v>
      </c>
      <c r="BF490" s="230">
        <f>IF(N490="snížená",J490,0)</f>
        <v>0</v>
      </c>
      <c r="BG490" s="230">
        <f>IF(N490="zákl. přenesená",J490,0)</f>
        <v>0</v>
      </c>
      <c r="BH490" s="230">
        <f>IF(N490="sníž. přenesená",J490,0)</f>
        <v>0</v>
      </c>
      <c r="BI490" s="230">
        <f>IF(N490="nulová",J490,0)</f>
        <v>0</v>
      </c>
      <c r="BJ490" s="18" t="s">
        <v>86</v>
      </c>
      <c r="BK490" s="230">
        <f>ROUND(I490*H490,2)</f>
        <v>0</v>
      </c>
      <c r="BL490" s="18" t="s">
        <v>205</v>
      </c>
      <c r="BM490" s="229" t="s">
        <v>640</v>
      </c>
    </row>
    <row r="491" spans="1:65" s="2" customFormat="1" ht="16.5" customHeight="1">
      <c r="A491" s="39"/>
      <c r="B491" s="40"/>
      <c r="C491" s="264" t="s">
        <v>641</v>
      </c>
      <c r="D491" s="264" t="s">
        <v>173</v>
      </c>
      <c r="E491" s="265" t="s">
        <v>642</v>
      </c>
      <c r="F491" s="266" t="s">
        <v>643</v>
      </c>
      <c r="G491" s="267" t="s">
        <v>514</v>
      </c>
      <c r="H491" s="268">
        <v>5</v>
      </c>
      <c r="I491" s="269"/>
      <c r="J491" s="270">
        <f>ROUND(I491*H491,2)</f>
        <v>0</v>
      </c>
      <c r="K491" s="271"/>
      <c r="L491" s="272"/>
      <c r="M491" s="273" t="s">
        <v>1</v>
      </c>
      <c r="N491" s="274" t="s">
        <v>43</v>
      </c>
      <c r="O491" s="92"/>
      <c r="P491" s="227">
        <f>O491*H491</f>
        <v>0</v>
      </c>
      <c r="Q491" s="227">
        <v>0.00455</v>
      </c>
      <c r="R491" s="227">
        <f>Q491*H491</f>
        <v>0.02275</v>
      </c>
      <c r="S491" s="227">
        <v>0</v>
      </c>
      <c r="T491" s="228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9" t="s">
        <v>335</v>
      </c>
      <c r="AT491" s="229" t="s">
        <v>173</v>
      </c>
      <c r="AU491" s="229" t="s">
        <v>88</v>
      </c>
      <c r="AY491" s="18" t="s">
        <v>143</v>
      </c>
      <c r="BE491" s="230">
        <f>IF(N491="základní",J491,0)</f>
        <v>0</v>
      </c>
      <c r="BF491" s="230">
        <f>IF(N491="snížená",J491,0)</f>
        <v>0</v>
      </c>
      <c r="BG491" s="230">
        <f>IF(N491="zákl. přenesená",J491,0)</f>
        <v>0</v>
      </c>
      <c r="BH491" s="230">
        <f>IF(N491="sníž. přenesená",J491,0)</f>
        <v>0</v>
      </c>
      <c r="BI491" s="230">
        <f>IF(N491="nulová",J491,0)</f>
        <v>0</v>
      </c>
      <c r="BJ491" s="18" t="s">
        <v>86</v>
      </c>
      <c r="BK491" s="230">
        <f>ROUND(I491*H491,2)</f>
        <v>0</v>
      </c>
      <c r="BL491" s="18" t="s">
        <v>205</v>
      </c>
      <c r="BM491" s="229" t="s">
        <v>644</v>
      </c>
    </row>
    <row r="492" spans="1:65" s="2" customFormat="1" ht="24.15" customHeight="1">
      <c r="A492" s="39"/>
      <c r="B492" s="40"/>
      <c r="C492" s="217" t="s">
        <v>645</v>
      </c>
      <c r="D492" s="217" t="s">
        <v>147</v>
      </c>
      <c r="E492" s="218" t="s">
        <v>646</v>
      </c>
      <c r="F492" s="219" t="s">
        <v>647</v>
      </c>
      <c r="G492" s="220" t="s">
        <v>514</v>
      </c>
      <c r="H492" s="221">
        <v>5</v>
      </c>
      <c r="I492" s="222"/>
      <c r="J492" s="223">
        <f>ROUND(I492*H492,2)</f>
        <v>0</v>
      </c>
      <c r="K492" s="224"/>
      <c r="L492" s="45"/>
      <c r="M492" s="225" t="s">
        <v>1</v>
      </c>
      <c r="N492" s="226" t="s">
        <v>43</v>
      </c>
      <c r="O492" s="92"/>
      <c r="P492" s="227">
        <f>O492*H492</f>
        <v>0</v>
      </c>
      <c r="Q492" s="227">
        <v>0</v>
      </c>
      <c r="R492" s="227">
        <f>Q492*H492</f>
        <v>0</v>
      </c>
      <c r="S492" s="227">
        <v>0</v>
      </c>
      <c r="T492" s="228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29" t="s">
        <v>205</v>
      </c>
      <c r="AT492" s="229" t="s">
        <v>147</v>
      </c>
      <c r="AU492" s="229" t="s">
        <v>88</v>
      </c>
      <c r="AY492" s="18" t="s">
        <v>143</v>
      </c>
      <c r="BE492" s="230">
        <f>IF(N492="základní",J492,0)</f>
        <v>0</v>
      </c>
      <c r="BF492" s="230">
        <f>IF(N492="snížená",J492,0)</f>
        <v>0</v>
      </c>
      <c r="BG492" s="230">
        <f>IF(N492="zákl. přenesená",J492,0)</f>
        <v>0</v>
      </c>
      <c r="BH492" s="230">
        <f>IF(N492="sníž. přenesená",J492,0)</f>
        <v>0</v>
      </c>
      <c r="BI492" s="230">
        <f>IF(N492="nulová",J492,0)</f>
        <v>0</v>
      </c>
      <c r="BJ492" s="18" t="s">
        <v>86</v>
      </c>
      <c r="BK492" s="230">
        <f>ROUND(I492*H492,2)</f>
        <v>0</v>
      </c>
      <c r="BL492" s="18" t="s">
        <v>205</v>
      </c>
      <c r="BM492" s="229" t="s">
        <v>648</v>
      </c>
    </row>
    <row r="493" spans="1:65" s="2" customFormat="1" ht="24.15" customHeight="1">
      <c r="A493" s="39"/>
      <c r="B493" s="40"/>
      <c r="C493" s="217" t="s">
        <v>649</v>
      </c>
      <c r="D493" s="217" t="s">
        <v>147</v>
      </c>
      <c r="E493" s="218" t="s">
        <v>650</v>
      </c>
      <c r="F493" s="219" t="s">
        <v>651</v>
      </c>
      <c r="G493" s="220" t="s">
        <v>167</v>
      </c>
      <c r="H493" s="221">
        <v>130</v>
      </c>
      <c r="I493" s="222"/>
      <c r="J493" s="223">
        <f>ROUND(I493*H493,2)</f>
        <v>0</v>
      </c>
      <c r="K493" s="224"/>
      <c r="L493" s="45"/>
      <c r="M493" s="225" t="s">
        <v>1</v>
      </c>
      <c r="N493" s="226" t="s">
        <v>43</v>
      </c>
      <c r="O493" s="92"/>
      <c r="P493" s="227">
        <f>O493*H493</f>
        <v>0</v>
      </c>
      <c r="Q493" s="227">
        <v>0</v>
      </c>
      <c r="R493" s="227">
        <f>Q493*H493</f>
        <v>0</v>
      </c>
      <c r="S493" s="227">
        <v>0</v>
      </c>
      <c r="T493" s="228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9" t="s">
        <v>205</v>
      </c>
      <c r="AT493" s="229" t="s">
        <v>147</v>
      </c>
      <c r="AU493" s="229" t="s">
        <v>88</v>
      </c>
      <c r="AY493" s="18" t="s">
        <v>143</v>
      </c>
      <c r="BE493" s="230">
        <f>IF(N493="základní",J493,0)</f>
        <v>0</v>
      </c>
      <c r="BF493" s="230">
        <f>IF(N493="snížená",J493,0)</f>
        <v>0</v>
      </c>
      <c r="BG493" s="230">
        <f>IF(N493="zákl. přenesená",J493,0)</f>
        <v>0</v>
      </c>
      <c r="BH493" s="230">
        <f>IF(N493="sníž. přenesená",J493,0)</f>
        <v>0</v>
      </c>
      <c r="BI493" s="230">
        <f>IF(N493="nulová",J493,0)</f>
        <v>0</v>
      </c>
      <c r="BJ493" s="18" t="s">
        <v>86</v>
      </c>
      <c r="BK493" s="230">
        <f>ROUND(I493*H493,2)</f>
        <v>0</v>
      </c>
      <c r="BL493" s="18" t="s">
        <v>205</v>
      </c>
      <c r="BM493" s="229" t="s">
        <v>652</v>
      </c>
    </row>
    <row r="494" spans="1:65" s="2" customFormat="1" ht="24.15" customHeight="1">
      <c r="A494" s="39"/>
      <c r="B494" s="40"/>
      <c r="C494" s="217" t="s">
        <v>653</v>
      </c>
      <c r="D494" s="217" t="s">
        <v>147</v>
      </c>
      <c r="E494" s="218" t="s">
        <v>654</v>
      </c>
      <c r="F494" s="219" t="s">
        <v>655</v>
      </c>
      <c r="G494" s="220" t="s">
        <v>482</v>
      </c>
      <c r="H494" s="286"/>
      <c r="I494" s="222"/>
      <c r="J494" s="223">
        <f>ROUND(I494*H494,2)</f>
        <v>0</v>
      </c>
      <c r="K494" s="224"/>
      <c r="L494" s="45"/>
      <c r="M494" s="225" t="s">
        <v>1</v>
      </c>
      <c r="N494" s="226" t="s">
        <v>43</v>
      </c>
      <c r="O494" s="92"/>
      <c r="P494" s="227">
        <f>O494*H494</f>
        <v>0</v>
      </c>
      <c r="Q494" s="227">
        <v>0</v>
      </c>
      <c r="R494" s="227">
        <f>Q494*H494</f>
        <v>0</v>
      </c>
      <c r="S494" s="227">
        <v>0</v>
      </c>
      <c r="T494" s="228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9" t="s">
        <v>205</v>
      </c>
      <c r="AT494" s="229" t="s">
        <v>147</v>
      </c>
      <c r="AU494" s="229" t="s">
        <v>88</v>
      </c>
      <c r="AY494" s="18" t="s">
        <v>143</v>
      </c>
      <c r="BE494" s="230">
        <f>IF(N494="základní",J494,0)</f>
        <v>0</v>
      </c>
      <c r="BF494" s="230">
        <f>IF(N494="snížená",J494,0)</f>
        <v>0</v>
      </c>
      <c r="BG494" s="230">
        <f>IF(N494="zákl. přenesená",J494,0)</f>
        <v>0</v>
      </c>
      <c r="BH494" s="230">
        <f>IF(N494="sníž. přenesená",J494,0)</f>
        <v>0</v>
      </c>
      <c r="BI494" s="230">
        <f>IF(N494="nulová",J494,0)</f>
        <v>0</v>
      </c>
      <c r="BJ494" s="18" t="s">
        <v>86</v>
      </c>
      <c r="BK494" s="230">
        <f>ROUND(I494*H494,2)</f>
        <v>0</v>
      </c>
      <c r="BL494" s="18" t="s">
        <v>205</v>
      </c>
      <c r="BM494" s="229" t="s">
        <v>656</v>
      </c>
    </row>
    <row r="495" spans="1:63" s="12" customFormat="1" ht="22.8" customHeight="1">
      <c r="A495" s="12"/>
      <c r="B495" s="201"/>
      <c r="C495" s="202"/>
      <c r="D495" s="203" t="s">
        <v>77</v>
      </c>
      <c r="E495" s="215" t="s">
        <v>657</v>
      </c>
      <c r="F495" s="215" t="s">
        <v>658</v>
      </c>
      <c r="G495" s="202"/>
      <c r="H495" s="202"/>
      <c r="I495" s="205"/>
      <c r="J495" s="216">
        <f>BK495</f>
        <v>0</v>
      </c>
      <c r="K495" s="202"/>
      <c r="L495" s="207"/>
      <c r="M495" s="208"/>
      <c r="N495" s="209"/>
      <c r="O495" s="209"/>
      <c r="P495" s="210">
        <f>SUM(P496:P600)</f>
        <v>0</v>
      </c>
      <c r="Q495" s="209"/>
      <c r="R495" s="210">
        <f>SUM(R496:R600)</f>
        <v>8.62621475</v>
      </c>
      <c r="S495" s="209"/>
      <c r="T495" s="211">
        <f>SUM(T496:T600)</f>
        <v>6.12597848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12" t="s">
        <v>88</v>
      </c>
      <c r="AT495" s="213" t="s">
        <v>77</v>
      </c>
      <c r="AU495" s="213" t="s">
        <v>86</v>
      </c>
      <c r="AY495" s="212" t="s">
        <v>143</v>
      </c>
      <c r="BK495" s="214">
        <f>SUM(BK496:BK600)</f>
        <v>0</v>
      </c>
    </row>
    <row r="496" spans="1:65" s="2" customFormat="1" ht="24.15" customHeight="1">
      <c r="A496" s="39"/>
      <c r="B496" s="40"/>
      <c r="C496" s="217" t="s">
        <v>659</v>
      </c>
      <c r="D496" s="217" t="s">
        <v>147</v>
      </c>
      <c r="E496" s="218" t="s">
        <v>660</v>
      </c>
      <c r="F496" s="219" t="s">
        <v>661</v>
      </c>
      <c r="G496" s="220" t="s">
        <v>230</v>
      </c>
      <c r="H496" s="221">
        <v>9.321</v>
      </c>
      <c r="I496" s="222"/>
      <c r="J496" s="223">
        <f>ROUND(I496*H496,2)</f>
        <v>0</v>
      </c>
      <c r="K496" s="224"/>
      <c r="L496" s="45"/>
      <c r="M496" s="225" t="s">
        <v>1</v>
      </c>
      <c r="N496" s="226" t="s">
        <v>43</v>
      </c>
      <c r="O496" s="92"/>
      <c r="P496" s="227">
        <f>O496*H496</f>
        <v>0</v>
      </c>
      <c r="Q496" s="227">
        <v>0.00122</v>
      </c>
      <c r="R496" s="227">
        <f>Q496*H496</f>
        <v>0.011371619999999999</v>
      </c>
      <c r="S496" s="227">
        <v>0</v>
      </c>
      <c r="T496" s="228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9" t="s">
        <v>205</v>
      </c>
      <c r="AT496" s="229" t="s">
        <v>147</v>
      </c>
      <c r="AU496" s="229" t="s">
        <v>88</v>
      </c>
      <c r="AY496" s="18" t="s">
        <v>143</v>
      </c>
      <c r="BE496" s="230">
        <f>IF(N496="základní",J496,0)</f>
        <v>0</v>
      </c>
      <c r="BF496" s="230">
        <f>IF(N496="snížená",J496,0)</f>
        <v>0</v>
      </c>
      <c r="BG496" s="230">
        <f>IF(N496="zákl. přenesená",J496,0)</f>
        <v>0</v>
      </c>
      <c r="BH496" s="230">
        <f>IF(N496="sníž. přenesená",J496,0)</f>
        <v>0</v>
      </c>
      <c r="BI496" s="230">
        <f>IF(N496="nulová",J496,0)</f>
        <v>0</v>
      </c>
      <c r="BJ496" s="18" t="s">
        <v>86</v>
      </c>
      <c r="BK496" s="230">
        <f>ROUND(I496*H496,2)</f>
        <v>0</v>
      </c>
      <c r="BL496" s="18" t="s">
        <v>205</v>
      </c>
      <c r="BM496" s="229" t="s">
        <v>662</v>
      </c>
    </row>
    <row r="497" spans="1:51" s="15" customFormat="1" ht="12">
      <c r="A497" s="15"/>
      <c r="B497" s="254"/>
      <c r="C497" s="255"/>
      <c r="D497" s="233" t="s">
        <v>152</v>
      </c>
      <c r="E497" s="256" t="s">
        <v>1</v>
      </c>
      <c r="F497" s="257" t="s">
        <v>663</v>
      </c>
      <c r="G497" s="255"/>
      <c r="H497" s="256" t="s">
        <v>1</v>
      </c>
      <c r="I497" s="258"/>
      <c r="J497" s="255"/>
      <c r="K497" s="255"/>
      <c r="L497" s="259"/>
      <c r="M497" s="260"/>
      <c r="N497" s="261"/>
      <c r="O497" s="261"/>
      <c r="P497" s="261"/>
      <c r="Q497" s="261"/>
      <c r="R497" s="261"/>
      <c r="S497" s="261"/>
      <c r="T497" s="262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63" t="s">
        <v>152</v>
      </c>
      <c r="AU497" s="263" t="s">
        <v>88</v>
      </c>
      <c r="AV497" s="15" t="s">
        <v>86</v>
      </c>
      <c r="AW497" s="15" t="s">
        <v>35</v>
      </c>
      <c r="AX497" s="15" t="s">
        <v>78</v>
      </c>
      <c r="AY497" s="263" t="s">
        <v>143</v>
      </c>
    </row>
    <row r="498" spans="1:51" s="13" customFormat="1" ht="12">
      <c r="A498" s="13"/>
      <c r="B498" s="231"/>
      <c r="C498" s="232"/>
      <c r="D498" s="233" t="s">
        <v>152</v>
      </c>
      <c r="E498" s="234" t="s">
        <v>1</v>
      </c>
      <c r="F498" s="235" t="s">
        <v>664</v>
      </c>
      <c r="G498" s="232"/>
      <c r="H498" s="236">
        <v>5.504</v>
      </c>
      <c r="I498" s="237"/>
      <c r="J498" s="232"/>
      <c r="K498" s="232"/>
      <c r="L498" s="238"/>
      <c r="M498" s="239"/>
      <c r="N498" s="240"/>
      <c r="O498" s="240"/>
      <c r="P498" s="240"/>
      <c r="Q498" s="240"/>
      <c r="R498" s="240"/>
      <c r="S498" s="240"/>
      <c r="T498" s="241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2" t="s">
        <v>152</v>
      </c>
      <c r="AU498" s="242" t="s">
        <v>88</v>
      </c>
      <c r="AV498" s="13" t="s">
        <v>88</v>
      </c>
      <c r="AW498" s="13" t="s">
        <v>35</v>
      </c>
      <c r="AX498" s="13" t="s">
        <v>78</v>
      </c>
      <c r="AY498" s="242" t="s">
        <v>143</v>
      </c>
    </row>
    <row r="499" spans="1:51" s="15" customFormat="1" ht="12">
      <c r="A499" s="15"/>
      <c r="B499" s="254"/>
      <c r="C499" s="255"/>
      <c r="D499" s="233" t="s">
        <v>152</v>
      </c>
      <c r="E499" s="256" t="s">
        <v>1</v>
      </c>
      <c r="F499" s="257" t="s">
        <v>665</v>
      </c>
      <c r="G499" s="255"/>
      <c r="H499" s="256" t="s">
        <v>1</v>
      </c>
      <c r="I499" s="258"/>
      <c r="J499" s="255"/>
      <c r="K499" s="255"/>
      <c r="L499" s="259"/>
      <c r="M499" s="260"/>
      <c r="N499" s="261"/>
      <c r="O499" s="261"/>
      <c r="P499" s="261"/>
      <c r="Q499" s="261"/>
      <c r="R499" s="261"/>
      <c r="S499" s="261"/>
      <c r="T499" s="262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3" t="s">
        <v>152</v>
      </c>
      <c r="AU499" s="263" t="s">
        <v>88</v>
      </c>
      <c r="AV499" s="15" t="s">
        <v>86</v>
      </c>
      <c r="AW499" s="15" t="s">
        <v>35</v>
      </c>
      <c r="AX499" s="15" t="s">
        <v>78</v>
      </c>
      <c r="AY499" s="263" t="s">
        <v>143</v>
      </c>
    </row>
    <row r="500" spans="1:51" s="13" customFormat="1" ht="12">
      <c r="A500" s="13"/>
      <c r="B500" s="231"/>
      <c r="C500" s="232"/>
      <c r="D500" s="233" t="s">
        <v>152</v>
      </c>
      <c r="E500" s="234" t="s">
        <v>1</v>
      </c>
      <c r="F500" s="235" t="s">
        <v>666</v>
      </c>
      <c r="G500" s="232"/>
      <c r="H500" s="236">
        <v>0.76</v>
      </c>
      <c r="I500" s="237"/>
      <c r="J500" s="232"/>
      <c r="K500" s="232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152</v>
      </c>
      <c r="AU500" s="242" t="s">
        <v>88</v>
      </c>
      <c r="AV500" s="13" t="s">
        <v>88</v>
      </c>
      <c r="AW500" s="13" t="s">
        <v>35</v>
      </c>
      <c r="AX500" s="13" t="s">
        <v>78</v>
      </c>
      <c r="AY500" s="242" t="s">
        <v>143</v>
      </c>
    </row>
    <row r="501" spans="1:51" s="15" customFormat="1" ht="12">
      <c r="A501" s="15"/>
      <c r="B501" s="254"/>
      <c r="C501" s="255"/>
      <c r="D501" s="233" t="s">
        <v>152</v>
      </c>
      <c r="E501" s="256" t="s">
        <v>1</v>
      </c>
      <c r="F501" s="257" t="s">
        <v>667</v>
      </c>
      <c r="G501" s="255"/>
      <c r="H501" s="256" t="s">
        <v>1</v>
      </c>
      <c r="I501" s="258"/>
      <c r="J501" s="255"/>
      <c r="K501" s="255"/>
      <c r="L501" s="259"/>
      <c r="M501" s="260"/>
      <c r="N501" s="261"/>
      <c r="O501" s="261"/>
      <c r="P501" s="261"/>
      <c r="Q501" s="261"/>
      <c r="R501" s="261"/>
      <c r="S501" s="261"/>
      <c r="T501" s="262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63" t="s">
        <v>152</v>
      </c>
      <c r="AU501" s="263" t="s">
        <v>88</v>
      </c>
      <c r="AV501" s="15" t="s">
        <v>86</v>
      </c>
      <c r="AW501" s="15" t="s">
        <v>35</v>
      </c>
      <c r="AX501" s="15" t="s">
        <v>78</v>
      </c>
      <c r="AY501" s="263" t="s">
        <v>143</v>
      </c>
    </row>
    <row r="502" spans="1:51" s="13" customFormat="1" ht="12">
      <c r="A502" s="13"/>
      <c r="B502" s="231"/>
      <c r="C502" s="232"/>
      <c r="D502" s="233" t="s">
        <v>152</v>
      </c>
      <c r="E502" s="234" t="s">
        <v>1</v>
      </c>
      <c r="F502" s="235" t="s">
        <v>668</v>
      </c>
      <c r="G502" s="232"/>
      <c r="H502" s="236">
        <v>2.93</v>
      </c>
      <c r="I502" s="237"/>
      <c r="J502" s="232"/>
      <c r="K502" s="232"/>
      <c r="L502" s="238"/>
      <c r="M502" s="239"/>
      <c r="N502" s="240"/>
      <c r="O502" s="240"/>
      <c r="P502" s="240"/>
      <c r="Q502" s="240"/>
      <c r="R502" s="240"/>
      <c r="S502" s="240"/>
      <c r="T502" s="24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152</v>
      </c>
      <c r="AU502" s="242" t="s">
        <v>88</v>
      </c>
      <c r="AV502" s="13" t="s">
        <v>88</v>
      </c>
      <c r="AW502" s="13" t="s">
        <v>35</v>
      </c>
      <c r="AX502" s="13" t="s">
        <v>78</v>
      </c>
      <c r="AY502" s="242" t="s">
        <v>143</v>
      </c>
    </row>
    <row r="503" spans="1:51" s="15" customFormat="1" ht="12">
      <c r="A503" s="15"/>
      <c r="B503" s="254"/>
      <c r="C503" s="255"/>
      <c r="D503" s="233" t="s">
        <v>152</v>
      </c>
      <c r="E503" s="256" t="s">
        <v>1</v>
      </c>
      <c r="F503" s="257" t="s">
        <v>669</v>
      </c>
      <c r="G503" s="255"/>
      <c r="H503" s="256" t="s">
        <v>1</v>
      </c>
      <c r="I503" s="258"/>
      <c r="J503" s="255"/>
      <c r="K503" s="255"/>
      <c r="L503" s="259"/>
      <c r="M503" s="260"/>
      <c r="N503" s="261"/>
      <c r="O503" s="261"/>
      <c r="P503" s="261"/>
      <c r="Q503" s="261"/>
      <c r="R503" s="261"/>
      <c r="S503" s="261"/>
      <c r="T503" s="262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3" t="s">
        <v>152</v>
      </c>
      <c r="AU503" s="263" t="s">
        <v>88</v>
      </c>
      <c r="AV503" s="15" t="s">
        <v>86</v>
      </c>
      <c r="AW503" s="15" t="s">
        <v>35</v>
      </c>
      <c r="AX503" s="15" t="s">
        <v>78</v>
      </c>
      <c r="AY503" s="263" t="s">
        <v>143</v>
      </c>
    </row>
    <row r="504" spans="1:51" s="13" customFormat="1" ht="12">
      <c r="A504" s="13"/>
      <c r="B504" s="231"/>
      <c r="C504" s="232"/>
      <c r="D504" s="233" t="s">
        <v>152</v>
      </c>
      <c r="E504" s="234" t="s">
        <v>1</v>
      </c>
      <c r="F504" s="235" t="s">
        <v>670</v>
      </c>
      <c r="G504" s="232"/>
      <c r="H504" s="236">
        <v>0.127</v>
      </c>
      <c r="I504" s="237"/>
      <c r="J504" s="232"/>
      <c r="K504" s="232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152</v>
      </c>
      <c r="AU504" s="242" t="s">
        <v>88</v>
      </c>
      <c r="AV504" s="13" t="s">
        <v>88</v>
      </c>
      <c r="AW504" s="13" t="s">
        <v>35</v>
      </c>
      <c r="AX504" s="13" t="s">
        <v>78</v>
      </c>
      <c r="AY504" s="242" t="s">
        <v>143</v>
      </c>
    </row>
    <row r="505" spans="1:51" s="14" customFormat="1" ht="12">
      <c r="A505" s="14"/>
      <c r="B505" s="243"/>
      <c r="C505" s="244"/>
      <c r="D505" s="233" t="s">
        <v>152</v>
      </c>
      <c r="E505" s="245" t="s">
        <v>1</v>
      </c>
      <c r="F505" s="246" t="s">
        <v>154</v>
      </c>
      <c r="G505" s="244"/>
      <c r="H505" s="247">
        <v>9.321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3" t="s">
        <v>152</v>
      </c>
      <c r="AU505" s="253" t="s">
        <v>88</v>
      </c>
      <c r="AV505" s="14" t="s">
        <v>150</v>
      </c>
      <c r="AW505" s="14" t="s">
        <v>35</v>
      </c>
      <c r="AX505" s="14" t="s">
        <v>86</v>
      </c>
      <c r="AY505" s="253" t="s">
        <v>143</v>
      </c>
    </row>
    <row r="506" spans="1:65" s="2" customFormat="1" ht="24.15" customHeight="1">
      <c r="A506" s="39"/>
      <c r="B506" s="40"/>
      <c r="C506" s="217" t="s">
        <v>671</v>
      </c>
      <c r="D506" s="217" t="s">
        <v>147</v>
      </c>
      <c r="E506" s="218" t="s">
        <v>672</v>
      </c>
      <c r="F506" s="219" t="s">
        <v>673</v>
      </c>
      <c r="G506" s="220" t="s">
        <v>167</v>
      </c>
      <c r="H506" s="221">
        <v>23.278</v>
      </c>
      <c r="I506" s="222"/>
      <c r="J506" s="223">
        <f>ROUND(I506*H506,2)</f>
        <v>0</v>
      </c>
      <c r="K506" s="224"/>
      <c r="L506" s="45"/>
      <c r="M506" s="225" t="s">
        <v>1</v>
      </c>
      <c r="N506" s="226" t="s">
        <v>43</v>
      </c>
      <c r="O506" s="92"/>
      <c r="P506" s="227">
        <f>O506*H506</f>
        <v>0</v>
      </c>
      <c r="Q506" s="227">
        <v>0</v>
      </c>
      <c r="R506" s="227">
        <f>Q506*H506</f>
        <v>0</v>
      </c>
      <c r="S506" s="227">
        <v>0.0066</v>
      </c>
      <c r="T506" s="228">
        <f>S506*H506</f>
        <v>0.1536348</v>
      </c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R506" s="229" t="s">
        <v>205</v>
      </c>
      <c r="AT506" s="229" t="s">
        <v>147</v>
      </c>
      <c r="AU506" s="229" t="s">
        <v>88</v>
      </c>
      <c r="AY506" s="18" t="s">
        <v>143</v>
      </c>
      <c r="BE506" s="230">
        <f>IF(N506="základní",J506,0)</f>
        <v>0</v>
      </c>
      <c r="BF506" s="230">
        <f>IF(N506="snížená",J506,0)</f>
        <v>0</v>
      </c>
      <c r="BG506" s="230">
        <f>IF(N506="zákl. přenesená",J506,0)</f>
        <v>0</v>
      </c>
      <c r="BH506" s="230">
        <f>IF(N506="sníž. přenesená",J506,0)</f>
        <v>0</v>
      </c>
      <c r="BI506" s="230">
        <f>IF(N506="nulová",J506,0)</f>
        <v>0</v>
      </c>
      <c r="BJ506" s="18" t="s">
        <v>86</v>
      </c>
      <c r="BK506" s="230">
        <f>ROUND(I506*H506,2)</f>
        <v>0</v>
      </c>
      <c r="BL506" s="18" t="s">
        <v>205</v>
      </c>
      <c r="BM506" s="229" t="s">
        <v>674</v>
      </c>
    </row>
    <row r="507" spans="1:51" s="15" customFormat="1" ht="12">
      <c r="A507" s="15"/>
      <c r="B507" s="254"/>
      <c r="C507" s="255"/>
      <c r="D507" s="233" t="s">
        <v>152</v>
      </c>
      <c r="E507" s="256" t="s">
        <v>1</v>
      </c>
      <c r="F507" s="257" t="s">
        <v>675</v>
      </c>
      <c r="G507" s="255"/>
      <c r="H507" s="256" t="s">
        <v>1</v>
      </c>
      <c r="I507" s="258"/>
      <c r="J507" s="255"/>
      <c r="K507" s="255"/>
      <c r="L507" s="259"/>
      <c r="M507" s="260"/>
      <c r="N507" s="261"/>
      <c r="O507" s="261"/>
      <c r="P507" s="261"/>
      <c r="Q507" s="261"/>
      <c r="R507" s="261"/>
      <c r="S507" s="261"/>
      <c r="T507" s="262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3" t="s">
        <v>152</v>
      </c>
      <c r="AU507" s="263" t="s">
        <v>88</v>
      </c>
      <c r="AV507" s="15" t="s">
        <v>86</v>
      </c>
      <c r="AW507" s="15" t="s">
        <v>35</v>
      </c>
      <c r="AX507" s="15" t="s">
        <v>78</v>
      </c>
      <c r="AY507" s="263" t="s">
        <v>143</v>
      </c>
    </row>
    <row r="508" spans="1:51" s="13" customFormat="1" ht="12">
      <c r="A508" s="13"/>
      <c r="B508" s="231"/>
      <c r="C508" s="232"/>
      <c r="D508" s="233" t="s">
        <v>152</v>
      </c>
      <c r="E508" s="234" t="s">
        <v>1</v>
      </c>
      <c r="F508" s="235" t="s">
        <v>676</v>
      </c>
      <c r="G508" s="232"/>
      <c r="H508" s="236">
        <v>23.278</v>
      </c>
      <c r="I508" s="237"/>
      <c r="J508" s="232"/>
      <c r="K508" s="232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152</v>
      </c>
      <c r="AU508" s="242" t="s">
        <v>88</v>
      </c>
      <c r="AV508" s="13" t="s">
        <v>88</v>
      </c>
      <c r="AW508" s="13" t="s">
        <v>35</v>
      </c>
      <c r="AX508" s="13" t="s">
        <v>86</v>
      </c>
      <c r="AY508" s="242" t="s">
        <v>143</v>
      </c>
    </row>
    <row r="509" spans="1:65" s="2" customFormat="1" ht="24.15" customHeight="1">
      <c r="A509" s="39"/>
      <c r="B509" s="40"/>
      <c r="C509" s="217" t="s">
        <v>677</v>
      </c>
      <c r="D509" s="217" t="s">
        <v>147</v>
      </c>
      <c r="E509" s="218" t="s">
        <v>678</v>
      </c>
      <c r="F509" s="219" t="s">
        <v>679</v>
      </c>
      <c r="G509" s="220" t="s">
        <v>167</v>
      </c>
      <c r="H509" s="221">
        <v>64.45</v>
      </c>
      <c r="I509" s="222"/>
      <c r="J509" s="223">
        <f>ROUND(I509*H509,2)</f>
        <v>0</v>
      </c>
      <c r="K509" s="224"/>
      <c r="L509" s="45"/>
      <c r="M509" s="225" t="s">
        <v>1</v>
      </c>
      <c r="N509" s="226" t="s">
        <v>43</v>
      </c>
      <c r="O509" s="92"/>
      <c r="P509" s="227">
        <f>O509*H509</f>
        <v>0</v>
      </c>
      <c r="Q509" s="227">
        <v>0</v>
      </c>
      <c r="R509" s="227">
        <f>Q509*H509</f>
        <v>0</v>
      </c>
      <c r="S509" s="227">
        <v>0.01232</v>
      </c>
      <c r="T509" s="228">
        <f>S509*H509</f>
        <v>0.794024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29" t="s">
        <v>205</v>
      </c>
      <c r="AT509" s="229" t="s">
        <v>147</v>
      </c>
      <c r="AU509" s="229" t="s">
        <v>88</v>
      </c>
      <c r="AY509" s="18" t="s">
        <v>143</v>
      </c>
      <c r="BE509" s="230">
        <f>IF(N509="základní",J509,0)</f>
        <v>0</v>
      </c>
      <c r="BF509" s="230">
        <f>IF(N509="snížená",J509,0)</f>
        <v>0</v>
      </c>
      <c r="BG509" s="230">
        <f>IF(N509="zákl. přenesená",J509,0)</f>
        <v>0</v>
      </c>
      <c r="BH509" s="230">
        <f>IF(N509="sníž. přenesená",J509,0)</f>
        <v>0</v>
      </c>
      <c r="BI509" s="230">
        <f>IF(N509="nulová",J509,0)</f>
        <v>0</v>
      </c>
      <c r="BJ509" s="18" t="s">
        <v>86</v>
      </c>
      <c r="BK509" s="230">
        <f>ROUND(I509*H509,2)</f>
        <v>0</v>
      </c>
      <c r="BL509" s="18" t="s">
        <v>205</v>
      </c>
      <c r="BM509" s="229" t="s">
        <v>680</v>
      </c>
    </row>
    <row r="510" spans="1:51" s="15" customFormat="1" ht="12">
      <c r="A510" s="15"/>
      <c r="B510" s="254"/>
      <c r="C510" s="255"/>
      <c r="D510" s="233" t="s">
        <v>152</v>
      </c>
      <c r="E510" s="256" t="s">
        <v>1</v>
      </c>
      <c r="F510" s="257" t="s">
        <v>675</v>
      </c>
      <c r="G510" s="255"/>
      <c r="H510" s="256" t="s">
        <v>1</v>
      </c>
      <c r="I510" s="258"/>
      <c r="J510" s="255"/>
      <c r="K510" s="255"/>
      <c r="L510" s="259"/>
      <c r="M510" s="260"/>
      <c r="N510" s="261"/>
      <c r="O510" s="261"/>
      <c r="P510" s="261"/>
      <c r="Q510" s="261"/>
      <c r="R510" s="261"/>
      <c r="S510" s="261"/>
      <c r="T510" s="262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63" t="s">
        <v>152</v>
      </c>
      <c r="AU510" s="263" t="s">
        <v>88</v>
      </c>
      <c r="AV510" s="15" t="s">
        <v>86</v>
      </c>
      <c r="AW510" s="15" t="s">
        <v>35</v>
      </c>
      <c r="AX510" s="15" t="s">
        <v>78</v>
      </c>
      <c r="AY510" s="263" t="s">
        <v>143</v>
      </c>
    </row>
    <row r="511" spans="1:51" s="13" customFormat="1" ht="12">
      <c r="A511" s="13"/>
      <c r="B511" s="231"/>
      <c r="C511" s="232"/>
      <c r="D511" s="233" t="s">
        <v>152</v>
      </c>
      <c r="E511" s="234" t="s">
        <v>1</v>
      </c>
      <c r="F511" s="235" t="s">
        <v>681</v>
      </c>
      <c r="G511" s="232"/>
      <c r="H511" s="236">
        <v>45.683</v>
      </c>
      <c r="I511" s="237"/>
      <c r="J511" s="232"/>
      <c r="K511" s="232"/>
      <c r="L511" s="238"/>
      <c r="M511" s="239"/>
      <c r="N511" s="240"/>
      <c r="O511" s="240"/>
      <c r="P511" s="240"/>
      <c r="Q511" s="240"/>
      <c r="R511" s="240"/>
      <c r="S511" s="240"/>
      <c r="T511" s="24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152</v>
      </c>
      <c r="AU511" s="242" t="s">
        <v>88</v>
      </c>
      <c r="AV511" s="13" t="s">
        <v>88</v>
      </c>
      <c r="AW511" s="13" t="s">
        <v>35</v>
      </c>
      <c r="AX511" s="13" t="s">
        <v>78</v>
      </c>
      <c r="AY511" s="242" t="s">
        <v>143</v>
      </c>
    </row>
    <row r="512" spans="1:51" s="13" customFormat="1" ht="12">
      <c r="A512" s="13"/>
      <c r="B512" s="231"/>
      <c r="C512" s="232"/>
      <c r="D512" s="233" t="s">
        <v>152</v>
      </c>
      <c r="E512" s="234" t="s">
        <v>1</v>
      </c>
      <c r="F512" s="235" t="s">
        <v>682</v>
      </c>
      <c r="G512" s="232"/>
      <c r="H512" s="236">
        <v>5.672</v>
      </c>
      <c r="I512" s="237"/>
      <c r="J512" s="232"/>
      <c r="K512" s="232"/>
      <c r="L512" s="238"/>
      <c r="M512" s="239"/>
      <c r="N512" s="240"/>
      <c r="O512" s="240"/>
      <c r="P512" s="240"/>
      <c r="Q512" s="240"/>
      <c r="R512" s="240"/>
      <c r="S512" s="240"/>
      <c r="T512" s="241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2" t="s">
        <v>152</v>
      </c>
      <c r="AU512" s="242" t="s">
        <v>88</v>
      </c>
      <c r="AV512" s="13" t="s">
        <v>88</v>
      </c>
      <c r="AW512" s="13" t="s">
        <v>35</v>
      </c>
      <c r="AX512" s="13" t="s">
        <v>78</v>
      </c>
      <c r="AY512" s="242" t="s">
        <v>143</v>
      </c>
    </row>
    <row r="513" spans="1:51" s="13" customFormat="1" ht="12">
      <c r="A513" s="13"/>
      <c r="B513" s="231"/>
      <c r="C513" s="232"/>
      <c r="D513" s="233" t="s">
        <v>152</v>
      </c>
      <c r="E513" s="234" t="s">
        <v>1</v>
      </c>
      <c r="F513" s="235" t="s">
        <v>683</v>
      </c>
      <c r="G513" s="232"/>
      <c r="H513" s="236">
        <v>0.369</v>
      </c>
      <c r="I513" s="237"/>
      <c r="J513" s="232"/>
      <c r="K513" s="232"/>
      <c r="L513" s="238"/>
      <c r="M513" s="239"/>
      <c r="N513" s="240"/>
      <c r="O513" s="240"/>
      <c r="P513" s="240"/>
      <c r="Q513" s="240"/>
      <c r="R513" s="240"/>
      <c r="S513" s="240"/>
      <c r="T513" s="241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42" t="s">
        <v>152</v>
      </c>
      <c r="AU513" s="242" t="s">
        <v>88</v>
      </c>
      <c r="AV513" s="13" t="s">
        <v>88</v>
      </c>
      <c r="AW513" s="13" t="s">
        <v>35</v>
      </c>
      <c r="AX513" s="13" t="s">
        <v>78</v>
      </c>
      <c r="AY513" s="242" t="s">
        <v>143</v>
      </c>
    </row>
    <row r="514" spans="1:51" s="13" customFormat="1" ht="12">
      <c r="A514" s="13"/>
      <c r="B514" s="231"/>
      <c r="C514" s="232"/>
      <c r="D514" s="233" t="s">
        <v>152</v>
      </c>
      <c r="E514" s="234" t="s">
        <v>1</v>
      </c>
      <c r="F514" s="235" t="s">
        <v>684</v>
      </c>
      <c r="G514" s="232"/>
      <c r="H514" s="236">
        <v>11.477</v>
      </c>
      <c r="I514" s="237"/>
      <c r="J514" s="232"/>
      <c r="K514" s="232"/>
      <c r="L514" s="238"/>
      <c r="M514" s="239"/>
      <c r="N514" s="240"/>
      <c r="O514" s="240"/>
      <c r="P514" s="240"/>
      <c r="Q514" s="240"/>
      <c r="R514" s="240"/>
      <c r="S514" s="240"/>
      <c r="T514" s="24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2" t="s">
        <v>152</v>
      </c>
      <c r="AU514" s="242" t="s">
        <v>88</v>
      </c>
      <c r="AV514" s="13" t="s">
        <v>88</v>
      </c>
      <c r="AW514" s="13" t="s">
        <v>35</v>
      </c>
      <c r="AX514" s="13" t="s">
        <v>78</v>
      </c>
      <c r="AY514" s="242" t="s">
        <v>143</v>
      </c>
    </row>
    <row r="515" spans="1:51" s="13" customFormat="1" ht="12">
      <c r="A515" s="13"/>
      <c r="B515" s="231"/>
      <c r="C515" s="232"/>
      <c r="D515" s="233" t="s">
        <v>152</v>
      </c>
      <c r="E515" s="234" t="s">
        <v>1</v>
      </c>
      <c r="F515" s="235" t="s">
        <v>685</v>
      </c>
      <c r="G515" s="232"/>
      <c r="H515" s="236">
        <v>1.249</v>
      </c>
      <c r="I515" s="237"/>
      <c r="J515" s="232"/>
      <c r="K515" s="232"/>
      <c r="L515" s="238"/>
      <c r="M515" s="239"/>
      <c r="N515" s="240"/>
      <c r="O515" s="240"/>
      <c r="P515" s="240"/>
      <c r="Q515" s="240"/>
      <c r="R515" s="240"/>
      <c r="S515" s="240"/>
      <c r="T515" s="241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2" t="s">
        <v>152</v>
      </c>
      <c r="AU515" s="242" t="s">
        <v>88</v>
      </c>
      <c r="AV515" s="13" t="s">
        <v>88</v>
      </c>
      <c r="AW515" s="13" t="s">
        <v>35</v>
      </c>
      <c r="AX515" s="13" t="s">
        <v>78</v>
      </c>
      <c r="AY515" s="242" t="s">
        <v>143</v>
      </c>
    </row>
    <row r="516" spans="1:51" s="14" customFormat="1" ht="12">
      <c r="A516" s="14"/>
      <c r="B516" s="243"/>
      <c r="C516" s="244"/>
      <c r="D516" s="233" t="s">
        <v>152</v>
      </c>
      <c r="E516" s="245" t="s">
        <v>1</v>
      </c>
      <c r="F516" s="246" t="s">
        <v>154</v>
      </c>
      <c r="G516" s="244"/>
      <c r="H516" s="247">
        <v>64.45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152</v>
      </c>
      <c r="AU516" s="253" t="s">
        <v>88</v>
      </c>
      <c r="AV516" s="14" t="s">
        <v>150</v>
      </c>
      <c r="AW516" s="14" t="s">
        <v>35</v>
      </c>
      <c r="AX516" s="14" t="s">
        <v>86</v>
      </c>
      <c r="AY516" s="253" t="s">
        <v>143</v>
      </c>
    </row>
    <row r="517" spans="1:65" s="2" customFormat="1" ht="24.15" customHeight="1">
      <c r="A517" s="39"/>
      <c r="B517" s="40"/>
      <c r="C517" s="217" t="s">
        <v>686</v>
      </c>
      <c r="D517" s="217" t="s">
        <v>147</v>
      </c>
      <c r="E517" s="218" t="s">
        <v>687</v>
      </c>
      <c r="F517" s="219" t="s">
        <v>688</v>
      </c>
      <c r="G517" s="220" t="s">
        <v>167</v>
      </c>
      <c r="H517" s="221">
        <v>18.202</v>
      </c>
      <c r="I517" s="222"/>
      <c r="J517" s="223">
        <f>ROUND(I517*H517,2)</f>
        <v>0</v>
      </c>
      <c r="K517" s="224"/>
      <c r="L517" s="45"/>
      <c r="M517" s="225" t="s">
        <v>1</v>
      </c>
      <c r="N517" s="226" t="s">
        <v>43</v>
      </c>
      <c r="O517" s="92"/>
      <c r="P517" s="227">
        <f>O517*H517</f>
        <v>0</v>
      </c>
      <c r="Q517" s="227">
        <v>0</v>
      </c>
      <c r="R517" s="227">
        <f>Q517*H517</f>
        <v>0</v>
      </c>
      <c r="S517" s="227">
        <v>0.01584</v>
      </c>
      <c r="T517" s="228">
        <f>S517*H517</f>
        <v>0.28831968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29" t="s">
        <v>205</v>
      </c>
      <c r="AT517" s="229" t="s">
        <v>147</v>
      </c>
      <c r="AU517" s="229" t="s">
        <v>88</v>
      </c>
      <c r="AY517" s="18" t="s">
        <v>143</v>
      </c>
      <c r="BE517" s="230">
        <f>IF(N517="základní",J517,0)</f>
        <v>0</v>
      </c>
      <c r="BF517" s="230">
        <f>IF(N517="snížená",J517,0)</f>
        <v>0</v>
      </c>
      <c r="BG517" s="230">
        <f>IF(N517="zákl. přenesená",J517,0)</f>
        <v>0</v>
      </c>
      <c r="BH517" s="230">
        <f>IF(N517="sníž. přenesená",J517,0)</f>
        <v>0</v>
      </c>
      <c r="BI517" s="230">
        <f>IF(N517="nulová",J517,0)</f>
        <v>0</v>
      </c>
      <c r="BJ517" s="18" t="s">
        <v>86</v>
      </c>
      <c r="BK517" s="230">
        <f>ROUND(I517*H517,2)</f>
        <v>0</v>
      </c>
      <c r="BL517" s="18" t="s">
        <v>205</v>
      </c>
      <c r="BM517" s="229" t="s">
        <v>689</v>
      </c>
    </row>
    <row r="518" spans="1:51" s="15" customFormat="1" ht="12">
      <c r="A518" s="15"/>
      <c r="B518" s="254"/>
      <c r="C518" s="255"/>
      <c r="D518" s="233" t="s">
        <v>152</v>
      </c>
      <c r="E518" s="256" t="s">
        <v>1</v>
      </c>
      <c r="F518" s="257" t="s">
        <v>675</v>
      </c>
      <c r="G518" s="255"/>
      <c r="H518" s="256" t="s">
        <v>1</v>
      </c>
      <c r="I518" s="258"/>
      <c r="J518" s="255"/>
      <c r="K518" s="255"/>
      <c r="L518" s="259"/>
      <c r="M518" s="260"/>
      <c r="N518" s="261"/>
      <c r="O518" s="261"/>
      <c r="P518" s="261"/>
      <c r="Q518" s="261"/>
      <c r="R518" s="261"/>
      <c r="S518" s="261"/>
      <c r="T518" s="262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T518" s="263" t="s">
        <v>152</v>
      </c>
      <c r="AU518" s="263" t="s">
        <v>88</v>
      </c>
      <c r="AV518" s="15" t="s">
        <v>86</v>
      </c>
      <c r="AW518" s="15" t="s">
        <v>35</v>
      </c>
      <c r="AX518" s="15" t="s">
        <v>78</v>
      </c>
      <c r="AY518" s="263" t="s">
        <v>143</v>
      </c>
    </row>
    <row r="519" spans="1:51" s="13" customFormat="1" ht="12">
      <c r="A519" s="13"/>
      <c r="B519" s="231"/>
      <c r="C519" s="232"/>
      <c r="D519" s="233" t="s">
        <v>152</v>
      </c>
      <c r="E519" s="234" t="s">
        <v>1</v>
      </c>
      <c r="F519" s="235" t="s">
        <v>690</v>
      </c>
      <c r="G519" s="232"/>
      <c r="H519" s="236">
        <v>1.353</v>
      </c>
      <c r="I519" s="237"/>
      <c r="J519" s="232"/>
      <c r="K519" s="232"/>
      <c r="L519" s="238"/>
      <c r="M519" s="239"/>
      <c r="N519" s="240"/>
      <c r="O519" s="240"/>
      <c r="P519" s="240"/>
      <c r="Q519" s="240"/>
      <c r="R519" s="240"/>
      <c r="S519" s="240"/>
      <c r="T519" s="24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2" t="s">
        <v>152</v>
      </c>
      <c r="AU519" s="242" t="s">
        <v>88</v>
      </c>
      <c r="AV519" s="13" t="s">
        <v>88</v>
      </c>
      <c r="AW519" s="13" t="s">
        <v>35</v>
      </c>
      <c r="AX519" s="13" t="s">
        <v>78</v>
      </c>
      <c r="AY519" s="242" t="s">
        <v>143</v>
      </c>
    </row>
    <row r="520" spans="1:51" s="13" customFormat="1" ht="12">
      <c r="A520" s="13"/>
      <c r="B520" s="231"/>
      <c r="C520" s="232"/>
      <c r="D520" s="233" t="s">
        <v>152</v>
      </c>
      <c r="E520" s="234" t="s">
        <v>1</v>
      </c>
      <c r="F520" s="235" t="s">
        <v>691</v>
      </c>
      <c r="G520" s="232"/>
      <c r="H520" s="236">
        <v>9.667</v>
      </c>
      <c r="I520" s="237"/>
      <c r="J520" s="232"/>
      <c r="K520" s="232"/>
      <c r="L520" s="238"/>
      <c r="M520" s="239"/>
      <c r="N520" s="240"/>
      <c r="O520" s="240"/>
      <c r="P520" s="240"/>
      <c r="Q520" s="240"/>
      <c r="R520" s="240"/>
      <c r="S520" s="240"/>
      <c r="T520" s="241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2" t="s">
        <v>152</v>
      </c>
      <c r="AU520" s="242" t="s">
        <v>88</v>
      </c>
      <c r="AV520" s="13" t="s">
        <v>88</v>
      </c>
      <c r="AW520" s="13" t="s">
        <v>35</v>
      </c>
      <c r="AX520" s="13" t="s">
        <v>78</v>
      </c>
      <c r="AY520" s="242" t="s">
        <v>143</v>
      </c>
    </row>
    <row r="521" spans="1:51" s="13" customFormat="1" ht="12">
      <c r="A521" s="13"/>
      <c r="B521" s="231"/>
      <c r="C521" s="232"/>
      <c r="D521" s="233" t="s">
        <v>152</v>
      </c>
      <c r="E521" s="234" t="s">
        <v>1</v>
      </c>
      <c r="F521" s="235" t="s">
        <v>692</v>
      </c>
      <c r="G521" s="232"/>
      <c r="H521" s="236">
        <v>7.182</v>
      </c>
      <c r="I521" s="237"/>
      <c r="J521" s="232"/>
      <c r="K521" s="232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152</v>
      </c>
      <c r="AU521" s="242" t="s">
        <v>88</v>
      </c>
      <c r="AV521" s="13" t="s">
        <v>88</v>
      </c>
      <c r="AW521" s="13" t="s">
        <v>35</v>
      </c>
      <c r="AX521" s="13" t="s">
        <v>78</v>
      </c>
      <c r="AY521" s="242" t="s">
        <v>143</v>
      </c>
    </row>
    <row r="522" spans="1:51" s="14" customFormat="1" ht="12">
      <c r="A522" s="14"/>
      <c r="B522" s="243"/>
      <c r="C522" s="244"/>
      <c r="D522" s="233" t="s">
        <v>152</v>
      </c>
      <c r="E522" s="245" t="s">
        <v>1</v>
      </c>
      <c r="F522" s="246" t="s">
        <v>154</v>
      </c>
      <c r="G522" s="244"/>
      <c r="H522" s="247">
        <v>18.202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3" t="s">
        <v>152</v>
      </c>
      <c r="AU522" s="253" t="s">
        <v>88</v>
      </c>
      <c r="AV522" s="14" t="s">
        <v>150</v>
      </c>
      <c r="AW522" s="14" t="s">
        <v>35</v>
      </c>
      <c r="AX522" s="14" t="s">
        <v>86</v>
      </c>
      <c r="AY522" s="253" t="s">
        <v>143</v>
      </c>
    </row>
    <row r="523" spans="1:65" s="2" customFormat="1" ht="24.15" customHeight="1">
      <c r="A523" s="39"/>
      <c r="B523" s="40"/>
      <c r="C523" s="217" t="s">
        <v>693</v>
      </c>
      <c r="D523" s="217" t="s">
        <v>147</v>
      </c>
      <c r="E523" s="218" t="s">
        <v>694</v>
      </c>
      <c r="F523" s="219" t="s">
        <v>695</v>
      </c>
      <c r="G523" s="220" t="s">
        <v>167</v>
      </c>
      <c r="H523" s="221">
        <v>23.278</v>
      </c>
      <c r="I523" s="222"/>
      <c r="J523" s="223">
        <f>ROUND(I523*H523,2)</f>
        <v>0</v>
      </c>
      <c r="K523" s="224"/>
      <c r="L523" s="45"/>
      <c r="M523" s="225" t="s">
        <v>1</v>
      </c>
      <c r="N523" s="226" t="s">
        <v>43</v>
      </c>
      <c r="O523" s="92"/>
      <c r="P523" s="227">
        <f>O523*H523</f>
        <v>0</v>
      </c>
      <c r="Q523" s="227">
        <v>6E-05</v>
      </c>
      <c r="R523" s="227">
        <f>Q523*H523</f>
        <v>0.00139668</v>
      </c>
      <c r="S523" s="227">
        <v>0</v>
      </c>
      <c r="T523" s="228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29" t="s">
        <v>205</v>
      </c>
      <c r="AT523" s="229" t="s">
        <v>147</v>
      </c>
      <c r="AU523" s="229" t="s">
        <v>88</v>
      </c>
      <c r="AY523" s="18" t="s">
        <v>143</v>
      </c>
      <c r="BE523" s="230">
        <f>IF(N523="základní",J523,0)</f>
        <v>0</v>
      </c>
      <c r="BF523" s="230">
        <f>IF(N523="snížená",J523,0)</f>
        <v>0</v>
      </c>
      <c r="BG523" s="230">
        <f>IF(N523="zákl. přenesená",J523,0)</f>
        <v>0</v>
      </c>
      <c r="BH523" s="230">
        <f>IF(N523="sníž. přenesená",J523,0)</f>
        <v>0</v>
      </c>
      <c r="BI523" s="230">
        <f>IF(N523="nulová",J523,0)</f>
        <v>0</v>
      </c>
      <c r="BJ523" s="18" t="s">
        <v>86</v>
      </c>
      <c r="BK523" s="230">
        <f>ROUND(I523*H523,2)</f>
        <v>0</v>
      </c>
      <c r="BL523" s="18" t="s">
        <v>205</v>
      </c>
      <c r="BM523" s="229" t="s">
        <v>696</v>
      </c>
    </row>
    <row r="524" spans="1:51" s="15" customFormat="1" ht="12">
      <c r="A524" s="15"/>
      <c r="B524" s="254"/>
      <c r="C524" s="255"/>
      <c r="D524" s="233" t="s">
        <v>152</v>
      </c>
      <c r="E524" s="256" t="s">
        <v>1</v>
      </c>
      <c r="F524" s="257" t="s">
        <v>675</v>
      </c>
      <c r="G524" s="255"/>
      <c r="H524" s="256" t="s">
        <v>1</v>
      </c>
      <c r="I524" s="258"/>
      <c r="J524" s="255"/>
      <c r="K524" s="255"/>
      <c r="L524" s="259"/>
      <c r="M524" s="260"/>
      <c r="N524" s="261"/>
      <c r="O524" s="261"/>
      <c r="P524" s="261"/>
      <c r="Q524" s="261"/>
      <c r="R524" s="261"/>
      <c r="S524" s="261"/>
      <c r="T524" s="262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T524" s="263" t="s">
        <v>152</v>
      </c>
      <c r="AU524" s="263" t="s">
        <v>88</v>
      </c>
      <c r="AV524" s="15" t="s">
        <v>86</v>
      </c>
      <c r="AW524" s="15" t="s">
        <v>35</v>
      </c>
      <c r="AX524" s="15" t="s">
        <v>78</v>
      </c>
      <c r="AY524" s="263" t="s">
        <v>143</v>
      </c>
    </row>
    <row r="525" spans="1:51" s="13" customFormat="1" ht="12">
      <c r="A525" s="13"/>
      <c r="B525" s="231"/>
      <c r="C525" s="232"/>
      <c r="D525" s="233" t="s">
        <v>152</v>
      </c>
      <c r="E525" s="234" t="s">
        <v>1</v>
      </c>
      <c r="F525" s="235" t="s">
        <v>676</v>
      </c>
      <c r="G525" s="232"/>
      <c r="H525" s="236">
        <v>23.278</v>
      </c>
      <c r="I525" s="237"/>
      <c r="J525" s="232"/>
      <c r="K525" s="232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152</v>
      </c>
      <c r="AU525" s="242" t="s">
        <v>88</v>
      </c>
      <c r="AV525" s="13" t="s">
        <v>88</v>
      </c>
      <c r="AW525" s="13" t="s">
        <v>35</v>
      </c>
      <c r="AX525" s="13" t="s">
        <v>86</v>
      </c>
      <c r="AY525" s="242" t="s">
        <v>143</v>
      </c>
    </row>
    <row r="526" spans="1:65" s="2" customFormat="1" ht="21.75" customHeight="1">
      <c r="A526" s="39"/>
      <c r="B526" s="40"/>
      <c r="C526" s="264" t="s">
        <v>697</v>
      </c>
      <c r="D526" s="264" t="s">
        <v>173</v>
      </c>
      <c r="E526" s="265" t="s">
        <v>698</v>
      </c>
      <c r="F526" s="266" t="s">
        <v>699</v>
      </c>
      <c r="G526" s="267" t="s">
        <v>230</v>
      </c>
      <c r="H526" s="268">
        <v>0.279</v>
      </c>
      <c r="I526" s="269"/>
      <c r="J526" s="270">
        <f>ROUND(I526*H526,2)</f>
        <v>0</v>
      </c>
      <c r="K526" s="271"/>
      <c r="L526" s="272"/>
      <c r="M526" s="273" t="s">
        <v>1</v>
      </c>
      <c r="N526" s="274" t="s">
        <v>43</v>
      </c>
      <c r="O526" s="92"/>
      <c r="P526" s="227">
        <f>O526*H526</f>
        <v>0</v>
      </c>
      <c r="Q526" s="227">
        <v>0.55</v>
      </c>
      <c r="R526" s="227">
        <f>Q526*H526</f>
        <v>0.15345000000000003</v>
      </c>
      <c r="S526" s="227">
        <v>0</v>
      </c>
      <c r="T526" s="228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9" t="s">
        <v>335</v>
      </c>
      <c r="AT526" s="229" t="s">
        <v>173</v>
      </c>
      <c r="AU526" s="229" t="s">
        <v>88</v>
      </c>
      <c r="AY526" s="18" t="s">
        <v>143</v>
      </c>
      <c r="BE526" s="230">
        <f>IF(N526="základní",J526,0)</f>
        <v>0</v>
      </c>
      <c r="BF526" s="230">
        <f>IF(N526="snížená",J526,0)</f>
        <v>0</v>
      </c>
      <c r="BG526" s="230">
        <f>IF(N526="zákl. přenesená",J526,0)</f>
        <v>0</v>
      </c>
      <c r="BH526" s="230">
        <f>IF(N526="sníž. přenesená",J526,0)</f>
        <v>0</v>
      </c>
      <c r="BI526" s="230">
        <f>IF(N526="nulová",J526,0)</f>
        <v>0</v>
      </c>
      <c r="BJ526" s="18" t="s">
        <v>86</v>
      </c>
      <c r="BK526" s="230">
        <f>ROUND(I526*H526,2)</f>
        <v>0</v>
      </c>
      <c r="BL526" s="18" t="s">
        <v>205</v>
      </c>
      <c r="BM526" s="229" t="s">
        <v>700</v>
      </c>
    </row>
    <row r="527" spans="1:51" s="15" customFormat="1" ht="12">
      <c r="A527" s="15"/>
      <c r="B527" s="254"/>
      <c r="C527" s="255"/>
      <c r="D527" s="233" t="s">
        <v>152</v>
      </c>
      <c r="E527" s="256" t="s">
        <v>1</v>
      </c>
      <c r="F527" s="257" t="s">
        <v>675</v>
      </c>
      <c r="G527" s="255"/>
      <c r="H527" s="256" t="s">
        <v>1</v>
      </c>
      <c r="I527" s="258"/>
      <c r="J527" s="255"/>
      <c r="K527" s="255"/>
      <c r="L527" s="259"/>
      <c r="M527" s="260"/>
      <c r="N527" s="261"/>
      <c r="O527" s="261"/>
      <c r="P527" s="261"/>
      <c r="Q527" s="261"/>
      <c r="R527" s="261"/>
      <c r="S527" s="261"/>
      <c r="T527" s="262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3" t="s">
        <v>152</v>
      </c>
      <c r="AU527" s="263" t="s">
        <v>88</v>
      </c>
      <c r="AV527" s="15" t="s">
        <v>86</v>
      </c>
      <c r="AW527" s="15" t="s">
        <v>35</v>
      </c>
      <c r="AX527" s="15" t="s">
        <v>78</v>
      </c>
      <c r="AY527" s="263" t="s">
        <v>143</v>
      </c>
    </row>
    <row r="528" spans="1:51" s="13" customFormat="1" ht="12">
      <c r="A528" s="13"/>
      <c r="B528" s="231"/>
      <c r="C528" s="232"/>
      <c r="D528" s="233" t="s">
        <v>152</v>
      </c>
      <c r="E528" s="234" t="s">
        <v>1</v>
      </c>
      <c r="F528" s="235" t="s">
        <v>701</v>
      </c>
      <c r="G528" s="232"/>
      <c r="H528" s="236">
        <v>0.279</v>
      </c>
      <c r="I528" s="237"/>
      <c r="J528" s="232"/>
      <c r="K528" s="232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152</v>
      </c>
      <c r="AU528" s="242" t="s">
        <v>88</v>
      </c>
      <c r="AV528" s="13" t="s">
        <v>88</v>
      </c>
      <c r="AW528" s="13" t="s">
        <v>35</v>
      </c>
      <c r="AX528" s="13" t="s">
        <v>86</v>
      </c>
      <c r="AY528" s="242" t="s">
        <v>143</v>
      </c>
    </row>
    <row r="529" spans="1:65" s="2" customFormat="1" ht="24.15" customHeight="1">
      <c r="A529" s="39"/>
      <c r="B529" s="40"/>
      <c r="C529" s="217" t="s">
        <v>702</v>
      </c>
      <c r="D529" s="217" t="s">
        <v>147</v>
      </c>
      <c r="E529" s="218" t="s">
        <v>703</v>
      </c>
      <c r="F529" s="219" t="s">
        <v>704</v>
      </c>
      <c r="G529" s="220" t="s">
        <v>167</v>
      </c>
      <c r="H529" s="221">
        <v>64.45</v>
      </c>
      <c r="I529" s="222"/>
      <c r="J529" s="223">
        <f>ROUND(I529*H529,2)</f>
        <v>0</v>
      </c>
      <c r="K529" s="224"/>
      <c r="L529" s="45"/>
      <c r="M529" s="225" t="s">
        <v>1</v>
      </c>
      <c r="N529" s="226" t="s">
        <v>43</v>
      </c>
      <c r="O529" s="92"/>
      <c r="P529" s="227">
        <f>O529*H529</f>
        <v>0</v>
      </c>
      <c r="Q529" s="227">
        <v>8E-05</v>
      </c>
      <c r="R529" s="227">
        <f>Q529*H529</f>
        <v>0.005156000000000001</v>
      </c>
      <c r="S529" s="227">
        <v>0</v>
      </c>
      <c r="T529" s="228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229" t="s">
        <v>205</v>
      </c>
      <c r="AT529" s="229" t="s">
        <v>147</v>
      </c>
      <c r="AU529" s="229" t="s">
        <v>88</v>
      </c>
      <c r="AY529" s="18" t="s">
        <v>143</v>
      </c>
      <c r="BE529" s="230">
        <f>IF(N529="základní",J529,0)</f>
        <v>0</v>
      </c>
      <c r="BF529" s="230">
        <f>IF(N529="snížená",J529,0)</f>
        <v>0</v>
      </c>
      <c r="BG529" s="230">
        <f>IF(N529="zákl. přenesená",J529,0)</f>
        <v>0</v>
      </c>
      <c r="BH529" s="230">
        <f>IF(N529="sníž. přenesená",J529,0)</f>
        <v>0</v>
      </c>
      <c r="BI529" s="230">
        <f>IF(N529="nulová",J529,0)</f>
        <v>0</v>
      </c>
      <c r="BJ529" s="18" t="s">
        <v>86</v>
      </c>
      <c r="BK529" s="230">
        <f>ROUND(I529*H529,2)</f>
        <v>0</v>
      </c>
      <c r="BL529" s="18" t="s">
        <v>205</v>
      </c>
      <c r="BM529" s="229" t="s">
        <v>705</v>
      </c>
    </row>
    <row r="530" spans="1:51" s="15" customFormat="1" ht="12">
      <c r="A530" s="15"/>
      <c r="B530" s="254"/>
      <c r="C530" s="255"/>
      <c r="D530" s="233" t="s">
        <v>152</v>
      </c>
      <c r="E530" s="256" t="s">
        <v>1</v>
      </c>
      <c r="F530" s="257" t="s">
        <v>675</v>
      </c>
      <c r="G530" s="255"/>
      <c r="H530" s="256" t="s">
        <v>1</v>
      </c>
      <c r="I530" s="258"/>
      <c r="J530" s="255"/>
      <c r="K530" s="255"/>
      <c r="L530" s="259"/>
      <c r="M530" s="260"/>
      <c r="N530" s="261"/>
      <c r="O530" s="261"/>
      <c r="P530" s="261"/>
      <c r="Q530" s="261"/>
      <c r="R530" s="261"/>
      <c r="S530" s="261"/>
      <c r="T530" s="262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T530" s="263" t="s">
        <v>152</v>
      </c>
      <c r="AU530" s="263" t="s">
        <v>88</v>
      </c>
      <c r="AV530" s="15" t="s">
        <v>86</v>
      </c>
      <c r="AW530" s="15" t="s">
        <v>35</v>
      </c>
      <c r="AX530" s="15" t="s">
        <v>78</v>
      </c>
      <c r="AY530" s="263" t="s">
        <v>143</v>
      </c>
    </row>
    <row r="531" spans="1:51" s="13" customFormat="1" ht="12">
      <c r="A531" s="13"/>
      <c r="B531" s="231"/>
      <c r="C531" s="232"/>
      <c r="D531" s="233" t="s">
        <v>152</v>
      </c>
      <c r="E531" s="234" t="s">
        <v>1</v>
      </c>
      <c r="F531" s="235" t="s">
        <v>681</v>
      </c>
      <c r="G531" s="232"/>
      <c r="H531" s="236">
        <v>45.683</v>
      </c>
      <c r="I531" s="237"/>
      <c r="J531" s="232"/>
      <c r="K531" s="232"/>
      <c r="L531" s="238"/>
      <c r="M531" s="239"/>
      <c r="N531" s="240"/>
      <c r="O531" s="240"/>
      <c r="P531" s="240"/>
      <c r="Q531" s="240"/>
      <c r="R531" s="240"/>
      <c r="S531" s="240"/>
      <c r="T531" s="241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42" t="s">
        <v>152</v>
      </c>
      <c r="AU531" s="242" t="s">
        <v>88</v>
      </c>
      <c r="AV531" s="13" t="s">
        <v>88</v>
      </c>
      <c r="AW531" s="13" t="s">
        <v>35</v>
      </c>
      <c r="AX531" s="13" t="s">
        <v>78</v>
      </c>
      <c r="AY531" s="242" t="s">
        <v>143</v>
      </c>
    </row>
    <row r="532" spans="1:51" s="13" customFormat="1" ht="12">
      <c r="A532" s="13"/>
      <c r="B532" s="231"/>
      <c r="C532" s="232"/>
      <c r="D532" s="233" t="s">
        <v>152</v>
      </c>
      <c r="E532" s="234" t="s">
        <v>1</v>
      </c>
      <c r="F532" s="235" t="s">
        <v>682</v>
      </c>
      <c r="G532" s="232"/>
      <c r="H532" s="236">
        <v>5.672</v>
      </c>
      <c r="I532" s="237"/>
      <c r="J532" s="232"/>
      <c r="K532" s="232"/>
      <c r="L532" s="238"/>
      <c r="M532" s="239"/>
      <c r="N532" s="240"/>
      <c r="O532" s="240"/>
      <c r="P532" s="240"/>
      <c r="Q532" s="240"/>
      <c r="R532" s="240"/>
      <c r="S532" s="240"/>
      <c r="T532" s="241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2" t="s">
        <v>152</v>
      </c>
      <c r="AU532" s="242" t="s">
        <v>88</v>
      </c>
      <c r="AV532" s="13" t="s">
        <v>88</v>
      </c>
      <c r="AW532" s="13" t="s">
        <v>35</v>
      </c>
      <c r="AX532" s="13" t="s">
        <v>78</v>
      </c>
      <c r="AY532" s="242" t="s">
        <v>143</v>
      </c>
    </row>
    <row r="533" spans="1:51" s="13" customFormat="1" ht="12">
      <c r="A533" s="13"/>
      <c r="B533" s="231"/>
      <c r="C533" s="232"/>
      <c r="D533" s="233" t="s">
        <v>152</v>
      </c>
      <c r="E533" s="234" t="s">
        <v>1</v>
      </c>
      <c r="F533" s="235" t="s">
        <v>683</v>
      </c>
      <c r="G533" s="232"/>
      <c r="H533" s="236">
        <v>0.369</v>
      </c>
      <c r="I533" s="237"/>
      <c r="J533" s="232"/>
      <c r="K533" s="232"/>
      <c r="L533" s="238"/>
      <c r="M533" s="239"/>
      <c r="N533" s="240"/>
      <c r="O533" s="240"/>
      <c r="P533" s="240"/>
      <c r="Q533" s="240"/>
      <c r="R533" s="240"/>
      <c r="S533" s="240"/>
      <c r="T533" s="24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2" t="s">
        <v>152</v>
      </c>
      <c r="AU533" s="242" t="s">
        <v>88</v>
      </c>
      <c r="AV533" s="13" t="s">
        <v>88</v>
      </c>
      <c r="AW533" s="13" t="s">
        <v>35</v>
      </c>
      <c r="AX533" s="13" t="s">
        <v>78</v>
      </c>
      <c r="AY533" s="242" t="s">
        <v>143</v>
      </c>
    </row>
    <row r="534" spans="1:51" s="13" customFormat="1" ht="12">
      <c r="A534" s="13"/>
      <c r="B534" s="231"/>
      <c r="C534" s="232"/>
      <c r="D534" s="233" t="s">
        <v>152</v>
      </c>
      <c r="E534" s="234" t="s">
        <v>1</v>
      </c>
      <c r="F534" s="235" t="s">
        <v>684</v>
      </c>
      <c r="G534" s="232"/>
      <c r="H534" s="236">
        <v>11.477</v>
      </c>
      <c r="I534" s="237"/>
      <c r="J534" s="232"/>
      <c r="K534" s="232"/>
      <c r="L534" s="238"/>
      <c r="M534" s="239"/>
      <c r="N534" s="240"/>
      <c r="O534" s="240"/>
      <c r="P534" s="240"/>
      <c r="Q534" s="240"/>
      <c r="R534" s="240"/>
      <c r="S534" s="240"/>
      <c r="T534" s="24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2" t="s">
        <v>152</v>
      </c>
      <c r="AU534" s="242" t="s">
        <v>88</v>
      </c>
      <c r="AV534" s="13" t="s">
        <v>88</v>
      </c>
      <c r="AW534" s="13" t="s">
        <v>35</v>
      </c>
      <c r="AX534" s="13" t="s">
        <v>78</v>
      </c>
      <c r="AY534" s="242" t="s">
        <v>143</v>
      </c>
    </row>
    <row r="535" spans="1:51" s="13" customFormat="1" ht="12">
      <c r="A535" s="13"/>
      <c r="B535" s="231"/>
      <c r="C535" s="232"/>
      <c r="D535" s="233" t="s">
        <v>152</v>
      </c>
      <c r="E535" s="234" t="s">
        <v>1</v>
      </c>
      <c r="F535" s="235" t="s">
        <v>685</v>
      </c>
      <c r="G535" s="232"/>
      <c r="H535" s="236">
        <v>1.249</v>
      </c>
      <c r="I535" s="237"/>
      <c r="J535" s="232"/>
      <c r="K535" s="232"/>
      <c r="L535" s="238"/>
      <c r="M535" s="239"/>
      <c r="N535" s="240"/>
      <c r="O535" s="240"/>
      <c r="P535" s="240"/>
      <c r="Q535" s="240"/>
      <c r="R535" s="240"/>
      <c r="S535" s="240"/>
      <c r="T535" s="241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2" t="s">
        <v>152</v>
      </c>
      <c r="AU535" s="242" t="s">
        <v>88</v>
      </c>
      <c r="AV535" s="13" t="s">
        <v>88</v>
      </c>
      <c r="AW535" s="13" t="s">
        <v>35</v>
      </c>
      <c r="AX535" s="13" t="s">
        <v>78</v>
      </c>
      <c r="AY535" s="242" t="s">
        <v>143</v>
      </c>
    </row>
    <row r="536" spans="1:51" s="14" customFormat="1" ht="12">
      <c r="A536" s="14"/>
      <c r="B536" s="243"/>
      <c r="C536" s="244"/>
      <c r="D536" s="233" t="s">
        <v>152</v>
      </c>
      <c r="E536" s="245" t="s">
        <v>1</v>
      </c>
      <c r="F536" s="246" t="s">
        <v>154</v>
      </c>
      <c r="G536" s="244"/>
      <c r="H536" s="247">
        <v>64.45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3" t="s">
        <v>152</v>
      </c>
      <c r="AU536" s="253" t="s">
        <v>88</v>
      </c>
      <c r="AV536" s="14" t="s">
        <v>150</v>
      </c>
      <c r="AW536" s="14" t="s">
        <v>35</v>
      </c>
      <c r="AX536" s="14" t="s">
        <v>86</v>
      </c>
      <c r="AY536" s="253" t="s">
        <v>143</v>
      </c>
    </row>
    <row r="537" spans="1:65" s="2" customFormat="1" ht="21.75" customHeight="1">
      <c r="A537" s="39"/>
      <c r="B537" s="40"/>
      <c r="C537" s="264" t="s">
        <v>373</v>
      </c>
      <c r="D537" s="264" t="s">
        <v>173</v>
      </c>
      <c r="E537" s="265" t="s">
        <v>706</v>
      </c>
      <c r="F537" s="266" t="s">
        <v>707</v>
      </c>
      <c r="G537" s="267" t="s">
        <v>230</v>
      </c>
      <c r="H537" s="268">
        <v>1.17</v>
      </c>
      <c r="I537" s="269"/>
      <c r="J537" s="270">
        <f>ROUND(I537*H537,2)</f>
        <v>0</v>
      </c>
      <c r="K537" s="271"/>
      <c r="L537" s="272"/>
      <c r="M537" s="273" t="s">
        <v>1</v>
      </c>
      <c r="N537" s="274" t="s">
        <v>43</v>
      </c>
      <c r="O537" s="92"/>
      <c r="P537" s="227">
        <f>O537*H537</f>
        <v>0</v>
      </c>
      <c r="Q537" s="227">
        <v>0.55</v>
      </c>
      <c r="R537" s="227">
        <f>Q537*H537</f>
        <v>0.6435</v>
      </c>
      <c r="S537" s="227">
        <v>0</v>
      </c>
      <c r="T537" s="228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29" t="s">
        <v>335</v>
      </c>
      <c r="AT537" s="229" t="s">
        <v>173</v>
      </c>
      <c r="AU537" s="229" t="s">
        <v>88</v>
      </c>
      <c r="AY537" s="18" t="s">
        <v>143</v>
      </c>
      <c r="BE537" s="230">
        <f>IF(N537="základní",J537,0)</f>
        <v>0</v>
      </c>
      <c r="BF537" s="230">
        <f>IF(N537="snížená",J537,0)</f>
        <v>0</v>
      </c>
      <c r="BG537" s="230">
        <f>IF(N537="zákl. přenesená",J537,0)</f>
        <v>0</v>
      </c>
      <c r="BH537" s="230">
        <f>IF(N537="sníž. přenesená",J537,0)</f>
        <v>0</v>
      </c>
      <c r="BI537" s="230">
        <f>IF(N537="nulová",J537,0)</f>
        <v>0</v>
      </c>
      <c r="BJ537" s="18" t="s">
        <v>86</v>
      </c>
      <c r="BK537" s="230">
        <f>ROUND(I537*H537,2)</f>
        <v>0</v>
      </c>
      <c r="BL537" s="18" t="s">
        <v>205</v>
      </c>
      <c r="BM537" s="229" t="s">
        <v>708</v>
      </c>
    </row>
    <row r="538" spans="1:51" s="15" customFormat="1" ht="12">
      <c r="A538" s="15"/>
      <c r="B538" s="254"/>
      <c r="C538" s="255"/>
      <c r="D538" s="233" t="s">
        <v>152</v>
      </c>
      <c r="E538" s="256" t="s">
        <v>1</v>
      </c>
      <c r="F538" s="257" t="s">
        <v>675</v>
      </c>
      <c r="G538" s="255"/>
      <c r="H538" s="256" t="s">
        <v>1</v>
      </c>
      <c r="I538" s="258"/>
      <c r="J538" s="255"/>
      <c r="K538" s="255"/>
      <c r="L538" s="259"/>
      <c r="M538" s="260"/>
      <c r="N538" s="261"/>
      <c r="O538" s="261"/>
      <c r="P538" s="261"/>
      <c r="Q538" s="261"/>
      <c r="R538" s="261"/>
      <c r="S538" s="261"/>
      <c r="T538" s="262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3" t="s">
        <v>152</v>
      </c>
      <c r="AU538" s="263" t="s">
        <v>88</v>
      </c>
      <c r="AV538" s="15" t="s">
        <v>86</v>
      </c>
      <c r="AW538" s="15" t="s">
        <v>35</v>
      </c>
      <c r="AX538" s="15" t="s">
        <v>78</v>
      </c>
      <c r="AY538" s="263" t="s">
        <v>143</v>
      </c>
    </row>
    <row r="539" spans="1:51" s="13" customFormat="1" ht="12">
      <c r="A539" s="13"/>
      <c r="B539" s="231"/>
      <c r="C539" s="232"/>
      <c r="D539" s="233" t="s">
        <v>152</v>
      </c>
      <c r="E539" s="234" t="s">
        <v>1</v>
      </c>
      <c r="F539" s="235" t="s">
        <v>709</v>
      </c>
      <c r="G539" s="232"/>
      <c r="H539" s="236">
        <v>0.822</v>
      </c>
      <c r="I539" s="237"/>
      <c r="J539" s="232"/>
      <c r="K539" s="232"/>
      <c r="L539" s="238"/>
      <c r="M539" s="239"/>
      <c r="N539" s="240"/>
      <c r="O539" s="240"/>
      <c r="P539" s="240"/>
      <c r="Q539" s="240"/>
      <c r="R539" s="240"/>
      <c r="S539" s="240"/>
      <c r="T539" s="241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2" t="s">
        <v>152</v>
      </c>
      <c r="AU539" s="242" t="s">
        <v>88</v>
      </c>
      <c r="AV539" s="13" t="s">
        <v>88</v>
      </c>
      <c r="AW539" s="13" t="s">
        <v>35</v>
      </c>
      <c r="AX539" s="13" t="s">
        <v>78</v>
      </c>
      <c r="AY539" s="242" t="s">
        <v>143</v>
      </c>
    </row>
    <row r="540" spans="1:51" s="13" customFormat="1" ht="12">
      <c r="A540" s="13"/>
      <c r="B540" s="231"/>
      <c r="C540" s="232"/>
      <c r="D540" s="233" t="s">
        <v>152</v>
      </c>
      <c r="E540" s="234" t="s">
        <v>1</v>
      </c>
      <c r="F540" s="235" t="s">
        <v>710</v>
      </c>
      <c r="G540" s="232"/>
      <c r="H540" s="236">
        <v>0.102</v>
      </c>
      <c r="I540" s="237"/>
      <c r="J540" s="232"/>
      <c r="K540" s="232"/>
      <c r="L540" s="238"/>
      <c r="M540" s="239"/>
      <c r="N540" s="240"/>
      <c r="O540" s="240"/>
      <c r="P540" s="240"/>
      <c r="Q540" s="240"/>
      <c r="R540" s="240"/>
      <c r="S540" s="240"/>
      <c r="T540" s="24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2" t="s">
        <v>152</v>
      </c>
      <c r="AU540" s="242" t="s">
        <v>88</v>
      </c>
      <c r="AV540" s="13" t="s">
        <v>88</v>
      </c>
      <c r="AW540" s="13" t="s">
        <v>35</v>
      </c>
      <c r="AX540" s="13" t="s">
        <v>78</v>
      </c>
      <c r="AY540" s="242" t="s">
        <v>143</v>
      </c>
    </row>
    <row r="541" spans="1:51" s="13" customFormat="1" ht="12">
      <c r="A541" s="13"/>
      <c r="B541" s="231"/>
      <c r="C541" s="232"/>
      <c r="D541" s="233" t="s">
        <v>152</v>
      </c>
      <c r="E541" s="234" t="s">
        <v>1</v>
      </c>
      <c r="F541" s="235" t="s">
        <v>711</v>
      </c>
      <c r="G541" s="232"/>
      <c r="H541" s="236">
        <v>0.007</v>
      </c>
      <c r="I541" s="237"/>
      <c r="J541" s="232"/>
      <c r="K541" s="232"/>
      <c r="L541" s="238"/>
      <c r="M541" s="239"/>
      <c r="N541" s="240"/>
      <c r="O541" s="240"/>
      <c r="P541" s="240"/>
      <c r="Q541" s="240"/>
      <c r="R541" s="240"/>
      <c r="S541" s="240"/>
      <c r="T541" s="24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152</v>
      </c>
      <c r="AU541" s="242" t="s">
        <v>88</v>
      </c>
      <c r="AV541" s="13" t="s">
        <v>88</v>
      </c>
      <c r="AW541" s="13" t="s">
        <v>35</v>
      </c>
      <c r="AX541" s="13" t="s">
        <v>78</v>
      </c>
      <c r="AY541" s="242" t="s">
        <v>143</v>
      </c>
    </row>
    <row r="542" spans="1:51" s="13" customFormat="1" ht="12">
      <c r="A542" s="13"/>
      <c r="B542" s="231"/>
      <c r="C542" s="232"/>
      <c r="D542" s="233" t="s">
        <v>152</v>
      </c>
      <c r="E542" s="234" t="s">
        <v>1</v>
      </c>
      <c r="F542" s="235" t="s">
        <v>712</v>
      </c>
      <c r="G542" s="232"/>
      <c r="H542" s="236">
        <v>0.22</v>
      </c>
      <c r="I542" s="237"/>
      <c r="J542" s="232"/>
      <c r="K542" s="232"/>
      <c r="L542" s="238"/>
      <c r="M542" s="239"/>
      <c r="N542" s="240"/>
      <c r="O542" s="240"/>
      <c r="P542" s="240"/>
      <c r="Q542" s="240"/>
      <c r="R542" s="240"/>
      <c r="S542" s="240"/>
      <c r="T542" s="241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2" t="s">
        <v>152</v>
      </c>
      <c r="AU542" s="242" t="s">
        <v>88</v>
      </c>
      <c r="AV542" s="13" t="s">
        <v>88</v>
      </c>
      <c r="AW542" s="13" t="s">
        <v>35</v>
      </c>
      <c r="AX542" s="13" t="s">
        <v>78</v>
      </c>
      <c r="AY542" s="242" t="s">
        <v>143</v>
      </c>
    </row>
    <row r="543" spans="1:51" s="13" customFormat="1" ht="12">
      <c r="A543" s="13"/>
      <c r="B543" s="231"/>
      <c r="C543" s="232"/>
      <c r="D543" s="233" t="s">
        <v>152</v>
      </c>
      <c r="E543" s="234" t="s">
        <v>1</v>
      </c>
      <c r="F543" s="235" t="s">
        <v>713</v>
      </c>
      <c r="G543" s="232"/>
      <c r="H543" s="236">
        <v>0.019</v>
      </c>
      <c r="I543" s="237"/>
      <c r="J543" s="232"/>
      <c r="K543" s="232"/>
      <c r="L543" s="238"/>
      <c r="M543" s="239"/>
      <c r="N543" s="240"/>
      <c r="O543" s="240"/>
      <c r="P543" s="240"/>
      <c r="Q543" s="240"/>
      <c r="R543" s="240"/>
      <c r="S543" s="240"/>
      <c r="T543" s="24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152</v>
      </c>
      <c r="AU543" s="242" t="s">
        <v>88</v>
      </c>
      <c r="AV543" s="13" t="s">
        <v>88</v>
      </c>
      <c r="AW543" s="13" t="s">
        <v>35</v>
      </c>
      <c r="AX543" s="13" t="s">
        <v>78</v>
      </c>
      <c r="AY543" s="242" t="s">
        <v>143</v>
      </c>
    </row>
    <row r="544" spans="1:51" s="14" customFormat="1" ht="12">
      <c r="A544" s="14"/>
      <c r="B544" s="243"/>
      <c r="C544" s="244"/>
      <c r="D544" s="233" t="s">
        <v>152</v>
      </c>
      <c r="E544" s="245" t="s">
        <v>1</v>
      </c>
      <c r="F544" s="246" t="s">
        <v>154</v>
      </c>
      <c r="G544" s="244"/>
      <c r="H544" s="247">
        <v>1.17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152</v>
      </c>
      <c r="AU544" s="253" t="s">
        <v>88</v>
      </c>
      <c r="AV544" s="14" t="s">
        <v>150</v>
      </c>
      <c r="AW544" s="14" t="s">
        <v>35</v>
      </c>
      <c r="AX544" s="14" t="s">
        <v>86</v>
      </c>
      <c r="AY544" s="253" t="s">
        <v>143</v>
      </c>
    </row>
    <row r="545" spans="1:65" s="2" customFormat="1" ht="24.15" customHeight="1">
      <c r="A545" s="39"/>
      <c r="B545" s="40"/>
      <c r="C545" s="217" t="s">
        <v>714</v>
      </c>
      <c r="D545" s="217" t="s">
        <v>147</v>
      </c>
      <c r="E545" s="218" t="s">
        <v>715</v>
      </c>
      <c r="F545" s="219" t="s">
        <v>716</v>
      </c>
      <c r="G545" s="220" t="s">
        <v>167</v>
      </c>
      <c r="H545" s="221">
        <v>18.202</v>
      </c>
      <c r="I545" s="222"/>
      <c r="J545" s="223">
        <f>ROUND(I545*H545,2)</f>
        <v>0</v>
      </c>
      <c r="K545" s="224"/>
      <c r="L545" s="45"/>
      <c r="M545" s="225" t="s">
        <v>1</v>
      </c>
      <c r="N545" s="226" t="s">
        <v>43</v>
      </c>
      <c r="O545" s="92"/>
      <c r="P545" s="227">
        <f>O545*H545</f>
        <v>0</v>
      </c>
      <c r="Q545" s="227">
        <v>9E-05</v>
      </c>
      <c r="R545" s="227">
        <f>Q545*H545</f>
        <v>0.0016381800000000004</v>
      </c>
      <c r="S545" s="227">
        <v>0</v>
      </c>
      <c r="T545" s="228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9" t="s">
        <v>205</v>
      </c>
      <c r="AT545" s="229" t="s">
        <v>147</v>
      </c>
      <c r="AU545" s="229" t="s">
        <v>88</v>
      </c>
      <c r="AY545" s="18" t="s">
        <v>143</v>
      </c>
      <c r="BE545" s="230">
        <f>IF(N545="základní",J545,0)</f>
        <v>0</v>
      </c>
      <c r="BF545" s="230">
        <f>IF(N545="snížená",J545,0)</f>
        <v>0</v>
      </c>
      <c r="BG545" s="230">
        <f>IF(N545="zákl. přenesená",J545,0)</f>
        <v>0</v>
      </c>
      <c r="BH545" s="230">
        <f>IF(N545="sníž. přenesená",J545,0)</f>
        <v>0</v>
      </c>
      <c r="BI545" s="230">
        <f>IF(N545="nulová",J545,0)</f>
        <v>0</v>
      </c>
      <c r="BJ545" s="18" t="s">
        <v>86</v>
      </c>
      <c r="BK545" s="230">
        <f>ROUND(I545*H545,2)</f>
        <v>0</v>
      </c>
      <c r="BL545" s="18" t="s">
        <v>205</v>
      </c>
      <c r="BM545" s="229" t="s">
        <v>717</v>
      </c>
    </row>
    <row r="546" spans="1:51" s="15" customFormat="1" ht="12">
      <c r="A546" s="15"/>
      <c r="B546" s="254"/>
      <c r="C546" s="255"/>
      <c r="D546" s="233" t="s">
        <v>152</v>
      </c>
      <c r="E546" s="256" t="s">
        <v>1</v>
      </c>
      <c r="F546" s="257" t="s">
        <v>675</v>
      </c>
      <c r="G546" s="255"/>
      <c r="H546" s="256" t="s">
        <v>1</v>
      </c>
      <c r="I546" s="258"/>
      <c r="J546" s="255"/>
      <c r="K546" s="255"/>
      <c r="L546" s="259"/>
      <c r="M546" s="260"/>
      <c r="N546" s="261"/>
      <c r="O546" s="261"/>
      <c r="P546" s="261"/>
      <c r="Q546" s="261"/>
      <c r="R546" s="261"/>
      <c r="S546" s="261"/>
      <c r="T546" s="262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3" t="s">
        <v>152</v>
      </c>
      <c r="AU546" s="263" t="s">
        <v>88</v>
      </c>
      <c r="AV546" s="15" t="s">
        <v>86</v>
      </c>
      <c r="AW546" s="15" t="s">
        <v>35</v>
      </c>
      <c r="AX546" s="15" t="s">
        <v>78</v>
      </c>
      <c r="AY546" s="263" t="s">
        <v>143</v>
      </c>
    </row>
    <row r="547" spans="1:51" s="13" customFormat="1" ht="12">
      <c r="A547" s="13"/>
      <c r="B547" s="231"/>
      <c r="C547" s="232"/>
      <c r="D547" s="233" t="s">
        <v>152</v>
      </c>
      <c r="E547" s="234" t="s">
        <v>1</v>
      </c>
      <c r="F547" s="235" t="s">
        <v>690</v>
      </c>
      <c r="G547" s="232"/>
      <c r="H547" s="236">
        <v>1.353</v>
      </c>
      <c r="I547" s="237"/>
      <c r="J547" s="232"/>
      <c r="K547" s="232"/>
      <c r="L547" s="238"/>
      <c r="M547" s="239"/>
      <c r="N547" s="240"/>
      <c r="O547" s="240"/>
      <c r="P547" s="240"/>
      <c r="Q547" s="240"/>
      <c r="R547" s="240"/>
      <c r="S547" s="240"/>
      <c r="T547" s="241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2" t="s">
        <v>152</v>
      </c>
      <c r="AU547" s="242" t="s">
        <v>88</v>
      </c>
      <c r="AV547" s="13" t="s">
        <v>88</v>
      </c>
      <c r="AW547" s="13" t="s">
        <v>35</v>
      </c>
      <c r="AX547" s="13" t="s">
        <v>78</v>
      </c>
      <c r="AY547" s="242" t="s">
        <v>143</v>
      </c>
    </row>
    <row r="548" spans="1:51" s="13" customFormat="1" ht="12">
      <c r="A548" s="13"/>
      <c r="B548" s="231"/>
      <c r="C548" s="232"/>
      <c r="D548" s="233" t="s">
        <v>152</v>
      </c>
      <c r="E548" s="234" t="s">
        <v>1</v>
      </c>
      <c r="F548" s="235" t="s">
        <v>691</v>
      </c>
      <c r="G548" s="232"/>
      <c r="H548" s="236">
        <v>9.667</v>
      </c>
      <c r="I548" s="237"/>
      <c r="J548" s="232"/>
      <c r="K548" s="232"/>
      <c r="L548" s="238"/>
      <c r="M548" s="239"/>
      <c r="N548" s="240"/>
      <c r="O548" s="240"/>
      <c r="P548" s="240"/>
      <c r="Q548" s="240"/>
      <c r="R548" s="240"/>
      <c r="S548" s="240"/>
      <c r="T548" s="24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2" t="s">
        <v>152</v>
      </c>
      <c r="AU548" s="242" t="s">
        <v>88</v>
      </c>
      <c r="AV548" s="13" t="s">
        <v>88</v>
      </c>
      <c r="AW548" s="13" t="s">
        <v>35</v>
      </c>
      <c r="AX548" s="13" t="s">
        <v>78</v>
      </c>
      <c r="AY548" s="242" t="s">
        <v>143</v>
      </c>
    </row>
    <row r="549" spans="1:51" s="13" customFormat="1" ht="12">
      <c r="A549" s="13"/>
      <c r="B549" s="231"/>
      <c r="C549" s="232"/>
      <c r="D549" s="233" t="s">
        <v>152</v>
      </c>
      <c r="E549" s="234" t="s">
        <v>1</v>
      </c>
      <c r="F549" s="235" t="s">
        <v>692</v>
      </c>
      <c r="G549" s="232"/>
      <c r="H549" s="236">
        <v>7.182</v>
      </c>
      <c r="I549" s="237"/>
      <c r="J549" s="232"/>
      <c r="K549" s="232"/>
      <c r="L549" s="238"/>
      <c r="M549" s="239"/>
      <c r="N549" s="240"/>
      <c r="O549" s="240"/>
      <c r="P549" s="240"/>
      <c r="Q549" s="240"/>
      <c r="R549" s="240"/>
      <c r="S549" s="240"/>
      <c r="T549" s="241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2" t="s">
        <v>152</v>
      </c>
      <c r="AU549" s="242" t="s">
        <v>88</v>
      </c>
      <c r="AV549" s="13" t="s">
        <v>88</v>
      </c>
      <c r="AW549" s="13" t="s">
        <v>35</v>
      </c>
      <c r="AX549" s="13" t="s">
        <v>78</v>
      </c>
      <c r="AY549" s="242" t="s">
        <v>143</v>
      </c>
    </row>
    <row r="550" spans="1:51" s="14" customFormat="1" ht="12">
      <c r="A550" s="14"/>
      <c r="B550" s="243"/>
      <c r="C550" s="244"/>
      <c r="D550" s="233" t="s">
        <v>152</v>
      </c>
      <c r="E550" s="245" t="s">
        <v>1</v>
      </c>
      <c r="F550" s="246" t="s">
        <v>154</v>
      </c>
      <c r="G550" s="244"/>
      <c r="H550" s="247">
        <v>18.202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3" t="s">
        <v>152</v>
      </c>
      <c r="AU550" s="253" t="s">
        <v>88</v>
      </c>
      <c r="AV550" s="14" t="s">
        <v>150</v>
      </c>
      <c r="AW550" s="14" t="s">
        <v>35</v>
      </c>
      <c r="AX550" s="14" t="s">
        <v>86</v>
      </c>
      <c r="AY550" s="253" t="s">
        <v>143</v>
      </c>
    </row>
    <row r="551" spans="1:65" s="2" customFormat="1" ht="21.75" customHeight="1">
      <c r="A551" s="39"/>
      <c r="B551" s="40"/>
      <c r="C551" s="264" t="s">
        <v>718</v>
      </c>
      <c r="D551" s="264" t="s">
        <v>173</v>
      </c>
      <c r="E551" s="265" t="s">
        <v>719</v>
      </c>
      <c r="F551" s="266" t="s">
        <v>720</v>
      </c>
      <c r="G551" s="267" t="s">
        <v>230</v>
      </c>
      <c r="H551" s="268">
        <v>0.442</v>
      </c>
      <c r="I551" s="269"/>
      <c r="J551" s="270">
        <f>ROUND(I551*H551,2)</f>
        <v>0</v>
      </c>
      <c r="K551" s="271"/>
      <c r="L551" s="272"/>
      <c r="M551" s="273" t="s">
        <v>1</v>
      </c>
      <c r="N551" s="274" t="s">
        <v>43</v>
      </c>
      <c r="O551" s="92"/>
      <c r="P551" s="227">
        <f>O551*H551</f>
        <v>0</v>
      </c>
      <c r="Q551" s="227">
        <v>0.55</v>
      </c>
      <c r="R551" s="227">
        <f>Q551*H551</f>
        <v>0.2431</v>
      </c>
      <c r="S551" s="227">
        <v>0</v>
      </c>
      <c r="T551" s="228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29" t="s">
        <v>335</v>
      </c>
      <c r="AT551" s="229" t="s">
        <v>173</v>
      </c>
      <c r="AU551" s="229" t="s">
        <v>88</v>
      </c>
      <c r="AY551" s="18" t="s">
        <v>143</v>
      </c>
      <c r="BE551" s="230">
        <f>IF(N551="základní",J551,0)</f>
        <v>0</v>
      </c>
      <c r="BF551" s="230">
        <f>IF(N551="snížená",J551,0)</f>
        <v>0</v>
      </c>
      <c r="BG551" s="230">
        <f>IF(N551="zákl. přenesená",J551,0)</f>
        <v>0</v>
      </c>
      <c r="BH551" s="230">
        <f>IF(N551="sníž. přenesená",J551,0)</f>
        <v>0</v>
      </c>
      <c r="BI551" s="230">
        <f>IF(N551="nulová",J551,0)</f>
        <v>0</v>
      </c>
      <c r="BJ551" s="18" t="s">
        <v>86</v>
      </c>
      <c r="BK551" s="230">
        <f>ROUND(I551*H551,2)</f>
        <v>0</v>
      </c>
      <c r="BL551" s="18" t="s">
        <v>205</v>
      </c>
      <c r="BM551" s="229" t="s">
        <v>721</v>
      </c>
    </row>
    <row r="552" spans="1:51" s="15" customFormat="1" ht="12">
      <c r="A552" s="15"/>
      <c r="B552" s="254"/>
      <c r="C552" s="255"/>
      <c r="D552" s="233" t="s">
        <v>152</v>
      </c>
      <c r="E552" s="256" t="s">
        <v>1</v>
      </c>
      <c r="F552" s="257" t="s">
        <v>675</v>
      </c>
      <c r="G552" s="255"/>
      <c r="H552" s="256" t="s">
        <v>1</v>
      </c>
      <c r="I552" s="258"/>
      <c r="J552" s="255"/>
      <c r="K552" s="255"/>
      <c r="L552" s="259"/>
      <c r="M552" s="260"/>
      <c r="N552" s="261"/>
      <c r="O552" s="261"/>
      <c r="P552" s="261"/>
      <c r="Q552" s="261"/>
      <c r="R552" s="261"/>
      <c r="S552" s="261"/>
      <c r="T552" s="262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3" t="s">
        <v>152</v>
      </c>
      <c r="AU552" s="263" t="s">
        <v>88</v>
      </c>
      <c r="AV552" s="15" t="s">
        <v>86</v>
      </c>
      <c r="AW552" s="15" t="s">
        <v>35</v>
      </c>
      <c r="AX552" s="15" t="s">
        <v>78</v>
      </c>
      <c r="AY552" s="263" t="s">
        <v>143</v>
      </c>
    </row>
    <row r="553" spans="1:51" s="13" customFormat="1" ht="12">
      <c r="A553" s="13"/>
      <c r="B553" s="231"/>
      <c r="C553" s="232"/>
      <c r="D553" s="233" t="s">
        <v>152</v>
      </c>
      <c r="E553" s="234" t="s">
        <v>1</v>
      </c>
      <c r="F553" s="235" t="s">
        <v>722</v>
      </c>
      <c r="G553" s="232"/>
      <c r="H553" s="236">
        <v>0.03</v>
      </c>
      <c r="I553" s="237"/>
      <c r="J553" s="232"/>
      <c r="K553" s="232"/>
      <c r="L553" s="238"/>
      <c r="M553" s="239"/>
      <c r="N553" s="240"/>
      <c r="O553" s="240"/>
      <c r="P553" s="240"/>
      <c r="Q553" s="240"/>
      <c r="R553" s="240"/>
      <c r="S553" s="240"/>
      <c r="T553" s="241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2" t="s">
        <v>152</v>
      </c>
      <c r="AU553" s="242" t="s">
        <v>88</v>
      </c>
      <c r="AV553" s="13" t="s">
        <v>88</v>
      </c>
      <c r="AW553" s="13" t="s">
        <v>35</v>
      </c>
      <c r="AX553" s="13" t="s">
        <v>78</v>
      </c>
      <c r="AY553" s="242" t="s">
        <v>143</v>
      </c>
    </row>
    <row r="554" spans="1:51" s="13" customFormat="1" ht="12">
      <c r="A554" s="13"/>
      <c r="B554" s="231"/>
      <c r="C554" s="232"/>
      <c r="D554" s="233" t="s">
        <v>152</v>
      </c>
      <c r="E554" s="234" t="s">
        <v>1</v>
      </c>
      <c r="F554" s="235" t="s">
        <v>723</v>
      </c>
      <c r="G554" s="232"/>
      <c r="H554" s="236">
        <v>0.218</v>
      </c>
      <c r="I554" s="237"/>
      <c r="J554" s="232"/>
      <c r="K554" s="232"/>
      <c r="L554" s="238"/>
      <c r="M554" s="239"/>
      <c r="N554" s="240"/>
      <c r="O554" s="240"/>
      <c r="P554" s="240"/>
      <c r="Q554" s="240"/>
      <c r="R554" s="240"/>
      <c r="S554" s="240"/>
      <c r="T554" s="241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2" t="s">
        <v>152</v>
      </c>
      <c r="AU554" s="242" t="s">
        <v>88</v>
      </c>
      <c r="AV554" s="13" t="s">
        <v>88</v>
      </c>
      <c r="AW554" s="13" t="s">
        <v>35</v>
      </c>
      <c r="AX554" s="13" t="s">
        <v>78</v>
      </c>
      <c r="AY554" s="242" t="s">
        <v>143</v>
      </c>
    </row>
    <row r="555" spans="1:51" s="13" customFormat="1" ht="12">
      <c r="A555" s="13"/>
      <c r="B555" s="231"/>
      <c r="C555" s="232"/>
      <c r="D555" s="233" t="s">
        <v>152</v>
      </c>
      <c r="E555" s="234" t="s">
        <v>1</v>
      </c>
      <c r="F555" s="235" t="s">
        <v>724</v>
      </c>
      <c r="G555" s="232"/>
      <c r="H555" s="236">
        <v>0.194</v>
      </c>
      <c r="I555" s="237"/>
      <c r="J555" s="232"/>
      <c r="K555" s="232"/>
      <c r="L555" s="238"/>
      <c r="M555" s="239"/>
      <c r="N555" s="240"/>
      <c r="O555" s="240"/>
      <c r="P555" s="240"/>
      <c r="Q555" s="240"/>
      <c r="R555" s="240"/>
      <c r="S555" s="240"/>
      <c r="T555" s="241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2" t="s">
        <v>152</v>
      </c>
      <c r="AU555" s="242" t="s">
        <v>88</v>
      </c>
      <c r="AV555" s="13" t="s">
        <v>88</v>
      </c>
      <c r="AW555" s="13" t="s">
        <v>35</v>
      </c>
      <c r="AX555" s="13" t="s">
        <v>78</v>
      </c>
      <c r="AY555" s="242" t="s">
        <v>143</v>
      </c>
    </row>
    <row r="556" spans="1:51" s="14" customFormat="1" ht="12">
      <c r="A556" s="14"/>
      <c r="B556" s="243"/>
      <c r="C556" s="244"/>
      <c r="D556" s="233" t="s">
        <v>152</v>
      </c>
      <c r="E556" s="245" t="s">
        <v>1</v>
      </c>
      <c r="F556" s="246" t="s">
        <v>154</v>
      </c>
      <c r="G556" s="244"/>
      <c r="H556" s="247">
        <v>0.442</v>
      </c>
      <c r="I556" s="248"/>
      <c r="J556" s="244"/>
      <c r="K556" s="244"/>
      <c r="L556" s="249"/>
      <c r="M556" s="250"/>
      <c r="N556" s="251"/>
      <c r="O556" s="251"/>
      <c r="P556" s="251"/>
      <c r="Q556" s="251"/>
      <c r="R556" s="251"/>
      <c r="S556" s="251"/>
      <c r="T556" s="25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3" t="s">
        <v>152</v>
      </c>
      <c r="AU556" s="253" t="s">
        <v>88</v>
      </c>
      <c r="AV556" s="14" t="s">
        <v>150</v>
      </c>
      <c r="AW556" s="14" t="s">
        <v>35</v>
      </c>
      <c r="AX556" s="14" t="s">
        <v>86</v>
      </c>
      <c r="AY556" s="253" t="s">
        <v>143</v>
      </c>
    </row>
    <row r="557" spans="1:65" s="2" customFormat="1" ht="24.15" customHeight="1">
      <c r="A557" s="39"/>
      <c r="B557" s="40"/>
      <c r="C557" s="217" t="s">
        <v>725</v>
      </c>
      <c r="D557" s="217" t="s">
        <v>147</v>
      </c>
      <c r="E557" s="218" t="s">
        <v>726</v>
      </c>
      <c r="F557" s="219" t="s">
        <v>727</v>
      </c>
      <c r="G557" s="220" t="s">
        <v>91</v>
      </c>
      <c r="H557" s="221">
        <v>55.5</v>
      </c>
      <c r="I557" s="222"/>
      <c r="J557" s="223">
        <f>ROUND(I557*H557,2)</f>
        <v>0</v>
      </c>
      <c r="K557" s="224"/>
      <c r="L557" s="45"/>
      <c r="M557" s="225" t="s">
        <v>1</v>
      </c>
      <c r="N557" s="226" t="s">
        <v>43</v>
      </c>
      <c r="O557" s="92"/>
      <c r="P557" s="227">
        <f>O557*H557</f>
        <v>0</v>
      </c>
      <c r="Q557" s="227">
        <v>0.00686</v>
      </c>
      <c r="R557" s="227">
        <f>Q557*H557</f>
        <v>0.38073</v>
      </c>
      <c r="S557" s="227">
        <v>0</v>
      </c>
      <c r="T557" s="228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9" t="s">
        <v>205</v>
      </c>
      <c r="AT557" s="229" t="s">
        <v>147</v>
      </c>
      <c r="AU557" s="229" t="s">
        <v>88</v>
      </c>
      <c r="AY557" s="18" t="s">
        <v>143</v>
      </c>
      <c r="BE557" s="230">
        <f>IF(N557="základní",J557,0)</f>
        <v>0</v>
      </c>
      <c r="BF557" s="230">
        <f>IF(N557="snížená",J557,0)</f>
        <v>0</v>
      </c>
      <c r="BG557" s="230">
        <f>IF(N557="zákl. přenesená",J557,0)</f>
        <v>0</v>
      </c>
      <c r="BH557" s="230">
        <f>IF(N557="sníž. přenesená",J557,0)</f>
        <v>0</v>
      </c>
      <c r="BI557" s="230">
        <f>IF(N557="nulová",J557,0)</f>
        <v>0</v>
      </c>
      <c r="BJ557" s="18" t="s">
        <v>86</v>
      </c>
      <c r="BK557" s="230">
        <f>ROUND(I557*H557,2)</f>
        <v>0</v>
      </c>
      <c r="BL557" s="18" t="s">
        <v>205</v>
      </c>
      <c r="BM557" s="229" t="s">
        <v>728</v>
      </c>
    </row>
    <row r="558" spans="1:51" s="15" customFormat="1" ht="12">
      <c r="A558" s="15"/>
      <c r="B558" s="254"/>
      <c r="C558" s="255"/>
      <c r="D558" s="233" t="s">
        <v>152</v>
      </c>
      <c r="E558" s="256" t="s">
        <v>1</v>
      </c>
      <c r="F558" s="257" t="s">
        <v>729</v>
      </c>
      <c r="G558" s="255"/>
      <c r="H558" s="256" t="s">
        <v>1</v>
      </c>
      <c r="I558" s="258"/>
      <c r="J558" s="255"/>
      <c r="K558" s="255"/>
      <c r="L558" s="259"/>
      <c r="M558" s="260"/>
      <c r="N558" s="261"/>
      <c r="O558" s="261"/>
      <c r="P558" s="261"/>
      <c r="Q558" s="261"/>
      <c r="R558" s="261"/>
      <c r="S558" s="261"/>
      <c r="T558" s="262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63" t="s">
        <v>152</v>
      </c>
      <c r="AU558" s="263" t="s">
        <v>88</v>
      </c>
      <c r="AV558" s="15" t="s">
        <v>86</v>
      </c>
      <c r="AW558" s="15" t="s">
        <v>35</v>
      </c>
      <c r="AX558" s="15" t="s">
        <v>78</v>
      </c>
      <c r="AY558" s="263" t="s">
        <v>143</v>
      </c>
    </row>
    <row r="559" spans="1:51" s="13" customFormat="1" ht="12">
      <c r="A559" s="13"/>
      <c r="B559" s="231"/>
      <c r="C559" s="232"/>
      <c r="D559" s="233" t="s">
        <v>152</v>
      </c>
      <c r="E559" s="234" t="s">
        <v>1</v>
      </c>
      <c r="F559" s="235" t="s">
        <v>730</v>
      </c>
      <c r="G559" s="232"/>
      <c r="H559" s="236">
        <v>55.5</v>
      </c>
      <c r="I559" s="237"/>
      <c r="J559" s="232"/>
      <c r="K559" s="232"/>
      <c r="L559" s="238"/>
      <c r="M559" s="239"/>
      <c r="N559" s="240"/>
      <c r="O559" s="240"/>
      <c r="P559" s="240"/>
      <c r="Q559" s="240"/>
      <c r="R559" s="240"/>
      <c r="S559" s="240"/>
      <c r="T559" s="241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2" t="s">
        <v>152</v>
      </c>
      <c r="AU559" s="242" t="s">
        <v>88</v>
      </c>
      <c r="AV559" s="13" t="s">
        <v>88</v>
      </c>
      <c r="AW559" s="13" t="s">
        <v>35</v>
      </c>
      <c r="AX559" s="13" t="s">
        <v>86</v>
      </c>
      <c r="AY559" s="242" t="s">
        <v>143</v>
      </c>
    </row>
    <row r="560" spans="1:65" s="2" customFormat="1" ht="24.15" customHeight="1">
      <c r="A560" s="39"/>
      <c r="B560" s="40"/>
      <c r="C560" s="217" t="s">
        <v>731</v>
      </c>
      <c r="D560" s="217" t="s">
        <v>147</v>
      </c>
      <c r="E560" s="218" t="s">
        <v>732</v>
      </c>
      <c r="F560" s="219" t="s">
        <v>733</v>
      </c>
      <c r="G560" s="220" t="s">
        <v>91</v>
      </c>
      <c r="H560" s="221">
        <v>55.5</v>
      </c>
      <c r="I560" s="222"/>
      <c r="J560" s="223">
        <f>ROUND(I560*H560,2)</f>
        <v>0</v>
      </c>
      <c r="K560" s="224"/>
      <c r="L560" s="45"/>
      <c r="M560" s="225" t="s">
        <v>1</v>
      </c>
      <c r="N560" s="226" t="s">
        <v>43</v>
      </c>
      <c r="O560" s="92"/>
      <c r="P560" s="227">
        <f>O560*H560</f>
        <v>0</v>
      </c>
      <c r="Q560" s="227">
        <v>0.00996</v>
      </c>
      <c r="R560" s="227">
        <f>Q560*H560</f>
        <v>0.55278</v>
      </c>
      <c r="S560" s="227">
        <v>0</v>
      </c>
      <c r="T560" s="228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9" t="s">
        <v>205</v>
      </c>
      <c r="AT560" s="229" t="s">
        <v>147</v>
      </c>
      <c r="AU560" s="229" t="s">
        <v>88</v>
      </c>
      <c r="AY560" s="18" t="s">
        <v>143</v>
      </c>
      <c r="BE560" s="230">
        <f>IF(N560="základní",J560,0)</f>
        <v>0</v>
      </c>
      <c r="BF560" s="230">
        <f>IF(N560="snížená",J560,0)</f>
        <v>0</v>
      </c>
      <c r="BG560" s="230">
        <f>IF(N560="zákl. přenesená",J560,0)</f>
        <v>0</v>
      </c>
      <c r="BH560" s="230">
        <f>IF(N560="sníž. přenesená",J560,0)</f>
        <v>0</v>
      </c>
      <c r="BI560" s="230">
        <f>IF(N560="nulová",J560,0)</f>
        <v>0</v>
      </c>
      <c r="BJ560" s="18" t="s">
        <v>86</v>
      </c>
      <c r="BK560" s="230">
        <f>ROUND(I560*H560,2)</f>
        <v>0</v>
      </c>
      <c r="BL560" s="18" t="s">
        <v>205</v>
      </c>
      <c r="BM560" s="229" t="s">
        <v>734</v>
      </c>
    </row>
    <row r="561" spans="1:51" s="15" customFormat="1" ht="12">
      <c r="A561" s="15"/>
      <c r="B561" s="254"/>
      <c r="C561" s="255"/>
      <c r="D561" s="233" t="s">
        <v>152</v>
      </c>
      <c r="E561" s="256" t="s">
        <v>1</v>
      </c>
      <c r="F561" s="257" t="s">
        <v>729</v>
      </c>
      <c r="G561" s="255"/>
      <c r="H561" s="256" t="s">
        <v>1</v>
      </c>
      <c r="I561" s="258"/>
      <c r="J561" s="255"/>
      <c r="K561" s="255"/>
      <c r="L561" s="259"/>
      <c r="M561" s="260"/>
      <c r="N561" s="261"/>
      <c r="O561" s="261"/>
      <c r="P561" s="261"/>
      <c r="Q561" s="261"/>
      <c r="R561" s="261"/>
      <c r="S561" s="261"/>
      <c r="T561" s="262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63" t="s">
        <v>152</v>
      </c>
      <c r="AU561" s="263" t="s">
        <v>88</v>
      </c>
      <c r="AV561" s="15" t="s">
        <v>86</v>
      </c>
      <c r="AW561" s="15" t="s">
        <v>35</v>
      </c>
      <c r="AX561" s="15" t="s">
        <v>78</v>
      </c>
      <c r="AY561" s="263" t="s">
        <v>143</v>
      </c>
    </row>
    <row r="562" spans="1:51" s="13" customFormat="1" ht="12">
      <c r="A562" s="13"/>
      <c r="B562" s="231"/>
      <c r="C562" s="232"/>
      <c r="D562" s="233" t="s">
        <v>152</v>
      </c>
      <c r="E562" s="234" t="s">
        <v>1</v>
      </c>
      <c r="F562" s="235" t="s">
        <v>730</v>
      </c>
      <c r="G562" s="232"/>
      <c r="H562" s="236">
        <v>55.5</v>
      </c>
      <c r="I562" s="237"/>
      <c r="J562" s="232"/>
      <c r="K562" s="232"/>
      <c r="L562" s="238"/>
      <c r="M562" s="239"/>
      <c r="N562" s="240"/>
      <c r="O562" s="240"/>
      <c r="P562" s="240"/>
      <c r="Q562" s="240"/>
      <c r="R562" s="240"/>
      <c r="S562" s="240"/>
      <c r="T562" s="241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2" t="s">
        <v>152</v>
      </c>
      <c r="AU562" s="242" t="s">
        <v>88</v>
      </c>
      <c r="AV562" s="13" t="s">
        <v>88</v>
      </c>
      <c r="AW562" s="13" t="s">
        <v>35</v>
      </c>
      <c r="AX562" s="13" t="s">
        <v>86</v>
      </c>
      <c r="AY562" s="242" t="s">
        <v>143</v>
      </c>
    </row>
    <row r="563" spans="1:65" s="2" customFormat="1" ht="33" customHeight="1">
      <c r="A563" s="39"/>
      <c r="B563" s="40"/>
      <c r="C563" s="217" t="s">
        <v>735</v>
      </c>
      <c r="D563" s="217" t="s">
        <v>147</v>
      </c>
      <c r="E563" s="218" t="s">
        <v>736</v>
      </c>
      <c r="F563" s="219" t="s">
        <v>737</v>
      </c>
      <c r="G563" s="220" t="s">
        <v>91</v>
      </c>
      <c r="H563" s="221">
        <v>270.5</v>
      </c>
      <c r="I563" s="222"/>
      <c r="J563" s="223">
        <f>ROUND(I563*H563,2)</f>
        <v>0</v>
      </c>
      <c r="K563" s="224"/>
      <c r="L563" s="45"/>
      <c r="M563" s="225" t="s">
        <v>1</v>
      </c>
      <c r="N563" s="226" t="s">
        <v>43</v>
      </c>
      <c r="O563" s="92"/>
      <c r="P563" s="227">
        <f>O563*H563</f>
        <v>0</v>
      </c>
      <c r="Q563" s="227">
        <v>0</v>
      </c>
      <c r="R563" s="227">
        <f>Q563*H563</f>
        <v>0</v>
      </c>
      <c r="S563" s="227">
        <v>0</v>
      </c>
      <c r="T563" s="228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29" t="s">
        <v>205</v>
      </c>
      <c r="AT563" s="229" t="s">
        <v>147</v>
      </c>
      <c r="AU563" s="229" t="s">
        <v>88</v>
      </c>
      <c r="AY563" s="18" t="s">
        <v>143</v>
      </c>
      <c r="BE563" s="230">
        <f>IF(N563="základní",J563,0)</f>
        <v>0</v>
      </c>
      <c r="BF563" s="230">
        <f>IF(N563="snížená",J563,0)</f>
        <v>0</v>
      </c>
      <c r="BG563" s="230">
        <f>IF(N563="zákl. přenesená",J563,0)</f>
        <v>0</v>
      </c>
      <c r="BH563" s="230">
        <f>IF(N563="sníž. přenesená",J563,0)</f>
        <v>0</v>
      </c>
      <c r="BI563" s="230">
        <f>IF(N563="nulová",J563,0)</f>
        <v>0</v>
      </c>
      <c r="BJ563" s="18" t="s">
        <v>86</v>
      </c>
      <c r="BK563" s="230">
        <f>ROUND(I563*H563,2)</f>
        <v>0</v>
      </c>
      <c r="BL563" s="18" t="s">
        <v>205</v>
      </c>
      <c r="BM563" s="229" t="s">
        <v>738</v>
      </c>
    </row>
    <row r="564" spans="1:51" s="15" customFormat="1" ht="12">
      <c r="A564" s="15"/>
      <c r="B564" s="254"/>
      <c r="C564" s="255"/>
      <c r="D564" s="233" t="s">
        <v>152</v>
      </c>
      <c r="E564" s="256" t="s">
        <v>1</v>
      </c>
      <c r="F564" s="257" t="s">
        <v>460</v>
      </c>
      <c r="G564" s="255"/>
      <c r="H564" s="256" t="s">
        <v>1</v>
      </c>
      <c r="I564" s="258"/>
      <c r="J564" s="255"/>
      <c r="K564" s="255"/>
      <c r="L564" s="259"/>
      <c r="M564" s="260"/>
      <c r="N564" s="261"/>
      <c r="O564" s="261"/>
      <c r="P564" s="261"/>
      <c r="Q564" s="261"/>
      <c r="R564" s="261"/>
      <c r="S564" s="261"/>
      <c r="T564" s="262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T564" s="263" t="s">
        <v>152</v>
      </c>
      <c r="AU564" s="263" t="s">
        <v>88</v>
      </c>
      <c r="AV564" s="15" t="s">
        <v>86</v>
      </c>
      <c r="AW564" s="15" t="s">
        <v>35</v>
      </c>
      <c r="AX564" s="15" t="s">
        <v>78</v>
      </c>
      <c r="AY564" s="263" t="s">
        <v>143</v>
      </c>
    </row>
    <row r="565" spans="1:51" s="13" customFormat="1" ht="12">
      <c r="A565" s="13"/>
      <c r="B565" s="231"/>
      <c r="C565" s="232"/>
      <c r="D565" s="233" t="s">
        <v>152</v>
      </c>
      <c r="E565" s="234" t="s">
        <v>1</v>
      </c>
      <c r="F565" s="235" t="s">
        <v>461</v>
      </c>
      <c r="G565" s="232"/>
      <c r="H565" s="236">
        <v>326</v>
      </c>
      <c r="I565" s="237"/>
      <c r="J565" s="232"/>
      <c r="K565" s="232"/>
      <c r="L565" s="238"/>
      <c r="M565" s="239"/>
      <c r="N565" s="240"/>
      <c r="O565" s="240"/>
      <c r="P565" s="240"/>
      <c r="Q565" s="240"/>
      <c r="R565" s="240"/>
      <c r="S565" s="240"/>
      <c r="T565" s="241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2" t="s">
        <v>152</v>
      </c>
      <c r="AU565" s="242" t="s">
        <v>88</v>
      </c>
      <c r="AV565" s="13" t="s">
        <v>88</v>
      </c>
      <c r="AW565" s="13" t="s">
        <v>35</v>
      </c>
      <c r="AX565" s="13" t="s">
        <v>78</v>
      </c>
      <c r="AY565" s="242" t="s">
        <v>143</v>
      </c>
    </row>
    <row r="566" spans="1:51" s="15" customFormat="1" ht="12">
      <c r="A566" s="15"/>
      <c r="B566" s="254"/>
      <c r="C566" s="255"/>
      <c r="D566" s="233" t="s">
        <v>152</v>
      </c>
      <c r="E566" s="256" t="s">
        <v>1</v>
      </c>
      <c r="F566" s="257" t="s">
        <v>729</v>
      </c>
      <c r="G566" s="255"/>
      <c r="H566" s="256" t="s">
        <v>1</v>
      </c>
      <c r="I566" s="258"/>
      <c r="J566" s="255"/>
      <c r="K566" s="255"/>
      <c r="L566" s="259"/>
      <c r="M566" s="260"/>
      <c r="N566" s="261"/>
      <c r="O566" s="261"/>
      <c r="P566" s="261"/>
      <c r="Q566" s="261"/>
      <c r="R566" s="261"/>
      <c r="S566" s="261"/>
      <c r="T566" s="262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63" t="s">
        <v>152</v>
      </c>
      <c r="AU566" s="263" t="s">
        <v>88</v>
      </c>
      <c r="AV566" s="15" t="s">
        <v>86</v>
      </c>
      <c r="AW566" s="15" t="s">
        <v>35</v>
      </c>
      <c r="AX566" s="15" t="s">
        <v>78</v>
      </c>
      <c r="AY566" s="263" t="s">
        <v>143</v>
      </c>
    </row>
    <row r="567" spans="1:51" s="13" customFormat="1" ht="12">
      <c r="A567" s="13"/>
      <c r="B567" s="231"/>
      <c r="C567" s="232"/>
      <c r="D567" s="233" t="s">
        <v>152</v>
      </c>
      <c r="E567" s="234" t="s">
        <v>1</v>
      </c>
      <c r="F567" s="235" t="s">
        <v>739</v>
      </c>
      <c r="G567" s="232"/>
      <c r="H567" s="236">
        <v>-55.5</v>
      </c>
      <c r="I567" s="237"/>
      <c r="J567" s="232"/>
      <c r="K567" s="232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152</v>
      </c>
      <c r="AU567" s="242" t="s">
        <v>88</v>
      </c>
      <c r="AV567" s="13" t="s">
        <v>88</v>
      </c>
      <c r="AW567" s="13" t="s">
        <v>35</v>
      </c>
      <c r="AX567" s="13" t="s">
        <v>78</v>
      </c>
      <c r="AY567" s="242" t="s">
        <v>143</v>
      </c>
    </row>
    <row r="568" spans="1:51" s="14" customFormat="1" ht="12">
      <c r="A568" s="14"/>
      <c r="B568" s="243"/>
      <c r="C568" s="244"/>
      <c r="D568" s="233" t="s">
        <v>152</v>
      </c>
      <c r="E568" s="245" t="s">
        <v>1</v>
      </c>
      <c r="F568" s="246" t="s">
        <v>154</v>
      </c>
      <c r="G568" s="244"/>
      <c r="H568" s="247">
        <v>270.5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152</v>
      </c>
      <c r="AU568" s="253" t="s">
        <v>88</v>
      </c>
      <c r="AV568" s="14" t="s">
        <v>150</v>
      </c>
      <c r="AW568" s="14" t="s">
        <v>35</v>
      </c>
      <c r="AX568" s="14" t="s">
        <v>86</v>
      </c>
      <c r="AY568" s="253" t="s">
        <v>143</v>
      </c>
    </row>
    <row r="569" spans="1:65" s="2" customFormat="1" ht="21.75" customHeight="1">
      <c r="A569" s="39"/>
      <c r="B569" s="40"/>
      <c r="C569" s="264" t="s">
        <v>740</v>
      </c>
      <c r="D569" s="264" t="s">
        <v>173</v>
      </c>
      <c r="E569" s="265" t="s">
        <v>741</v>
      </c>
      <c r="F569" s="266" t="s">
        <v>742</v>
      </c>
      <c r="G569" s="267" t="s">
        <v>91</v>
      </c>
      <c r="H569" s="268">
        <v>297.649</v>
      </c>
      <c r="I569" s="269"/>
      <c r="J569" s="270">
        <f>ROUND(I569*H569,2)</f>
        <v>0</v>
      </c>
      <c r="K569" s="271"/>
      <c r="L569" s="272"/>
      <c r="M569" s="273" t="s">
        <v>1</v>
      </c>
      <c r="N569" s="274" t="s">
        <v>43</v>
      </c>
      <c r="O569" s="92"/>
      <c r="P569" s="227">
        <f>O569*H569</f>
        <v>0</v>
      </c>
      <c r="Q569" s="227">
        <v>0.0145</v>
      </c>
      <c r="R569" s="227">
        <f>Q569*H569</f>
        <v>4.3159105</v>
      </c>
      <c r="S569" s="227">
        <v>0</v>
      </c>
      <c r="T569" s="228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9" t="s">
        <v>335</v>
      </c>
      <c r="AT569" s="229" t="s">
        <v>173</v>
      </c>
      <c r="AU569" s="229" t="s">
        <v>88</v>
      </c>
      <c r="AY569" s="18" t="s">
        <v>143</v>
      </c>
      <c r="BE569" s="230">
        <f>IF(N569="základní",J569,0)</f>
        <v>0</v>
      </c>
      <c r="BF569" s="230">
        <f>IF(N569="snížená",J569,0)</f>
        <v>0</v>
      </c>
      <c r="BG569" s="230">
        <f>IF(N569="zákl. přenesená",J569,0)</f>
        <v>0</v>
      </c>
      <c r="BH569" s="230">
        <f>IF(N569="sníž. přenesená",J569,0)</f>
        <v>0</v>
      </c>
      <c r="BI569" s="230">
        <f>IF(N569="nulová",J569,0)</f>
        <v>0</v>
      </c>
      <c r="BJ569" s="18" t="s">
        <v>86</v>
      </c>
      <c r="BK569" s="230">
        <f>ROUND(I569*H569,2)</f>
        <v>0</v>
      </c>
      <c r="BL569" s="18" t="s">
        <v>205</v>
      </c>
      <c r="BM569" s="229" t="s">
        <v>743</v>
      </c>
    </row>
    <row r="570" spans="1:51" s="15" customFormat="1" ht="12">
      <c r="A570" s="15"/>
      <c r="B570" s="254"/>
      <c r="C570" s="255"/>
      <c r="D570" s="233" t="s">
        <v>152</v>
      </c>
      <c r="E570" s="256" t="s">
        <v>1</v>
      </c>
      <c r="F570" s="257" t="s">
        <v>744</v>
      </c>
      <c r="G570" s="255"/>
      <c r="H570" s="256" t="s">
        <v>1</v>
      </c>
      <c r="I570" s="258"/>
      <c r="J570" s="255"/>
      <c r="K570" s="255"/>
      <c r="L570" s="259"/>
      <c r="M570" s="260"/>
      <c r="N570" s="261"/>
      <c r="O570" s="261"/>
      <c r="P570" s="261"/>
      <c r="Q570" s="261"/>
      <c r="R570" s="261"/>
      <c r="S570" s="261"/>
      <c r="T570" s="262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T570" s="263" t="s">
        <v>152</v>
      </c>
      <c r="AU570" s="263" t="s">
        <v>88</v>
      </c>
      <c r="AV570" s="15" t="s">
        <v>86</v>
      </c>
      <c r="AW570" s="15" t="s">
        <v>35</v>
      </c>
      <c r="AX570" s="15" t="s">
        <v>78</v>
      </c>
      <c r="AY570" s="263" t="s">
        <v>143</v>
      </c>
    </row>
    <row r="571" spans="1:51" s="13" customFormat="1" ht="12">
      <c r="A571" s="13"/>
      <c r="B571" s="231"/>
      <c r="C571" s="232"/>
      <c r="D571" s="233" t="s">
        <v>152</v>
      </c>
      <c r="E571" s="234" t="s">
        <v>1</v>
      </c>
      <c r="F571" s="235" t="s">
        <v>745</v>
      </c>
      <c r="G571" s="232"/>
      <c r="H571" s="236">
        <v>297.649</v>
      </c>
      <c r="I571" s="237"/>
      <c r="J571" s="232"/>
      <c r="K571" s="232"/>
      <c r="L571" s="238"/>
      <c r="M571" s="239"/>
      <c r="N571" s="240"/>
      <c r="O571" s="240"/>
      <c r="P571" s="240"/>
      <c r="Q571" s="240"/>
      <c r="R571" s="240"/>
      <c r="S571" s="240"/>
      <c r="T571" s="241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2" t="s">
        <v>152</v>
      </c>
      <c r="AU571" s="242" t="s">
        <v>88</v>
      </c>
      <c r="AV571" s="13" t="s">
        <v>88</v>
      </c>
      <c r="AW571" s="13" t="s">
        <v>35</v>
      </c>
      <c r="AX571" s="13" t="s">
        <v>86</v>
      </c>
      <c r="AY571" s="242" t="s">
        <v>143</v>
      </c>
    </row>
    <row r="572" spans="1:65" s="2" customFormat="1" ht="16.5" customHeight="1">
      <c r="A572" s="39"/>
      <c r="B572" s="40"/>
      <c r="C572" s="217" t="s">
        <v>746</v>
      </c>
      <c r="D572" s="217" t="s">
        <v>147</v>
      </c>
      <c r="E572" s="218" t="s">
        <v>747</v>
      </c>
      <c r="F572" s="219" t="s">
        <v>748</v>
      </c>
      <c r="G572" s="220" t="s">
        <v>91</v>
      </c>
      <c r="H572" s="221">
        <v>326</v>
      </c>
      <c r="I572" s="222"/>
      <c r="J572" s="223">
        <f>ROUND(I572*H572,2)</f>
        <v>0</v>
      </c>
      <c r="K572" s="224"/>
      <c r="L572" s="45"/>
      <c r="M572" s="225" t="s">
        <v>1</v>
      </c>
      <c r="N572" s="226" t="s">
        <v>43</v>
      </c>
      <c r="O572" s="92"/>
      <c r="P572" s="227">
        <f>O572*H572</f>
        <v>0</v>
      </c>
      <c r="Q572" s="227">
        <v>0</v>
      </c>
      <c r="R572" s="227">
        <f>Q572*H572</f>
        <v>0</v>
      </c>
      <c r="S572" s="227">
        <v>0.015</v>
      </c>
      <c r="T572" s="228">
        <f>S572*H572</f>
        <v>4.89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9" t="s">
        <v>205</v>
      </c>
      <c r="AT572" s="229" t="s">
        <v>147</v>
      </c>
      <c r="AU572" s="229" t="s">
        <v>88</v>
      </c>
      <c r="AY572" s="18" t="s">
        <v>143</v>
      </c>
      <c r="BE572" s="230">
        <f>IF(N572="základní",J572,0)</f>
        <v>0</v>
      </c>
      <c r="BF572" s="230">
        <f>IF(N572="snížená",J572,0)</f>
        <v>0</v>
      </c>
      <c r="BG572" s="230">
        <f>IF(N572="zákl. přenesená",J572,0)</f>
        <v>0</v>
      </c>
      <c r="BH572" s="230">
        <f>IF(N572="sníž. přenesená",J572,0)</f>
        <v>0</v>
      </c>
      <c r="BI572" s="230">
        <f>IF(N572="nulová",J572,0)</f>
        <v>0</v>
      </c>
      <c r="BJ572" s="18" t="s">
        <v>86</v>
      </c>
      <c r="BK572" s="230">
        <f>ROUND(I572*H572,2)</f>
        <v>0</v>
      </c>
      <c r="BL572" s="18" t="s">
        <v>205</v>
      </c>
      <c r="BM572" s="229" t="s">
        <v>749</v>
      </c>
    </row>
    <row r="573" spans="1:51" s="15" customFormat="1" ht="12">
      <c r="A573" s="15"/>
      <c r="B573" s="254"/>
      <c r="C573" s="255"/>
      <c r="D573" s="233" t="s">
        <v>152</v>
      </c>
      <c r="E573" s="256" t="s">
        <v>1</v>
      </c>
      <c r="F573" s="257" t="s">
        <v>460</v>
      </c>
      <c r="G573" s="255"/>
      <c r="H573" s="256" t="s">
        <v>1</v>
      </c>
      <c r="I573" s="258"/>
      <c r="J573" s="255"/>
      <c r="K573" s="255"/>
      <c r="L573" s="259"/>
      <c r="M573" s="260"/>
      <c r="N573" s="261"/>
      <c r="O573" s="261"/>
      <c r="P573" s="261"/>
      <c r="Q573" s="261"/>
      <c r="R573" s="261"/>
      <c r="S573" s="261"/>
      <c r="T573" s="262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63" t="s">
        <v>152</v>
      </c>
      <c r="AU573" s="263" t="s">
        <v>88</v>
      </c>
      <c r="AV573" s="15" t="s">
        <v>86</v>
      </c>
      <c r="AW573" s="15" t="s">
        <v>35</v>
      </c>
      <c r="AX573" s="15" t="s">
        <v>78</v>
      </c>
      <c r="AY573" s="263" t="s">
        <v>143</v>
      </c>
    </row>
    <row r="574" spans="1:51" s="13" customFormat="1" ht="12">
      <c r="A574" s="13"/>
      <c r="B574" s="231"/>
      <c r="C574" s="232"/>
      <c r="D574" s="233" t="s">
        <v>152</v>
      </c>
      <c r="E574" s="234" t="s">
        <v>1</v>
      </c>
      <c r="F574" s="235" t="s">
        <v>461</v>
      </c>
      <c r="G574" s="232"/>
      <c r="H574" s="236">
        <v>326</v>
      </c>
      <c r="I574" s="237"/>
      <c r="J574" s="232"/>
      <c r="K574" s="232"/>
      <c r="L574" s="238"/>
      <c r="M574" s="239"/>
      <c r="N574" s="240"/>
      <c r="O574" s="240"/>
      <c r="P574" s="240"/>
      <c r="Q574" s="240"/>
      <c r="R574" s="240"/>
      <c r="S574" s="240"/>
      <c r="T574" s="241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2" t="s">
        <v>152</v>
      </c>
      <c r="AU574" s="242" t="s">
        <v>88</v>
      </c>
      <c r="AV574" s="13" t="s">
        <v>88</v>
      </c>
      <c r="AW574" s="13" t="s">
        <v>35</v>
      </c>
      <c r="AX574" s="13" t="s">
        <v>86</v>
      </c>
      <c r="AY574" s="242" t="s">
        <v>143</v>
      </c>
    </row>
    <row r="575" spans="1:65" s="2" customFormat="1" ht="24.15" customHeight="1">
      <c r="A575" s="39"/>
      <c r="B575" s="40"/>
      <c r="C575" s="217" t="s">
        <v>750</v>
      </c>
      <c r="D575" s="217" t="s">
        <v>147</v>
      </c>
      <c r="E575" s="218" t="s">
        <v>751</v>
      </c>
      <c r="F575" s="219" t="s">
        <v>752</v>
      </c>
      <c r="G575" s="220" t="s">
        <v>167</v>
      </c>
      <c r="H575" s="221">
        <v>231.6</v>
      </c>
      <c r="I575" s="222"/>
      <c r="J575" s="223">
        <f>ROUND(I575*H575,2)</f>
        <v>0</v>
      </c>
      <c r="K575" s="224"/>
      <c r="L575" s="45"/>
      <c r="M575" s="225" t="s">
        <v>1</v>
      </c>
      <c r="N575" s="226" t="s">
        <v>43</v>
      </c>
      <c r="O575" s="92"/>
      <c r="P575" s="227">
        <f>O575*H575</f>
        <v>0</v>
      </c>
      <c r="Q575" s="227">
        <v>0</v>
      </c>
      <c r="R575" s="227">
        <f>Q575*H575</f>
        <v>0</v>
      </c>
      <c r="S575" s="227">
        <v>0</v>
      </c>
      <c r="T575" s="228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9" t="s">
        <v>150</v>
      </c>
      <c r="AT575" s="229" t="s">
        <v>147</v>
      </c>
      <c r="AU575" s="229" t="s">
        <v>88</v>
      </c>
      <c r="AY575" s="18" t="s">
        <v>143</v>
      </c>
      <c r="BE575" s="230">
        <f>IF(N575="základní",J575,0)</f>
        <v>0</v>
      </c>
      <c r="BF575" s="230">
        <f>IF(N575="snížená",J575,0)</f>
        <v>0</v>
      </c>
      <c r="BG575" s="230">
        <f>IF(N575="zákl. přenesená",J575,0)</f>
        <v>0</v>
      </c>
      <c r="BH575" s="230">
        <f>IF(N575="sníž. přenesená",J575,0)</f>
        <v>0</v>
      </c>
      <c r="BI575" s="230">
        <f>IF(N575="nulová",J575,0)</f>
        <v>0</v>
      </c>
      <c r="BJ575" s="18" t="s">
        <v>86</v>
      </c>
      <c r="BK575" s="230">
        <f>ROUND(I575*H575,2)</f>
        <v>0</v>
      </c>
      <c r="BL575" s="18" t="s">
        <v>150</v>
      </c>
      <c r="BM575" s="229" t="s">
        <v>753</v>
      </c>
    </row>
    <row r="576" spans="1:51" s="15" customFormat="1" ht="12">
      <c r="A576" s="15"/>
      <c r="B576" s="254"/>
      <c r="C576" s="255"/>
      <c r="D576" s="233" t="s">
        <v>152</v>
      </c>
      <c r="E576" s="256" t="s">
        <v>1</v>
      </c>
      <c r="F576" s="257" t="s">
        <v>667</v>
      </c>
      <c r="G576" s="255"/>
      <c r="H576" s="256" t="s">
        <v>1</v>
      </c>
      <c r="I576" s="258"/>
      <c r="J576" s="255"/>
      <c r="K576" s="255"/>
      <c r="L576" s="259"/>
      <c r="M576" s="260"/>
      <c r="N576" s="261"/>
      <c r="O576" s="261"/>
      <c r="P576" s="261"/>
      <c r="Q576" s="261"/>
      <c r="R576" s="261"/>
      <c r="S576" s="261"/>
      <c r="T576" s="262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63" t="s">
        <v>152</v>
      </c>
      <c r="AU576" s="263" t="s">
        <v>88</v>
      </c>
      <c r="AV576" s="15" t="s">
        <v>86</v>
      </c>
      <c r="AW576" s="15" t="s">
        <v>35</v>
      </c>
      <c r="AX576" s="15" t="s">
        <v>78</v>
      </c>
      <c r="AY576" s="263" t="s">
        <v>143</v>
      </c>
    </row>
    <row r="577" spans="1:51" s="13" customFormat="1" ht="12">
      <c r="A577" s="13"/>
      <c r="B577" s="231"/>
      <c r="C577" s="232"/>
      <c r="D577" s="233" t="s">
        <v>152</v>
      </c>
      <c r="E577" s="234" t="s">
        <v>1</v>
      </c>
      <c r="F577" s="235" t="s">
        <v>754</v>
      </c>
      <c r="G577" s="232"/>
      <c r="H577" s="236">
        <v>222</v>
      </c>
      <c r="I577" s="237"/>
      <c r="J577" s="232"/>
      <c r="K577" s="232"/>
      <c r="L577" s="238"/>
      <c r="M577" s="239"/>
      <c r="N577" s="240"/>
      <c r="O577" s="240"/>
      <c r="P577" s="240"/>
      <c r="Q577" s="240"/>
      <c r="R577" s="240"/>
      <c r="S577" s="240"/>
      <c r="T577" s="241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2" t="s">
        <v>152</v>
      </c>
      <c r="AU577" s="242" t="s">
        <v>88</v>
      </c>
      <c r="AV577" s="13" t="s">
        <v>88</v>
      </c>
      <c r="AW577" s="13" t="s">
        <v>35</v>
      </c>
      <c r="AX577" s="13" t="s">
        <v>78</v>
      </c>
      <c r="AY577" s="242" t="s">
        <v>143</v>
      </c>
    </row>
    <row r="578" spans="1:51" s="15" customFormat="1" ht="12">
      <c r="A578" s="15"/>
      <c r="B578" s="254"/>
      <c r="C578" s="255"/>
      <c r="D578" s="233" t="s">
        <v>152</v>
      </c>
      <c r="E578" s="256" t="s">
        <v>1</v>
      </c>
      <c r="F578" s="257" t="s">
        <v>669</v>
      </c>
      <c r="G578" s="255"/>
      <c r="H578" s="256" t="s">
        <v>1</v>
      </c>
      <c r="I578" s="258"/>
      <c r="J578" s="255"/>
      <c r="K578" s="255"/>
      <c r="L578" s="259"/>
      <c r="M578" s="260"/>
      <c r="N578" s="261"/>
      <c r="O578" s="261"/>
      <c r="P578" s="261"/>
      <c r="Q578" s="261"/>
      <c r="R578" s="261"/>
      <c r="S578" s="261"/>
      <c r="T578" s="262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3" t="s">
        <v>152</v>
      </c>
      <c r="AU578" s="263" t="s">
        <v>88</v>
      </c>
      <c r="AV578" s="15" t="s">
        <v>86</v>
      </c>
      <c r="AW578" s="15" t="s">
        <v>35</v>
      </c>
      <c r="AX578" s="15" t="s">
        <v>78</v>
      </c>
      <c r="AY578" s="263" t="s">
        <v>143</v>
      </c>
    </row>
    <row r="579" spans="1:51" s="13" customFormat="1" ht="12">
      <c r="A579" s="13"/>
      <c r="B579" s="231"/>
      <c r="C579" s="232"/>
      <c r="D579" s="233" t="s">
        <v>152</v>
      </c>
      <c r="E579" s="234" t="s">
        <v>1</v>
      </c>
      <c r="F579" s="235" t="s">
        <v>755</v>
      </c>
      <c r="G579" s="232"/>
      <c r="H579" s="236">
        <v>9.6</v>
      </c>
      <c r="I579" s="237"/>
      <c r="J579" s="232"/>
      <c r="K579" s="232"/>
      <c r="L579" s="238"/>
      <c r="M579" s="239"/>
      <c r="N579" s="240"/>
      <c r="O579" s="240"/>
      <c r="P579" s="240"/>
      <c r="Q579" s="240"/>
      <c r="R579" s="240"/>
      <c r="S579" s="240"/>
      <c r="T579" s="241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2" t="s">
        <v>152</v>
      </c>
      <c r="AU579" s="242" t="s">
        <v>88</v>
      </c>
      <c r="AV579" s="13" t="s">
        <v>88</v>
      </c>
      <c r="AW579" s="13" t="s">
        <v>35</v>
      </c>
      <c r="AX579" s="13" t="s">
        <v>78</v>
      </c>
      <c r="AY579" s="242" t="s">
        <v>143</v>
      </c>
    </row>
    <row r="580" spans="1:51" s="14" customFormat="1" ht="12">
      <c r="A580" s="14"/>
      <c r="B580" s="243"/>
      <c r="C580" s="244"/>
      <c r="D580" s="233" t="s">
        <v>152</v>
      </c>
      <c r="E580" s="245" t="s">
        <v>1</v>
      </c>
      <c r="F580" s="246" t="s">
        <v>154</v>
      </c>
      <c r="G580" s="244"/>
      <c r="H580" s="247">
        <v>231.6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3" t="s">
        <v>152</v>
      </c>
      <c r="AU580" s="253" t="s">
        <v>88</v>
      </c>
      <c r="AV580" s="14" t="s">
        <v>150</v>
      </c>
      <c r="AW580" s="14" t="s">
        <v>35</v>
      </c>
      <c r="AX580" s="14" t="s">
        <v>86</v>
      </c>
      <c r="AY580" s="253" t="s">
        <v>143</v>
      </c>
    </row>
    <row r="581" spans="1:65" s="2" customFormat="1" ht="24.15" customHeight="1">
      <c r="A581" s="39"/>
      <c r="B581" s="40"/>
      <c r="C581" s="264" t="s">
        <v>756</v>
      </c>
      <c r="D581" s="264" t="s">
        <v>173</v>
      </c>
      <c r="E581" s="265" t="s">
        <v>757</v>
      </c>
      <c r="F581" s="266" t="s">
        <v>758</v>
      </c>
      <c r="G581" s="267" t="s">
        <v>230</v>
      </c>
      <c r="H581" s="268">
        <v>3.057</v>
      </c>
      <c r="I581" s="269"/>
      <c r="J581" s="270">
        <f>ROUND(I581*H581,2)</f>
        <v>0</v>
      </c>
      <c r="K581" s="271"/>
      <c r="L581" s="272"/>
      <c r="M581" s="273" t="s">
        <v>1</v>
      </c>
      <c r="N581" s="274" t="s">
        <v>43</v>
      </c>
      <c r="O581" s="92"/>
      <c r="P581" s="227">
        <f>O581*H581</f>
        <v>0</v>
      </c>
      <c r="Q581" s="227">
        <v>0.55</v>
      </c>
      <c r="R581" s="227">
        <f>Q581*H581</f>
        <v>1.6813500000000001</v>
      </c>
      <c r="S581" s="227">
        <v>0</v>
      </c>
      <c r="T581" s="228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9" t="s">
        <v>176</v>
      </c>
      <c r="AT581" s="229" t="s">
        <v>173</v>
      </c>
      <c r="AU581" s="229" t="s">
        <v>88</v>
      </c>
      <c r="AY581" s="18" t="s">
        <v>143</v>
      </c>
      <c r="BE581" s="230">
        <f>IF(N581="základní",J581,0)</f>
        <v>0</v>
      </c>
      <c r="BF581" s="230">
        <f>IF(N581="snížená",J581,0)</f>
        <v>0</v>
      </c>
      <c r="BG581" s="230">
        <f>IF(N581="zákl. přenesená",J581,0)</f>
        <v>0</v>
      </c>
      <c r="BH581" s="230">
        <f>IF(N581="sníž. přenesená",J581,0)</f>
        <v>0</v>
      </c>
      <c r="BI581" s="230">
        <f>IF(N581="nulová",J581,0)</f>
        <v>0</v>
      </c>
      <c r="BJ581" s="18" t="s">
        <v>86</v>
      </c>
      <c r="BK581" s="230">
        <f>ROUND(I581*H581,2)</f>
        <v>0</v>
      </c>
      <c r="BL581" s="18" t="s">
        <v>150</v>
      </c>
      <c r="BM581" s="229" t="s">
        <v>759</v>
      </c>
    </row>
    <row r="582" spans="1:51" s="15" customFormat="1" ht="12">
      <c r="A582" s="15"/>
      <c r="B582" s="254"/>
      <c r="C582" s="255"/>
      <c r="D582" s="233" t="s">
        <v>152</v>
      </c>
      <c r="E582" s="256" t="s">
        <v>1</v>
      </c>
      <c r="F582" s="257" t="s">
        <v>744</v>
      </c>
      <c r="G582" s="255"/>
      <c r="H582" s="256" t="s">
        <v>1</v>
      </c>
      <c r="I582" s="258"/>
      <c r="J582" s="255"/>
      <c r="K582" s="255"/>
      <c r="L582" s="259"/>
      <c r="M582" s="260"/>
      <c r="N582" s="261"/>
      <c r="O582" s="261"/>
      <c r="P582" s="261"/>
      <c r="Q582" s="261"/>
      <c r="R582" s="261"/>
      <c r="S582" s="261"/>
      <c r="T582" s="262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63" t="s">
        <v>152</v>
      </c>
      <c r="AU582" s="263" t="s">
        <v>88</v>
      </c>
      <c r="AV582" s="15" t="s">
        <v>86</v>
      </c>
      <c r="AW582" s="15" t="s">
        <v>35</v>
      </c>
      <c r="AX582" s="15" t="s">
        <v>78</v>
      </c>
      <c r="AY582" s="263" t="s">
        <v>143</v>
      </c>
    </row>
    <row r="583" spans="1:51" s="13" customFormat="1" ht="12">
      <c r="A583" s="13"/>
      <c r="B583" s="231"/>
      <c r="C583" s="232"/>
      <c r="D583" s="233" t="s">
        <v>152</v>
      </c>
      <c r="E583" s="234" t="s">
        <v>1</v>
      </c>
      <c r="F583" s="235" t="s">
        <v>760</v>
      </c>
      <c r="G583" s="232"/>
      <c r="H583" s="236">
        <v>3.057</v>
      </c>
      <c r="I583" s="237"/>
      <c r="J583" s="232"/>
      <c r="K583" s="232"/>
      <c r="L583" s="238"/>
      <c r="M583" s="239"/>
      <c r="N583" s="240"/>
      <c r="O583" s="240"/>
      <c r="P583" s="240"/>
      <c r="Q583" s="240"/>
      <c r="R583" s="240"/>
      <c r="S583" s="240"/>
      <c r="T583" s="241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2" t="s">
        <v>152</v>
      </c>
      <c r="AU583" s="242" t="s">
        <v>88</v>
      </c>
      <c r="AV583" s="13" t="s">
        <v>88</v>
      </c>
      <c r="AW583" s="13" t="s">
        <v>35</v>
      </c>
      <c r="AX583" s="13" t="s">
        <v>86</v>
      </c>
      <c r="AY583" s="242" t="s">
        <v>143</v>
      </c>
    </row>
    <row r="584" spans="1:65" s="2" customFormat="1" ht="24.15" customHeight="1">
      <c r="A584" s="39"/>
      <c r="B584" s="40"/>
      <c r="C584" s="217" t="s">
        <v>761</v>
      </c>
      <c r="D584" s="217" t="s">
        <v>147</v>
      </c>
      <c r="E584" s="218" t="s">
        <v>762</v>
      </c>
      <c r="F584" s="219" t="s">
        <v>763</v>
      </c>
      <c r="G584" s="220" t="s">
        <v>167</v>
      </c>
      <c r="H584" s="221">
        <v>287.7</v>
      </c>
      <c r="I584" s="222"/>
      <c r="J584" s="223">
        <f>ROUND(I584*H584,2)</f>
        <v>0</v>
      </c>
      <c r="K584" s="224"/>
      <c r="L584" s="45"/>
      <c r="M584" s="225" t="s">
        <v>1</v>
      </c>
      <c r="N584" s="226" t="s">
        <v>43</v>
      </c>
      <c r="O584" s="92"/>
      <c r="P584" s="227">
        <f>O584*H584</f>
        <v>0</v>
      </c>
      <c r="Q584" s="227">
        <v>0</v>
      </c>
      <c r="R584" s="227">
        <f>Q584*H584</f>
        <v>0</v>
      </c>
      <c r="S584" s="227">
        <v>0</v>
      </c>
      <c r="T584" s="228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29" t="s">
        <v>205</v>
      </c>
      <c r="AT584" s="229" t="s">
        <v>147</v>
      </c>
      <c r="AU584" s="229" t="s">
        <v>88</v>
      </c>
      <c r="AY584" s="18" t="s">
        <v>143</v>
      </c>
      <c r="BE584" s="230">
        <f>IF(N584="základní",J584,0)</f>
        <v>0</v>
      </c>
      <c r="BF584" s="230">
        <f>IF(N584="snížená",J584,0)</f>
        <v>0</v>
      </c>
      <c r="BG584" s="230">
        <f>IF(N584="zákl. přenesená",J584,0)</f>
        <v>0</v>
      </c>
      <c r="BH584" s="230">
        <f>IF(N584="sníž. přenesená",J584,0)</f>
        <v>0</v>
      </c>
      <c r="BI584" s="230">
        <f>IF(N584="nulová",J584,0)</f>
        <v>0</v>
      </c>
      <c r="BJ584" s="18" t="s">
        <v>86</v>
      </c>
      <c r="BK584" s="230">
        <f>ROUND(I584*H584,2)</f>
        <v>0</v>
      </c>
      <c r="BL584" s="18" t="s">
        <v>205</v>
      </c>
      <c r="BM584" s="229" t="s">
        <v>764</v>
      </c>
    </row>
    <row r="585" spans="1:51" s="15" customFormat="1" ht="12">
      <c r="A585" s="15"/>
      <c r="B585" s="254"/>
      <c r="C585" s="255"/>
      <c r="D585" s="233" t="s">
        <v>152</v>
      </c>
      <c r="E585" s="256" t="s">
        <v>1</v>
      </c>
      <c r="F585" s="257" t="s">
        <v>665</v>
      </c>
      <c r="G585" s="255"/>
      <c r="H585" s="256" t="s">
        <v>1</v>
      </c>
      <c r="I585" s="258"/>
      <c r="J585" s="255"/>
      <c r="K585" s="255"/>
      <c r="L585" s="259"/>
      <c r="M585" s="260"/>
      <c r="N585" s="261"/>
      <c r="O585" s="261"/>
      <c r="P585" s="261"/>
      <c r="Q585" s="261"/>
      <c r="R585" s="261"/>
      <c r="S585" s="261"/>
      <c r="T585" s="262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3" t="s">
        <v>152</v>
      </c>
      <c r="AU585" s="263" t="s">
        <v>88</v>
      </c>
      <c r="AV585" s="15" t="s">
        <v>86</v>
      </c>
      <c r="AW585" s="15" t="s">
        <v>35</v>
      </c>
      <c r="AX585" s="15" t="s">
        <v>78</v>
      </c>
      <c r="AY585" s="263" t="s">
        <v>143</v>
      </c>
    </row>
    <row r="586" spans="1:51" s="13" customFormat="1" ht="12">
      <c r="A586" s="13"/>
      <c r="B586" s="231"/>
      <c r="C586" s="232"/>
      <c r="D586" s="233" t="s">
        <v>152</v>
      </c>
      <c r="E586" s="234" t="s">
        <v>1</v>
      </c>
      <c r="F586" s="235" t="s">
        <v>765</v>
      </c>
      <c r="G586" s="232"/>
      <c r="H586" s="236">
        <v>287.7</v>
      </c>
      <c r="I586" s="237"/>
      <c r="J586" s="232"/>
      <c r="K586" s="232"/>
      <c r="L586" s="238"/>
      <c r="M586" s="239"/>
      <c r="N586" s="240"/>
      <c r="O586" s="240"/>
      <c r="P586" s="240"/>
      <c r="Q586" s="240"/>
      <c r="R586" s="240"/>
      <c r="S586" s="240"/>
      <c r="T586" s="241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2" t="s">
        <v>152</v>
      </c>
      <c r="AU586" s="242" t="s">
        <v>88</v>
      </c>
      <c r="AV586" s="13" t="s">
        <v>88</v>
      </c>
      <c r="AW586" s="13" t="s">
        <v>35</v>
      </c>
      <c r="AX586" s="13" t="s">
        <v>86</v>
      </c>
      <c r="AY586" s="242" t="s">
        <v>143</v>
      </c>
    </row>
    <row r="587" spans="1:65" s="2" customFormat="1" ht="24.15" customHeight="1">
      <c r="A587" s="39"/>
      <c r="B587" s="40"/>
      <c r="C587" s="264" t="s">
        <v>766</v>
      </c>
      <c r="D587" s="264" t="s">
        <v>173</v>
      </c>
      <c r="E587" s="265" t="s">
        <v>767</v>
      </c>
      <c r="F587" s="266" t="s">
        <v>768</v>
      </c>
      <c r="G587" s="267" t="s">
        <v>230</v>
      </c>
      <c r="H587" s="268">
        <v>0.76</v>
      </c>
      <c r="I587" s="269"/>
      <c r="J587" s="270">
        <f>ROUND(I587*H587,2)</f>
        <v>0</v>
      </c>
      <c r="K587" s="271"/>
      <c r="L587" s="272"/>
      <c r="M587" s="273" t="s">
        <v>1</v>
      </c>
      <c r="N587" s="274" t="s">
        <v>43</v>
      </c>
      <c r="O587" s="92"/>
      <c r="P587" s="227">
        <f>O587*H587</f>
        <v>0</v>
      </c>
      <c r="Q587" s="227">
        <v>0.55</v>
      </c>
      <c r="R587" s="227">
        <f>Q587*H587</f>
        <v>0.41800000000000004</v>
      </c>
      <c r="S587" s="227">
        <v>0</v>
      </c>
      <c r="T587" s="228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29" t="s">
        <v>335</v>
      </c>
      <c r="AT587" s="229" t="s">
        <v>173</v>
      </c>
      <c r="AU587" s="229" t="s">
        <v>88</v>
      </c>
      <c r="AY587" s="18" t="s">
        <v>143</v>
      </c>
      <c r="BE587" s="230">
        <f>IF(N587="základní",J587,0)</f>
        <v>0</v>
      </c>
      <c r="BF587" s="230">
        <f>IF(N587="snížená",J587,0)</f>
        <v>0</v>
      </c>
      <c r="BG587" s="230">
        <f>IF(N587="zákl. přenesená",J587,0)</f>
        <v>0</v>
      </c>
      <c r="BH587" s="230">
        <f>IF(N587="sníž. přenesená",J587,0)</f>
        <v>0</v>
      </c>
      <c r="BI587" s="230">
        <f>IF(N587="nulová",J587,0)</f>
        <v>0</v>
      </c>
      <c r="BJ587" s="18" t="s">
        <v>86</v>
      </c>
      <c r="BK587" s="230">
        <f>ROUND(I587*H587,2)</f>
        <v>0</v>
      </c>
      <c r="BL587" s="18" t="s">
        <v>205</v>
      </c>
      <c r="BM587" s="229" t="s">
        <v>769</v>
      </c>
    </row>
    <row r="588" spans="1:51" s="15" customFormat="1" ht="12">
      <c r="A588" s="15"/>
      <c r="B588" s="254"/>
      <c r="C588" s="255"/>
      <c r="D588" s="233" t="s">
        <v>152</v>
      </c>
      <c r="E588" s="256" t="s">
        <v>1</v>
      </c>
      <c r="F588" s="257" t="s">
        <v>770</v>
      </c>
      <c r="G588" s="255"/>
      <c r="H588" s="256" t="s">
        <v>1</v>
      </c>
      <c r="I588" s="258"/>
      <c r="J588" s="255"/>
      <c r="K588" s="255"/>
      <c r="L588" s="259"/>
      <c r="M588" s="260"/>
      <c r="N588" s="261"/>
      <c r="O588" s="261"/>
      <c r="P588" s="261"/>
      <c r="Q588" s="261"/>
      <c r="R588" s="261"/>
      <c r="S588" s="261"/>
      <c r="T588" s="262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63" t="s">
        <v>152</v>
      </c>
      <c r="AU588" s="263" t="s">
        <v>88</v>
      </c>
      <c r="AV588" s="15" t="s">
        <v>86</v>
      </c>
      <c r="AW588" s="15" t="s">
        <v>35</v>
      </c>
      <c r="AX588" s="15" t="s">
        <v>78</v>
      </c>
      <c r="AY588" s="263" t="s">
        <v>143</v>
      </c>
    </row>
    <row r="589" spans="1:51" s="13" customFormat="1" ht="12">
      <c r="A589" s="13"/>
      <c r="B589" s="231"/>
      <c r="C589" s="232"/>
      <c r="D589" s="233" t="s">
        <v>152</v>
      </c>
      <c r="E589" s="234" t="s">
        <v>1</v>
      </c>
      <c r="F589" s="235" t="s">
        <v>666</v>
      </c>
      <c r="G589" s="232"/>
      <c r="H589" s="236">
        <v>0.76</v>
      </c>
      <c r="I589" s="237"/>
      <c r="J589" s="232"/>
      <c r="K589" s="232"/>
      <c r="L589" s="238"/>
      <c r="M589" s="239"/>
      <c r="N589" s="240"/>
      <c r="O589" s="240"/>
      <c r="P589" s="240"/>
      <c r="Q589" s="240"/>
      <c r="R589" s="240"/>
      <c r="S589" s="240"/>
      <c r="T589" s="241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42" t="s">
        <v>152</v>
      </c>
      <c r="AU589" s="242" t="s">
        <v>88</v>
      </c>
      <c r="AV589" s="13" t="s">
        <v>88</v>
      </c>
      <c r="AW589" s="13" t="s">
        <v>35</v>
      </c>
      <c r="AX589" s="13" t="s">
        <v>86</v>
      </c>
      <c r="AY589" s="242" t="s">
        <v>143</v>
      </c>
    </row>
    <row r="590" spans="1:65" s="2" customFormat="1" ht="24.15" customHeight="1">
      <c r="A590" s="39"/>
      <c r="B590" s="40"/>
      <c r="C590" s="217" t="s">
        <v>771</v>
      </c>
      <c r="D590" s="217" t="s">
        <v>147</v>
      </c>
      <c r="E590" s="218" t="s">
        <v>772</v>
      </c>
      <c r="F590" s="219" t="s">
        <v>773</v>
      </c>
      <c r="G590" s="220" t="s">
        <v>230</v>
      </c>
      <c r="H590" s="221">
        <v>9.321</v>
      </c>
      <c r="I590" s="222"/>
      <c r="J590" s="223">
        <f>ROUND(I590*H590,2)</f>
        <v>0</v>
      </c>
      <c r="K590" s="224"/>
      <c r="L590" s="45"/>
      <c r="M590" s="225" t="s">
        <v>1</v>
      </c>
      <c r="N590" s="226" t="s">
        <v>43</v>
      </c>
      <c r="O590" s="92"/>
      <c r="P590" s="227">
        <f>O590*H590</f>
        <v>0</v>
      </c>
      <c r="Q590" s="227">
        <v>0.02337</v>
      </c>
      <c r="R590" s="227">
        <f>Q590*H590</f>
        <v>0.21783176999999998</v>
      </c>
      <c r="S590" s="227">
        <v>0</v>
      </c>
      <c r="T590" s="228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9" t="s">
        <v>205</v>
      </c>
      <c r="AT590" s="229" t="s">
        <v>147</v>
      </c>
      <c r="AU590" s="229" t="s">
        <v>88</v>
      </c>
      <c r="AY590" s="18" t="s">
        <v>143</v>
      </c>
      <c r="BE590" s="230">
        <f>IF(N590="základní",J590,0)</f>
        <v>0</v>
      </c>
      <c r="BF590" s="230">
        <f>IF(N590="snížená",J590,0)</f>
        <v>0</v>
      </c>
      <c r="BG590" s="230">
        <f>IF(N590="zákl. přenesená",J590,0)</f>
        <v>0</v>
      </c>
      <c r="BH590" s="230">
        <f>IF(N590="sníž. přenesená",J590,0)</f>
        <v>0</v>
      </c>
      <c r="BI590" s="230">
        <f>IF(N590="nulová",J590,0)</f>
        <v>0</v>
      </c>
      <c r="BJ590" s="18" t="s">
        <v>86</v>
      </c>
      <c r="BK590" s="230">
        <f>ROUND(I590*H590,2)</f>
        <v>0</v>
      </c>
      <c r="BL590" s="18" t="s">
        <v>205</v>
      </c>
      <c r="BM590" s="229" t="s">
        <v>774</v>
      </c>
    </row>
    <row r="591" spans="1:51" s="15" customFormat="1" ht="12">
      <c r="A591" s="15"/>
      <c r="B591" s="254"/>
      <c r="C591" s="255"/>
      <c r="D591" s="233" t="s">
        <v>152</v>
      </c>
      <c r="E591" s="256" t="s">
        <v>1</v>
      </c>
      <c r="F591" s="257" t="s">
        <v>663</v>
      </c>
      <c r="G591" s="255"/>
      <c r="H591" s="256" t="s">
        <v>1</v>
      </c>
      <c r="I591" s="258"/>
      <c r="J591" s="255"/>
      <c r="K591" s="255"/>
      <c r="L591" s="259"/>
      <c r="M591" s="260"/>
      <c r="N591" s="261"/>
      <c r="O591" s="261"/>
      <c r="P591" s="261"/>
      <c r="Q591" s="261"/>
      <c r="R591" s="261"/>
      <c r="S591" s="261"/>
      <c r="T591" s="262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T591" s="263" t="s">
        <v>152</v>
      </c>
      <c r="AU591" s="263" t="s">
        <v>88</v>
      </c>
      <c r="AV591" s="15" t="s">
        <v>86</v>
      </c>
      <c r="AW591" s="15" t="s">
        <v>35</v>
      </c>
      <c r="AX591" s="15" t="s">
        <v>78</v>
      </c>
      <c r="AY591" s="263" t="s">
        <v>143</v>
      </c>
    </row>
    <row r="592" spans="1:51" s="13" customFormat="1" ht="12">
      <c r="A592" s="13"/>
      <c r="B592" s="231"/>
      <c r="C592" s="232"/>
      <c r="D592" s="233" t="s">
        <v>152</v>
      </c>
      <c r="E592" s="234" t="s">
        <v>1</v>
      </c>
      <c r="F592" s="235" t="s">
        <v>664</v>
      </c>
      <c r="G592" s="232"/>
      <c r="H592" s="236">
        <v>5.504</v>
      </c>
      <c r="I592" s="237"/>
      <c r="J592" s="232"/>
      <c r="K592" s="232"/>
      <c r="L592" s="238"/>
      <c r="M592" s="239"/>
      <c r="N592" s="240"/>
      <c r="O592" s="240"/>
      <c r="P592" s="240"/>
      <c r="Q592" s="240"/>
      <c r="R592" s="240"/>
      <c r="S592" s="240"/>
      <c r="T592" s="241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2" t="s">
        <v>152</v>
      </c>
      <c r="AU592" s="242" t="s">
        <v>88</v>
      </c>
      <c r="AV592" s="13" t="s">
        <v>88</v>
      </c>
      <c r="AW592" s="13" t="s">
        <v>35</v>
      </c>
      <c r="AX592" s="13" t="s">
        <v>78</v>
      </c>
      <c r="AY592" s="242" t="s">
        <v>143</v>
      </c>
    </row>
    <row r="593" spans="1:51" s="15" customFormat="1" ht="12">
      <c r="A593" s="15"/>
      <c r="B593" s="254"/>
      <c r="C593" s="255"/>
      <c r="D593" s="233" t="s">
        <v>152</v>
      </c>
      <c r="E593" s="256" t="s">
        <v>1</v>
      </c>
      <c r="F593" s="257" t="s">
        <v>665</v>
      </c>
      <c r="G593" s="255"/>
      <c r="H593" s="256" t="s">
        <v>1</v>
      </c>
      <c r="I593" s="258"/>
      <c r="J593" s="255"/>
      <c r="K593" s="255"/>
      <c r="L593" s="259"/>
      <c r="M593" s="260"/>
      <c r="N593" s="261"/>
      <c r="O593" s="261"/>
      <c r="P593" s="261"/>
      <c r="Q593" s="261"/>
      <c r="R593" s="261"/>
      <c r="S593" s="261"/>
      <c r="T593" s="262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3" t="s">
        <v>152</v>
      </c>
      <c r="AU593" s="263" t="s">
        <v>88</v>
      </c>
      <c r="AV593" s="15" t="s">
        <v>86</v>
      </c>
      <c r="AW593" s="15" t="s">
        <v>35</v>
      </c>
      <c r="AX593" s="15" t="s">
        <v>78</v>
      </c>
      <c r="AY593" s="263" t="s">
        <v>143</v>
      </c>
    </row>
    <row r="594" spans="1:51" s="13" customFormat="1" ht="12">
      <c r="A594" s="13"/>
      <c r="B594" s="231"/>
      <c r="C594" s="232"/>
      <c r="D594" s="233" t="s">
        <v>152</v>
      </c>
      <c r="E594" s="234" t="s">
        <v>1</v>
      </c>
      <c r="F594" s="235" t="s">
        <v>666</v>
      </c>
      <c r="G594" s="232"/>
      <c r="H594" s="236">
        <v>0.76</v>
      </c>
      <c r="I594" s="237"/>
      <c r="J594" s="232"/>
      <c r="K594" s="232"/>
      <c r="L594" s="238"/>
      <c r="M594" s="239"/>
      <c r="N594" s="240"/>
      <c r="O594" s="240"/>
      <c r="P594" s="240"/>
      <c r="Q594" s="240"/>
      <c r="R594" s="240"/>
      <c r="S594" s="240"/>
      <c r="T594" s="241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2" t="s">
        <v>152</v>
      </c>
      <c r="AU594" s="242" t="s">
        <v>88</v>
      </c>
      <c r="AV594" s="13" t="s">
        <v>88</v>
      </c>
      <c r="AW594" s="13" t="s">
        <v>35</v>
      </c>
      <c r="AX594" s="13" t="s">
        <v>78</v>
      </c>
      <c r="AY594" s="242" t="s">
        <v>143</v>
      </c>
    </row>
    <row r="595" spans="1:51" s="15" customFormat="1" ht="12">
      <c r="A595" s="15"/>
      <c r="B595" s="254"/>
      <c r="C595" s="255"/>
      <c r="D595" s="233" t="s">
        <v>152</v>
      </c>
      <c r="E595" s="256" t="s">
        <v>1</v>
      </c>
      <c r="F595" s="257" t="s">
        <v>667</v>
      </c>
      <c r="G595" s="255"/>
      <c r="H595" s="256" t="s">
        <v>1</v>
      </c>
      <c r="I595" s="258"/>
      <c r="J595" s="255"/>
      <c r="K595" s="255"/>
      <c r="L595" s="259"/>
      <c r="M595" s="260"/>
      <c r="N595" s="261"/>
      <c r="O595" s="261"/>
      <c r="P595" s="261"/>
      <c r="Q595" s="261"/>
      <c r="R595" s="261"/>
      <c r="S595" s="261"/>
      <c r="T595" s="262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63" t="s">
        <v>152</v>
      </c>
      <c r="AU595" s="263" t="s">
        <v>88</v>
      </c>
      <c r="AV595" s="15" t="s">
        <v>86</v>
      </c>
      <c r="AW595" s="15" t="s">
        <v>35</v>
      </c>
      <c r="AX595" s="15" t="s">
        <v>78</v>
      </c>
      <c r="AY595" s="263" t="s">
        <v>143</v>
      </c>
    </row>
    <row r="596" spans="1:51" s="13" customFormat="1" ht="12">
      <c r="A596" s="13"/>
      <c r="B596" s="231"/>
      <c r="C596" s="232"/>
      <c r="D596" s="233" t="s">
        <v>152</v>
      </c>
      <c r="E596" s="234" t="s">
        <v>1</v>
      </c>
      <c r="F596" s="235" t="s">
        <v>668</v>
      </c>
      <c r="G596" s="232"/>
      <c r="H596" s="236">
        <v>2.93</v>
      </c>
      <c r="I596" s="237"/>
      <c r="J596" s="232"/>
      <c r="K596" s="232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152</v>
      </c>
      <c r="AU596" s="242" t="s">
        <v>88</v>
      </c>
      <c r="AV596" s="13" t="s">
        <v>88</v>
      </c>
      <c r="AW596" s="13" t="s">
        <v>35</v>
      </c>
      <c r="AX596" s="13" t="s">
        <v>78</v>
      </c>
      <c r="AY596" s="242" t="s">
        <v>143</v>
      </c>
    </row>
    <row r="597" spans="1:51" s="15" customFormat="1" ht="12">
      <c r="A597" s="15"/>
      <c r="B597" s="254"/>
      <c r="C597" s="255"/>
      <c r="D597" s="233" t="s">
        <v>152</v>
      </c>
      <c r="E597" s="256" t="s">
        <v>1</v>
      </c>
      <c r="F597" s="257" t="s">
        <v>669</v>
      </c>
      <c r="G597" s="255"/>
      <c r="H597" s="256" t="s">
        <v>1</v>
      </c>
      <c r="I597" s="258"/>
      <c r="J597" s="255"/>
      <c r="K597" s="255"/>
      <c r="L597" s="259"/>
      <c r="M597" s="260"/>
      <c r="N597" s="261"/>
      <c r="O597" s="261"/>
      <c r="P597" s="261"/>
      <c r="Q597" s="261"/>
      <c r="R597" s="261"/>
      <c r="S597" s="261"/>
      <c r="T597" s="262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63" t="s">
        <v>152</v>
      </c>
      <c r="AU597" s="263" t="s">
        <v>88</v>
      </c>
      <c r="AV597" s="15" t="s">
        <v>86</v>
      </c>
      <c r="AW597" s="15" t="s">
        <v>35</v>
      </c>
      <c r="AX597" s="15" t="s">
        <v>78</v>
      </c>
      <c r="AY597" s="263" t="s">
        <v>143</v>
      </c>
    </row>
    <row r="598" spans="1:51" s="13" customFormat="1" ht="12">
      <c r="A598" s="13"/>
      <c r="B598" s="231"/>
      <c r="C598" s="232"/>
      <c r="D598" s="233" t="s">
        <v>152</v>
      </c>
      <c r="E598" s="234" t="s">
        <v>1</v>
      </c>
      <c r="F598" s="235" t="s">
        <v>670</v>
      </c>
      <c r="G598" s="232"/>
      <c r="H598" s="236">
        <v>0.127</v>
      </c>
      <c r="I598" s="237"/>
      <c r="J598" s="232"/>
      <c r="K598" s="232"/>
      <c r="L598" s="238"/>
      <c r="M598" s="239"/>
      <c r="N598" s="240"/>
      <c r="O598" s="240"/>
      <c r="P598" s="240"/>
      <c r="Q598" s="240"/>
      <c r="R598" s="240"/>
      <c r="S598" s="240"/>
      <c r="T598" s="241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2" t="s">
        <v>152</v>
      </c>
      <c r="AU598" s="242" t="s">
        <v>88</v>
      </c>
      <c r="AV598" s="13" t="s">
        <v>88</v>
      </c>
      <c r="AW598" s="13" t="s">
        <v>35</v>
      </c>
      <c r="AX598" s="13" t="s">
        <v>78</v>
      </c>
      <c r="AY598" s="242" t="s">
        <v>143</v>
      </c>
    </row>
    <row r="599" spans="1:51" s="14" customFormat="1" ht="12">
      <c r="A599" s="14"/>
      <c r="B599" s="243"/>
      <c r="C599" s="244"/>
      <c r="D599" s="233" t="s">
        <v>152</v>
      </c>
      <c r="E599" s="245" t="s">
        <v>1</v>
      </c>
      <c r="F599" s="246" t="s">
        <v>154</v>
      </c>
      <c r="G599" s="244"/>
      <c r="H599" s="247">
        <v>9.321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152</v>
      </c>
      <c r="AU599" s="253" t="s">
        <v>88</v>
      </c>
      <c r="AV599" s="14" t="s">
        <v>150</v>
      </c>
      <c r="AW599" s="14" t="s">
        <v>35</v>
      </c>
      <c r="AX599" s="14" t="s">
        <v>86</v>
      </c>
      <c r="AY599" s="253" t="s">
        <v>143</v>
      </c>
    </row>
    <row r="600" spans="1:65" s="2" customFormat="1" ht="24.15" customHeight="1">
      <c r="A600" s="39"/>
      <c r="B600" s="40"/>
      <c r="C600" s="217" t="s">
        <v>775</v>
      </c>
      <c r="D600" s="217" t="s">
        <v>147</v>
      </c>
      <c r="E600" s="218" t="s">
        <v>776</v>
      </c>
      <c r="F600" s="219" t="s">
        <v>777</v>
      </c>
      <c r="G600" s="220" t="s">
        <v>482</v>
      </c>
      <c r="H600" s="286"/>
      <c r="I600" s="222"/>
      <c r="J600" s="223">
        <f>ROUND(I600*H600,2)</f>
        <v>0</v>
      </c>
      <c r="K600" s="224"/>
      <c r="L600" s="45"/>
      <c r="M600" s="225" t="s">
        <v>1</v>
      </c>
      <c r="N600" s="226" t="s">
        <v>43</v>
      </c>
      <c r="O600" s="92"/>
      <c r="P600" s="227">
        <f>O600*H600</f>
        <v>0</v>
      </c>
      <c r="Q600" s="227">
        <v>0</v>
      </c>
      <c r="R600" s="227">
        <f>Q600*H600</f>
        <v>0</v>
      </c>
      <c r="S600" s="227">
        <v>0</v>
      </c>
      <c r="T600" s="228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9" t="s">
        <v>205</v>
      </c>
      <c r="AT600" s="229" t="s">
        <v>147</v>
      </c>
      <c r="AU600" s="229" t="s">
        <v>88</v>
      </c>
      <c r="AY600" s="18" t="s">
        <v>143</v>
      </c>
      <c r="BE600" s="230">
        <f>IF(N600="základní",J600,0)</f>
        <v>0</v>
      </c>
      <c r="BF600" s="230">
        <f>IF(N600="snížená",J600,0)</f>
        <v>0</v>
      </c>
      <c r="BG600" s="230">
        <f>IF(N600="zákl. přenesená",J600,0)</f>
        <v>0</v>
      </c>
      <c r="BH600" s="230">
        <f>IF(N600="sníž. přenesená",J600,0)</f>
        <v>0</v>
      </c>
      <c r="BI600" s="230">
        <f>IF(N600="nulová",J600,0)</f>
        <v>0</v>
      </c>
      <c r="BJ600" s="18" t="s">
        <v>86</v>
      </c>
      <c r="BK600" s="230">
        <f>ROUND(I600*H600,2)</f>
        <v>0</v>
      </c>
      <c r="BL600" s="18" t="s">
        <v>205</v>
      </c>
      <c r="BM600" s="229" t="s">
        <v>778</v>
      </c>
    </row>
    <row r="601" spans="1:63" s="12" customFormat="1" ht="22.8" customHeight="1">
      <c r="A601" s="12"/>
      <c r="B601" s="201"/>
      <c r="C601" s="202"/>
      <c r="D601" s="203" t="s">
        <v>77</v>
      </c>
      <c r="E601" s="215" t="s">
        <v>779</v>
      </c>
      <c r="F601" s="215" t="s">
        <v>780</v>
      </c>
      <c r="G601" s="202"/>
      <c r="H601" s="202"/>
      <c r="I601" s="205"/>
      <c r="J601" s="216">
        <f>BK601</f>
        <v>0</v>
      </c>
      <c r="K601" s="202"/>
      <c r="L601" s="207"/>
      <c r="M601" s="208"/>
      <c r="N601" s="209"/>
      <c r="O601" s="209"/>
      <c r="P601" s="210">
        <f>SUM(P602:P627)</f>
        <v>0</v>
      </c>
      <c r="Q601" s="209"/>
      <c r="R601" s="210">
        <f>SUM(R602:R627)</f>
        <v>0.1092</v>
      </c>
      <c r="S601" s="209"/>
      <c r="T601" s="211">
        <f>SUM(T602:T627)</f>
        <v>2.3211186999999995</v>
      </c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R601" s="212" t="s">
        <v>88</v>
      </c>
      <c r="AT601" s="213" t="s">
        <v>77</v>
      </c>
      <c r="AU601" s="213" t="s">
        <v>86</v>
      </c>
      <c r="AY601" s="212" t="s">
        <v>143</v>
      </c>
      <c r="BK601" s="214">
        <f>SUM(BK602:BK627)</f>
        <v>0</v>
      </c>
    </row>
    <row r="602" spans="1:65" s="2" customFormat="1" ht="16.5" customHeight="1">
      <c r="A602" s="39"/>
      <c r="B602" s="40"/>
      <c r="C602" s="217" t="s">
        <v>781</v>
      </c>
      <c r="D602" s="217" t="s">
        <v>147</v>
      </c>
      <c r="E602" s="218" t="s">
        <v>782</v>
      </c>
      <c r="F602" s="219" t="s">
        <v>783</v>
      </c>
      <c r="G602" s="220" t="s">
        <v>514</v>
      </c>
      <c r="H602" s="221">
        <v>2</v>
      </c>
      <c r="I602" s="222"/>
      <c r="J602" s="223">
        <f>ROUND(I602*H602,2)</f>
        <v>0</v>
      </c>
      <c r="K602" s="224"/>
      <c r="L602" s="45"/>
      <c r="M602" s="225" t="s">
        <v>1</v>
      </c>
      <c r="N602" s="226" t="s">
        <v>43</v>
      </c>
      <c r="O602" s="92"/>
      <c r="P602" s="227">
        <f>O602*H602</f>
        <v>0</v>
      </c>
      <c r="Q602" s="227">
        <v>0</v>
      </c>
      <c r="R602" s="227">
        <f>Q602*H602</f>
        <v>0</v>
      </c>
      <c r="S602" s="227">
        <v>0.00906</v>
      </c>
      <c r="T602" s="228">
        <f>S602*H602</f>
        <v>0.01812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9" t="s">
        <v>205</v>
      </c>
      <c r="AT602" s="229" t="s">
        <v>147</v>
      </c>
      <c r="AU602" s="229" t="s">
        <v>88</v>
      </c>
      <c r="AY602" s="18" t="s">
        <v>143</v>
      </c>
      <c r="BE602" s="230">
        <f>IF(N602="základní",J602,0)</f>
        <v>0</v>
      </c>
      <c r="BF602" s="230">
        <f>IF(N602="snížená",J602,0)</f>
        <v>0</v>
      </c>
      <c r="BG602" s="230">
        <f>IF(N602="zákl. přenesená",J602,0)</f>
        <v>0</v>
      </c>
      <c r="BH602" s="230">
        <f>IF(N602="sníž. přenesená",J602,0)</f>
        <v>0</v>
      </c>
      <c r="BI602" s="230">
        <f>IF(N602="nulová",J602,0)</f>
        <v>0</v>
      </c>
      <c r="BJ602" s="18" t="s">
        <v>86</v>
      </c>
      <c r="BK602" s="230">
        <f>ROUND(I602*H602,2)</f>
        <v>0</v>
      </c>
      <c r="BL602" s="18" t="s">
        <v>205</v>
      </c>
      <c r="BM602" s="229" t="s">
        <v>784</v>
      </c>
    </row>
    <row r="603" spans="1:65" s="2" customFormat="1" ht="16.5" customHeight="1">
      <c r="A603" s="39"/>
      <c r="B603" s="40"/>
      <c r="C603" s="217" t="s">
        <v>785</v>
      </c>
      <c r="D603" s="217" t="s">
        <v>147</v>
      </c>
      <c r="E603" s="218" t="s">
        <v>786</v>
      </c>
      <c r="F603" s="219" t="s">
        <v>787</v>
      </c>
      <c r="G603" s="220" t="s">
        <v>91</v>
      </c>
      <c r="H603" s="221">
        <v>326</v>
      </c>
      <c r="I603" s="222"/>
      <c r="J603" s="223">
        <f>ROUND(I603*H603,2)</f>
        <v>0</v>
      </c>
      <c r="K603" s="224"/>
      <c r="L603" s="45"/>
      <c r="M603" s="225" t="s">
        <v>1</v>
      </c>
      <c r="N603" s="226" t="s">
        <v>43</v>
      </c>
      <c r="O603" s="92"/>
      <c r="P603" s="227">
        <f>O603*H603</f>
        <v>0</v>
      </c>
      <c r="Q603" s="227">
        <v>0</v>
      </c>
      <c r="R603" s="227">
        <f>Q603*H603</f>
        <v>0</v>
      </c>
      <c r="S603" s="227">
        <v>0.00594</v>
      </c>
      <c r="T603" s="228">
        <f>S603*H603</f>
        <v>1.93644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9" t="s">
        <v>150</v>
      </c>
      <c r="AT603" s="229" t="s">
        <v>147</v>
      </c>
      <c r="AU603" s="229" t="s">
        <v>88</v>
      </c>
      <c r="AY603" s="18" t="s">
        <v>143</v>
      </c>
      <c r="BE603" s="230">
        <f>IF(N603="základní",J603,0)</f>
        <v>0</v>
      </c>
      <c r="BF603" s="230">
        <f>IF(N603="snížená",J603,0)</f>
        <v>0</v>
      </c>
      <c r="BG603" s="230">
        <f>IF(N603="zákl. přenesená",J603,0)</f>
        <v>0</v>
      </c>
      <c r="BH603" s="230">
        <f>IF(N603="sníž. přenesená",J603,0)</f>
        <v>0</v>
      </c>
      <c r="BI603" s="230">
        <f>IF(N603="nulová",J603,0)</f>
        <v>0</v>
      </c>
      <c r="BJ603" s="18" t="s">
        <v>86</v>
      </c>
      <c r="BK603" s="230">
        <f>ROUND(I603*H603,2)</f>
        <v>0</v>
      </c>
      <c r="BL603" s="18" t="s">
        <v>150</v>
      </c>
      <c r="BM603" s="229" t="s">
        <v>788</v>
      </c>
    </row>
    <row r="604" spans="1:51" s="15" customFormat="1" ht="12">
      <c r="A604" s="15"/>
      <c r="B604" s="254"/>
      <c r="C604" s="255"/>
      <c r="D604" s="233" t="s">
        <v>152</v>
      </c>
      <c r="E604" s="256" t="s">
        <v>1</v>
      </c>
      <c r="F604" s="257" t="s">
        <v>460</v>
      </c>
      <c r="G604" s="255"/>
      <c r="H604" s="256" t="s">
        <v>1</v>
      </c>
      <c r="I604" s="258"/>
      <c r="J604" s="255"/>
      <c r="K604" s="255"/>
      <c r="L604" s="259"/>
      <c r="M604" s="260"/>
      <c r="N604" s="261"/>
      <c r="O604" s="261"/>
      <c r="P604" s="261"/>
      <c r="Q604" s="261"/>
      <c r="R604" s="261"/>
      <c r="S604" s="261"/>
      <c r="T604" s="262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63" t="s">
        <v>152</v>
      </c>
      <c r="AU604" s="263" t="s">
        <v>88</v>
      </c>
      <c r="AV604" s="15" t="s">
        <v>86</v>
      </c>
      <c r="AW604" s="15" t="s">
        <v>35</v>
      </c>
      <c r="AX604" s="15" t="s">
        <v>78</v>
      </c>
      <c r="AY604" s="263" t="s">
        <v>143</v>
      </c>
    </row>
    <row r="605" spans="1:51" s="13" customFormat="1" ht="12">
      <c r="A605" s="13"/>
      <c r="B605" s="231"/>
      <c r="C605" s="232"/>
      <c r="D605" s="233" t="s">
        <v>152</v>
      </c>
      <c r="E605" s="234" t="s">
        <v>1</v>
      </c>
      <c r="F605" s="235" t="s">
        <v>461</v>
      </c>
      <c r="G605" s="232"/>
      <c r="H605" s="236">
        <v>326</v>
      </c>
      <c r="I605" s="237"/>
      <c r="J605" s="232"/>
      <c r="K605" s="232"/>
      <c r="L605" s="238"/>
      <c r="M605" s="239"/>
      <c r="N605" s="240"/>
      <c r="O605" s="240"/>
      <c r="P605" s="240"/>
      <c r="Q605" s="240"/>
      <c r="R605" s="240"/>
      <c r="S605" s="240"/>
      <c r="T605" s="24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2" t="s">
        <v>152</v>
      </c>
      <c r="AU605" s="242" t="s">
        <v>88</v>
      </c>
      <c r="AV605" s="13" t="s">
        <v>88</v>
      </c>
      <c r="AW605" s="13" t="s">
        <v>35</v>
      </c>
      <c r="AX605" s="13" t="s">
        <v>86</v>
      </c>
      <c r="AY605" s="242" t="s">
        <v>143</v>
      </c>
    </row>
    <row r="606" spans="1:65" s="2" customFormat="1" ht="24.15" customHeight="1">
      <c r="A606" s="39"/>
      <c r="B606" s="40"/>
      <c r="C606" s="217" t="s">
        <v>789</v>
      </c>
      <c r="D606" s="217" t="s">
        <v>147</v>
      </c>
      <c r="E606" s="218" t="s">
        <v>790</v>
      </c>
      <c r="F606" s="219" t="s">
        <v>791</v>
      </c>
      <c r="G606" s="220" t="s">
        <v>167</v>
      </c>
      <c r="H606" s="221">
        <v>52.17</v>
      </c>
      <c r="I606" s="222"/>
      <c r="J606" s="223">
        <f>ROUND(I606*H606,2)</f>
        <v>0</v>
      </c>
      <c r="K606" s="224"/>
      <c r="L606" s="45"/>
      <c r="M606" s="225" t="s">
        <v>1</v>
      </c>
      <c r="N606" s="226" t="s">
        <v>43</v>
      </c>
      <c r="O606" s="92"/>
      <c r="P606" s="227">
        <f>O606*H606</f>
        <v>0</v>
      </c>
      <c r="Q606" s="227">
        <v>0</v>
      </c>
      <c r="R606" s="227">
        <f>Q606*H606</f>
        <v>0</v>
      </c>
      <c r="S606" s="227">
        <v>0.00191</v>
      </c>
      <c r="T606" s="228">
        <f>S606*H606</f>
        <v>0.0996447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9" t="s">
        <v>150</v>
      </c>
      <c r="AT606" s="229" t="s">
        <v>147</v>
      </c>
      <c r="AU606" s="229" t="s">
        <v>88</v>
      </c>
      <c r="AY606" s="18" t="s">
        <v>143</v>
      </c>
      <c r="BE606" s="230">
        <f>IF(N606="základní",J606,0)</f>
        <v>0</v>
      </c>
      <c r="BF606" s="230">
        <f>IF(N606="snížená",J606,0)</f>
        <v>0</v>
      </c>
      <c r="BG606" s="230">
        <f>IF(N606="zákl. přenesená",J606,0)</f>
        <v>0</v>
      </c>
      <c r="BH606" s="230">
        <f>IF(N606="sníž. přenesená",J606,0)</f>
        <v>0</v>
      </c>
      <c r="BI606" s="230">
        <f>IF(N606="nulová",J606,0)</f>
        <v>0</v>
      </c>
      <c r="BJ606" s="18" t="s">
        <v>86</v>
      </c>
      <c r="BK606" s="230">
        <f>ROUND(I606*H606,2)</f>
        <v>0</v>
      </c>
      <c r="BL606" s="18" t="s">
        <v>150</v>
      </c>
      <c r="BM606" s="229" t="s">
        <v>792</v>
      </c>
    </row>
    <row r="607" spans="1:51" s="15" customFormat="1" ht="12">
      <c r="A607" s="15"/>
      <c r="B607" s="254"/>
      <c r="C607" s="255"/>
      <c r="D607" s="233" t="s">
        <v>152</v>
      </c>
      <c r="E607" s="256" t="s">
        <v>1</v>
      </c>
      <c r="F607" s="257" t="s">
        <v>159</v>
      </c>
      <c r="G607" s="255"/>
      <c r="H607" s="256" t="s">
        <v>1</v>
      </c>
      <c r="I607" s="258"/>
      <c r="J607" s="255"/>
      <c r="K607" s="255"/>
      <c r="L607" s="259"/>
      <c r="M607" s="260"/>
      <c r="N607" s="261"/>
      <c r="O607" s="261"/>
      <c r="P607" s="261"/>
      <c r="Q607" s="261"/>
      <c r="R607" s="261"/>
      <c r="S607" s="261"/>
      <c r="T607" s="262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63" t="s">
        <v>152</v>
      </c>
      <c r="AU607" s="263" t="s">
        <v>88</v>
      </c>
      <c r="AV607" s="15" t="s">
        <v>86</v>
      </c>
      <c r="AW607" s="15" t="s">
        <v>35</v>
      </c>
      <c r="AX607" s="15" t="s">
        <v>78</v>
      </c>
      <c r="AY607" s="263" t="s">
        <v>143</v>
      </c>
    </row>
    <row r="608" spans="1:51" s="13" customFormat="1" ht="12">
      <c r="A608" s="13"/>
      <c r="B608" s="231"/>
      <c r="C608" s="232"/>
      <c r="D608" s="233" t="s">
        <v>152</v>
      </c>
      <c r="E608" s="234" t="s">
        <v>1</v>
      </c>
      <c r="F608" s="235" t="s">
        <v>793</v>
      </c>
      <c r="G608" s="232"/>
      <c r="H608" s="236">
        <v>52.17</v>
      </c>
      <c r="I608" s="237"/>
      <c r="J608" s="232"/>
      <c r="K608" s="232"/>
      <c r="L608" s="238"/>
      <c r="M608" s="239"/>
      <c r="N608" s="240"/>
      <c r="O608" s="240"/>
      <c r="P608" s="240"/>
      <c r="Q608" s="240"/>
      <c r="R608" s="240"/>
      <c r="S608" s="240"/>
      <c r="T608" s="241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2" t="s">
        <v>152</v>
      </c>
      <c r="AU608" s="242" t="s">
        <v>88</v>
      </c>
      <c r="AV608" s="13" t="s">
        <v>88</v>
      </c>
      <c r="AW608" s="13" t="s">
        <v>35</v>
      </c>
      <c r="AX608" s="13" t="s">
        <v>86</v>
      </c>
      <c r="AY608" s="242" t="s">
        <v>143</v>
      </c>
    </row>
    <row r="609" spans="1:65" s="2" customFormat="1" ht="16.5" customHeight="1">
      <c r="A609" s="39"/>
      <c r="B609" s="40"/>
      <c r="C609" s="217" t="s">
        <v>794</v>
      </c>
      <c r="D609" s="217" t="s">
        <v>147</v>
      </c>
      <c r="E609" s="218" t="s">
        <v>795</v>
      </c>
      <c r="F609" s="219" t="s">
        <v>796</v>
      </c>
      <c r="G609" s="220" t="s">
        <v>91</v>
      </c>
      <c r="H609" s="221">
        <v>12.225</v>
      </c>
      <c r="I609" s="222"/>
      <c r="J609" s="223">
        <f>ROUND(I609*H609,2)</f>
        <v>0</v>
      </c>
      <c r="K609" s="224"/>
      <c r="L609" s="45"/>
      <c r="M609" s="225" t="s">
        <v>1</v>
      </c>
      <c r="N609" s="226" t="s">
        <v>43</v>
      </c>
      <c r="O609" s="92"/>
      <c r="P609" s="227">
        <f>O609*H609</f>
        <v>0</v>
      </c>
      <c r="Q609" s="227">
        <v>0</v>
      </c>
      <c r="R609" s="227">
        <f>Q609*H609</f>
        <v>0</v>
      </c>
      <c r="S609" s="227">
        <v>0.00584</v>
      </c>
      <c r="T609" s="228">
        <f>S609*H609</f>
        <v>0.071394</v>
      </c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R609" s="229" t="s">
        <v>150</v>
      </c>
      <c r="AT609" s="229" t="s">
        <v>147</v>
      </c>
      <c r="AU609" s="229" t="s">
        <v>88</v>
      </c>
      <c r="AY609" s="18" t="s">
        <v>143</v>
      </c>
      <c r="BE609" s="230">
        <f>IF(N609="základní",J609,0)</f>
        <v>0</v>
      </c>
      <c r="BF609" s="230">
        <f>IF(N609="snížená",J609,0)</f>
        <v>0</v>
      </c>
      <c r="BG609" s="230">
        <f>IF(N609="zákl. přenesená",J609,0)</f>
        <v>0</v>
      </c>
      <c r="BH609" s="230">
        <f>IF(N609="sníž. přenesená",J609,0)</f>
        <v>0</v>
      </c>
      <c r="BI609" s="230">
        <f>IF(N609="nulová",J609,0)</f>
        <v>0</v>
      </c>
      <c r="BJ609" s="18" t="s">
        <v>86</v>
      </c>
      <c r="BK609" s="230">
        <f>ROUND(I609*H609,2)</f>
        <v>0</v>
      </c>
      <c r="BL609" s="18" t="s">
        <v>150</v>
      </c>
      <c r="BM609" s="229" t="s">
        <v>797</v>
      </c>
    </row>
    <row r="610" spans="1:51" s="15" customFormat="1" ht="12">
      <c r="A610" s="15"/>
      <c r="B610" s="254"/>
      <c r="C610" s="255"/>
      <c r="D610" s="233" t="s">
        <v>152</v>
      </c>
      <c r="E610" s="256" t="s">
        <v>1</v>
      </c>
      <c r="F610" s="257" t="s">
        <v>798</v>
      </c>
      <c r="G610" s="255"/>
      <c r="H610" s="256" t="s">
        <v>1</v>
      </c>
      <c r="I610" s="258"/>
      <c r="J610" s="255"/>
      <c r="K610" s="255"/>
      <c r="L610" s="259"/>
      <c r="M610" s="260"/>
      <c r="N610" s="261"/>
      <c r="O610" s="261"/>
      <c r="P610" s="261"/>
      <c r="Q610" s="261"/>
      <c r="R610" s="261"/>
      <c r="S610" s="261"/>
      <c r="T610" s="262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3" t="s">
        <v>152</v>
      </c>
      <c r="AU610" s="263" t="s">
        <v>88</v>
      </c>
      <c r="AV610" s="15" t="s">
        <v>86</v>
      </c>
      <c r="AW610" s="15" t="s">
        <v>35</v>
      </c>
      <c r="AX610" s="15" t="s">
        <v>78</v>
      </c>
      <c r="AY610" s="263" t="s">
        <v>143</v>
      </c>
    </row>
    <row r="611" spans="1:51" s="13" customFormat="1" ht="12">
      <c r="A611" s="13"/>
      <c r="B611" s="231"/>
      <c r="C611" s="232"/>
      <c r="D611" s="233" t="s">
        <v>152</v>
      </c>
      <c r="E611" s="234" t="s">
        <v>1</v>
      </c>
      <c r="F611" s="235" t="s">
        <v>799</v>
      </c>
      <c r="G611" s="232"/>
      <c r="H611" s="236">
        <v>7.875</v>
      </c>
      <c r="I611" s="237"/>
      <c r="J611" s="232"/>
      <c r="K611" s="232"/>
      <c r="L611" s="238"/>
      <c r="M611" s="239"/>
      <c r="N611" s="240"/>
      <c r="O611" s="240"/>
      <c r="P611" s="240"/>
      <c r="Q611" s="240"/>
      <c r="R611" s="240"/>
      <c r="S611" s="240"/>
      <c r="T611" s="241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2" t="s">
        <v>152</v>
      </c>
      <c r="AU611" s="242" t="s">
        <v>88</v>
      </c>
      <c r="AV611" s="13" t="s">
        <v>88</v>
      </c>
      <c r="AW611" s="13" t="s">
        <v>35</v>
      </c>
      <c r="AX611" s="13" t="s">
        <v>78</v>
      </c>
      <c r="AY611" s="242" t="s">
        <v>143</v>
      </c>
    </row>
    <row r="612" spans="1:51" s="13" customFormat="1" ht="12">
      <c r="A612" s="13"/>
      <c r="B612" s="231"/>
      <c r="C612" s="232"/>
      <c r="D612" s="233" t="s">
        <v>152</v>
      </c>
      <c r="E612" s="234" t="s">
        <v>1</v>
      </c>
      <c r="F612" s="235" t="s">
        <v>800</v>
      </c>
      <c r="G612" s="232"/>
      <c r="H612" s="236">
        <v>2.88</v>
      </c>
      <c r="I612" s="237"/>
      <c r="J612" s="232"/>
      <c r="K612" s="232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152</v>
      </c>
      <c r="AU612" s="242" t="s">
        <v>88</v>
      </c>
      <c r="AV612" s="13" t="s">
        <v>88</v>
      </c>
      <c r="AW612" s="13" t="s">
        <v>35</v>
      </c>
      <c r="AX612" s="13" t="s">
        <v>78</v>
      </c>
      <c r="AY612" s="242" t="s">
        <v>143</v>
      </c>
    </row>
    <row r="613" spans="1:51" s="15" customFormat="1" ht="12">
      <c r="A613" s="15"/>
      <c r="B613" s="254"/>
      <c r="C613" s="255"/>
      <c r="D613" s="233" t="s">
        <v>152</v>
      </c>
      <c r="E613" s="256" t="s">
        <v>1</v>
      </c>
      <c r="F613" s="257" t="s">
        <v>801</v>
      </c>
      <c r="G613" s="255"/>
      <c r="H613" s="256" t="s">
        <v>1</v>
      </c>
      <c r="I613" s="258"/>
      <c r="J613" s="255"/>
      <c r="K613" s="255"/>
      <c r="L613" s="259"/>
      <c r="M613" s="260"/>
      <c r="N613" s="261"/>
      <c r="O613" s="261"/>
      <c r="P613" s="261"/>
      <c r="Q613" s="261"/>
      <c r="R613" s="261"/>
      <c r="S613" s="261"/>
      <c r="T613" s="262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63" t="s">
        <v>152</v>
      </c>
      <c r="AU613" s="263" t="s">
        <v>88</v>
      </c>
      <c r="AV613" s="15" t="s">
        <v>86</v>
      </c>
      <c r="AW613" s="15" t="s">
        <v>35</v>
      </c>
      <c r="AX613" s="15" t="s">
        <v>78</v>
      </c>
      <c r="AY613" s="263" t="s">
        <v>143</v>
      </c>
    </row>
    <row r="614" spans="1:51" s="13" customFormat="1" ht="12">
      <c r="A614" s="13"/>
      <c r="B614" s="231"/>
      <c r="C614" s="232"/>
      <c r="D614" s="233" t="s">
        <v>152</v>
      </c>
      <c r="E614" s="234" t="s">
        <v>1</v>
      </c>
      <c r="F614" s="235" t="s">
        <v>802</v>
      </c>
      <c r="G614" s="232"/>
      <c r="H614" s="236">
        <v>1.47</v>
      </c>
      <c r="I614" s="237"/>
      <c r="J614" s="232"/>
      <c r="K614" s="232"/>
      <c r="L614" s="238"/>
      <c r="M614" s="239"/>
      <c r="N614" s="240"/>
      <c r="O614" s="240"/>
      <c r="P614" s="240"/>
      <c r="Q614" s="240"/>
      <c r="R614" s="240"/>
      <c r="S614" s="240"/>
      <c r="T614" s="241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2" t="s">
        <v>152</v>
      </c>
      <c r="AU614" s="242" t="s">
        <v>88</v>
      </c>
      <c r="AV614" s="13" t="s">
        <v>88</v>
      </c>
      <c r="AW614" s="13" t="s">
        <v>35</v>
      </c>
      <c r="AX614" s="13" t="s">
        <v>78</v>
      </c>
      <c r="AY614" s="242" t="s">
        <v>143</v>
      </c>
    </row>
    <row r="615" spans="1:51" s="14" customFormat="1" ht="12">
      <c r="A615" s="14"/>
      <c r="B615" s="243"/>
      <c r="C615" s="244"/>
      <c r="D615" s="233" t="s">
        <v>152</v>
      </c>
      <c r="E615" s="245" t="s">
        <v>1</v>
      </c>
      <c r="F615" s="246" t="s">
        <v>154</v>
      </c>
      <c r="G615" s="244"/>
      <c r="H615" s="247">
        <v>12.225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3" t="s">
        <v>152</v>
      </c>
      <c r="AU615" s="253" t="s">
        <v>88</v>
      </c>
      <c r="AV615" s="14" t="s">
        <v>150</v>
      </c>
      <c r="AW615" s="14" t="s">
        <v>35</v>
      </c>
      <c r="AX615" s="14" t="s">
        <v>86</v>
      </c>
      <c r="AY615" s="253" t="s">
        <v>143</v>
      </c>
    </row>
    <row r="616" spans="1:65" s="2" customFormat="1" ht="16.5" customHeight="1">
      <c r="A616" s="39"/>
      <c r="B616" s="40"/>
      <c r="C616" s="217" t="s">
        <v>803</v>
      </c>
      <c r="D616" s="217" t="s">
        <v>147</v>
      </c>
      <c r="E616" s="218" t="s">
        <v>804</v>
      </c>
      <c r="F616" s="219" t="s">
        <v>805</v>
      </c>
      <c r="G616" s="220" t="s">
        <v>167</v>
      </c>
      <c r="H616" s="221">
        <v>75.2</v>
      </c>
      <c r="I616" s="222"/>
      <c r="J616" s="223">
        <f>ROUND(I616*H616,2)</f>
        <v>0</v>
      </c>
      <c r="K616" s="224"/>
      <c r="L616" s="45"/>
      <c r="M616" s="225" t="s">
        <v>1</v>
      </c>
      <c r="N616" s="226" t="s">
        <v>43</v>
      </c>
      <c r="O616" s="92"/>
      <c r="P616" s="227">
        <f>O616*H616</f>
        <v>0</v>
      </c>
      <c r="Q616" s="227">
        <v>0</v>
      </c>
      <c r="R616" s="227">
        <f>Q616*H616</f>
        <v>0</v>
      </c>
      <c r="S616" s="227">
        <v>0.0026</v>
      </c>
      <c r="T616" s="228">
        <f>S616*H616</f>
        <v>0.19552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9" t="s">
        <v>150</v>
      </c>
      <c r="AT616" s="229" t="s">
        <v>147</v>
      </c>
      <c r="AU616" s="229" t="s">
        <v>88</v>
      </c>
      <c r="AY616" s="18" t="s">
        <v>143</v>
      </c>
      <c r="BE616" s="230">
        <f>IF(N616="základní",J616,0)</f>
        <v>0</v>
      </c>
      <c r="BF616" s="230">
        <f>IF(N616="snížená",J616,0)</f>
        <v>0</v>
      </c>
      <c r="BG616" s="230">
        <f>IF(N616="zákl. přenesená",J616,0)</f>
        <v>0</v>
      </c>
      <c r="BH616" s="230">
        <f>IF(N616="sníž. přenesená",J616,0)</f>
        <v>0</v>
      </c>
      <c r="BI616" s="230">
        <f>IF(N616="nulová",J616,0)</f>
        <v>0</v>
      </c>
      <c r="BJ616" s="18" t="s">
        <v>86</v>
      </c>
      <c r="BK616" s="230">
        <f>ROUND(I616*H616,2)</f>
        <v>0</v>
      </c>
      <c r="BL616" s="18" t="s">
        <v>150</v>
      </c>
      <c r="BM616" s="229" t="s">
        <v>806</v>
      </c>
    </row>
    <row r="617" spans="1:51" s="13" customFormat="1" ht="12">
      <c r="A617" s="13"/>
      <c r="B617" s="231"/>
      <c r="C617" s="232"/>
      <c r="D617" s="233" t="s">
        <v>152</v>
      </c>
      <c r="E617" s="234" t="s">
        <v>1</v>
      </c>
      <c r="F617" s="235" t="s">
        <v>807</v>
      </c>
      <c r="G617" s="232"/>
      <c r="H617" s="236">
        <v>75.2</v>
      </c>
      <c r="I617" s="237"/>
      <c r="J617" s="232"/>
      <c r="K617" s="232"/>
      <c r="L617" s="238"/>
      <c r="M617" s="239"/>
      <c r="N617" s="240"/>
      <c r="O617" s="240"/>
      <c r="P617" s="240"/>
      <c r="Q617" s="240"/>
      <c r="R617" s="240"/>
      <c r="S617" s="240"/>
      <c r="T617" s="24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2" t="s">
        <v>152</v>
      </c>
      <c r="AU617" s="242" t="s">
        <v>88</v>
      </c>
      <c r="AV617" s="13" t="s">
        <v>88</v>
      </c>
      <c r="AW617" s="13" t="s">
        <v>35</v>
      </c>
      <c r="AX617" s="13" t="s">
        <v>86</v>
      </c>
      <c r="AY617" s="242" t="s">
        <v>143</v>
      </c>
    </row>
    <row r="618" spans="1:65" s="2" customFormat="1" ht="24.15" customHeight="1">
      <c r="A618" s="39"/>
      <c r="B618" s="40"/>
      <c r="C618" s="217" t="s">
        <v>808</v>
      </c>
      <c r="D618" s="217" t="s">
        <v>147</v>
      </c>
      <c r="E618" s="218" t="s">
        <v>809</v>
      </c>
      <c r="F618" s="219" t="s">
        <v>810</v>
      </c>
      <c r="G618" s="220" t="s">
        <v>167</v>
      </c>
      <c r="H618" s="221">
        <v>74</v>
      </c>
      <c r="I618" s="222"/>
      <c r="J618" s="223">
        <f>ROUND(I618*H618,2)</f>
        <v>0</v>
      </c>
      <c r="K618" s="224"/>
      <c r="L618" s="45"/>
      <c r="M618" s="225" t="s">
        <v>1</v>
      </c>
      <c r="N618" s="226" t="s">
        <v>43</v>
      </c>
      <c r="O618" s="92"/>
      <c r="P618" s="227">
        <f>O618*H618</f>
        <v>0</v>
      </c>
      <c r="Q618" s="227">
        <v>0</v>
      </c>
      <c r="R618" s="227">
        <f>Q618*H618</f>
        <v>0</v>
      </c>
      <c r="S618" s="227">
        <v>0</v>
      </c>
      <c r="T618" s="228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9" t="s">
        <v>150</v>
      </c>
      <c r="AT618" s="229" t="s">
        <v>147</v>
      </c>
      <c r="AU618" s="229" t="s">
        <v>88</v>
      </c>
      <c r="AY618" s="18" t="s">
        <v>143</v>
      </c>
      <c r="BE618" s="230">
        <f>IF(N618="základní",J618,0)</f>
        <v>0</v>
      </c>
      <c r="BF618" s="230">
        <f>IF(N618="snížená",J618,0)</f>
        <v>0</v>
      </c>
      <c r="BG618" s="230">
        <f>IF(N618="zákl. přenesená",J618,0)</f>
        <v>0</v>
      </c>
      <c r="BH618" s="230">
        <f>IF(N618="sníž. přenesená",J618,0)</f>
        <v>0</v>
      </c>
      <c r="BI618" s="230">
        <f>IF(N618="nulová",J618,0)</f>
        <v>0</v>
      </c>
      <c r="BJ618" s="18" t="s">
        <v>86</v>
      </c>
      <c r="BK618" s="230">
        <f>ROUND(I618*H618,2)</f>
        <v>0</v>
      </c>
      <c r="BL618" s="18" t="s">
        <v>150</v>
      </c>
      <c r="BM618" s="229" t="s">
        <v>811</v>
      </c>
    </row>
    <row r="619" spans="1:51" s="15" customFormat="1" ht="12">
      <c r="A619" s="15"/>
      <c r="B619" s="254"/>
      <c r="C619" s="255"/>
      <c r="D619" s="233" t="s">
        <v>152</v>
      </c>
      <c r="E619" s="256" t="s">
        <v>1</v>
      </c>
      <c r="F619" s="257" t="s">
        <v>729</v>
      </c>
      <c r="G619" s="255"/>
      <c r="H619" s="256" t="s">
        <v>1</v>
      </c>
      <c r="I619" s="258"/>
      <c r="J619" s="255"/>
      <c r="K619" s="255"/>
      <c r="L619" s="259"/>
      <c r="M619" s="260"/>
      <c r="N619" s="261"/>
      <c r="O619" s="261"/>
      <c r="P619" s="261"/>
      <c r="Q619" s="261"/>
      <c r="R619" s="261"/>
      <c r="S619" s="261"/>
      <c r="T619" s="262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63" t="s">
        <v>152</v>
      </c>
      <c r="AU619" s="263" t="s">
        <v>88</v>
      </c>
      <c r="AV619" s="15" t="s">
        <v>86</v>
      </c>
      <c r="AW619" s="15" t="s">
        <v>35</v>
      </c>
      <c r="AX619" s="15" t="s">
        <v>78</v>
      </c>
      <c r="AY619" s="263" t="s">
        <v>143</v>
      </c>
    </row>
    <row r="620" spans="1:51" s="13" customFormat="1" ht="12">
      <c r="A620" s="13"/>
      <c r="B620" s="231"/>
      <c r="C620" s="232"/>
      <c r="D620" s="233" t="s">
        <v>152</v>
      </c>
      <c r="E620" s="234" t="s">
        <v>1</v>
      </c>
      <c r="F620" s="235" t="s">
        <v>812</v>
      </c>
      <c r="G620" s="232"/>
      <c r="H620" s="236">
        <v>74</v>
      </c>
      <c r="I620" s="237"/>
      <c r="J620" s="232"/>
      <c r="K620" s="232"/>
      <c r="L620" s="238"/>
      <c r="M620" s="239"/>
      <c r="N620" s="240"/>
      <c r="O620" s="240"/>
      <c r="P620" s="240"/>
      <c r="Q620" s="240"/>
      <c r="R620" s="240"/>
      <c r="S620" s="240"/>
      <c r="T620" s="24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2" t="s">
        <v>152</v>
      </c>
      <c r="AU620" s="242" t="s">
        <v>88</v>
      </c>
      <c r="AV620" s="13" t="s">
        <v>88</v>
      </c>
      <c r="AW620" s="13" t="s">
        <v>35</v>
      </c>
      <c r="AX620" s="13" t="s">
        <v>86</v>
      </c>
      <c r="AY620" s="242" t="s">
        <v>143</v>
      </c>
    </row>
    <row r="621" spans="1:65" s="2" customFormat="1" ht="24.15" customHeight="1">
      <c r="A621" s="39"/>
      <c r="B621" s="40"/>
      <c r="C621" s="217" t="s">
        <v>813</v>
      </c>
      <c r="D621" s="217" t="s">
        <v>147</v>
      </c>
      <c r="E621" s="218" t="s">
        <v>814</v>
      </c>
      <c r="F621" s="219" t="s">
        <v>815</v>
      </c>
      <c r="G621" s="220" t="s">
        <v>167</v>
      </c>
      <c r="H621" s="221">
        <v>75.2</v>
      </c>
      <c r="I621" s="222"/>
      <c r="J621" s="223">
        <f>ROUND(I621*H621,2)</f>
        <v>0</v>
      </c>
      <c r="K621" s="224"/>
      <c r="L621" s="45"/>
      <c r="M621" s="225" t="s">
        <v>1</v>
      </c>
      <c r="N621" s="226" t="s">
        <v>43</v>
      </c>
      <c r="O621" s="92"/>
      <c r="P621" s="227">
        <f>O621*H621</f>
        <v>0</v>
      </c>
      <c r="Q621" s="227">
        <v>0</v>
      </c>
      <c r="R621" s="227">
        <f>Q621*H621</f>
        <v>0</v>
      </c>
      <c r="S621" s="227">
        <v>0</v>
      </c>
      <c r="T621" s="228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29" t="s">
        <v>150</v>
      </c>
      <c r="AT621" s="229" t="s">
        <v>147</v>
      </c>
      <c r="AU621" s="229" t="s">
        <v>88</v>
      </c>
      <c r="AY621" s="18" t="s">
        <v>143</v>
      </c>
      <c r="BE621" s="230">
        <f>IF(N621="základní",J621,0)</f>
        <v>0</v>
      </c>
      <c r="BF621" s="230">
        <f>IF(N621="snížená",J621,0)</f>
        <v>0</v>
      </c>
      <c r="BG621" s="230">
        <f>IF(N621="zákl. přenesená",J621,0)</f>
        <v>0</v>
      </c>
      <c r="BH621" s="230">
        <f>IF(N621="sníž. přenesená",J621,0)</f>
        <v>0</v>
      </c>
      <c r="BI621" s="230">
        <f>IF(N621="nulová",J621,0)</f>
        <v>0</v>
      </c>
      <c r="BJ621" s="18" t="s">
        <v>86</v>
      </c>
      <c r="BK621" s="230">
        <f>ROUND(I621*H621,2)</f>
        <v>0</v>
      </c>
      <c r="BL621" s="18" t="s">
        <v>150</v>
      </c>
      <c r="BM621" s="229" t="s">
        <v>816</v>
      </c>
    </row>
    <row r="622" spans="1:51" s="13" customFormat="1" ht="12">
      <c r="A622" s="13"/>
      <c r="B622" s="231"/>
      <c r="C622" s="232"/>
      <c r="D622" s="233" t="s">
        <v>152</v>
      </c>
      <c r="E622" s="234" t="s">
        <v>1</v>
      </c>
      <c r="F622" s="235" t="s">
        <v>807</v>
      </c>
      <c r="G622" s="232"/>
      <c r="H622" s="236">
        <v>75.2</v>
      </c>
      <c r="I622" s="237"/>
      <c r="J622" s="232"/>
      <c r="K622" s="232"/>
      <c r="L622" s="238"/>
      <c r="M622" s="239"/>
      <c r="N622" s="240"/>
      <c r="O622" s="240"/>
      <c r="P622" s="240"/>
      <c r="Q622" s="240"/>
      <c r="R622" s="240"/>
      <c r="S622" s="240"/>
      <c r="T622" s="241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2" t="s">
        <v>152</v>
      </c>
      <c r="AU622" s="242" t="s">
        <v>88</v>
      </c>
      <c r="AV622" s="13" t="s">
        <v>88</v>
      </c>
      <c r="AW622" s="13" t="s">
        <v>35</v>
      </c>
      <c r="AX622" s="13" t="s">
        <v>86</v>
      </c>
      <c r="AY622" s="242" t="s">
        <v>143</v>
      </c>
    </row>
    <row r="623" spans="1:65" s="2" customFormat="1" ht="16.5" customHeight="1">
      <c r="A623" s="39"/>
      <c r="B623" s="40"/>
      <c r="C623" s="217" t="s">
        <v>817</v>
      </c>
      <c r="D623" s="217" t="s">
        <v>147</v>
      </c>
      <c r="E623" s="218" t="s">
        <v>818</v>
      </c>
      <c r="F623" s="219" t="s">
        <v>819</v>
      </c>
      <c r="G623" s="220" t="s">
        <v>820</v>
      </c>
      <c r="H623" s="221">
        <v>4</v>
      </c>
      <c r="I623" s="222"/>
      <c r="J623" s="223">
        <f>ROUND(I623*H623,2)</f>
        <v>0</v>
      </c>
      <c r="K623" s="224"/>
      <c r="L623" s="45"/>
      <c r="M623" s="225" t="s">
        <v>1</v>
      </c>
      <c r="N623" s="226" t="s">
        <v>43</v>
      </c>
      <c r="O623" s="92"/>
      <c r="P623" s="227">
        <f>O623*H623</f>
        <v>0</v>
      </c>
      <c r="Q623" s="227">
        <v>0</v>
      </c>
      <c r="R623" s="227">
        <f>Q623*H623</f>
        <v>0</v>
      </c>
      <c r="S623" s="227">
        <v>0</v>
      </c>
      <c r="T623" s="228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29" t="s">
        <v>205</v>
      </c>
      <c r="AT623" s="229" t="s">
        <v>147</v>
      </c>
      <c r="AU623" s="229" t="s">
        <v>88</v>
      </c>
      <c r="AY623" s="18" t="s">
        <v>143</v>
      </c>
      <c r="BE623" s="230">
        <f>IF(N623="základní",J623,0)</f>
        <v>0</v>
      </c>
      <c r="BF623" s="230">
        <f>IF(N623="snížená",J623,0)</f>
        <v>0</v>
      </c>
      <c r="BG623" s="230">
        <f>IF(N623="zákl. přenesená",J623,0)</f>
        <v>0</v>
      </c>
      <c r="BH623" s="230">
        <f>IF(N623="sníž. přenesená",J623,0)</f>
        <v>0</v>
      </c>
      <c r="BI623" s="230">
        <f>IF(N623="nulová",J623,0)</f>
        <v>0</v>
      </c>
      <c r="BJ623" s="18" t="s">
        <v>86</v>
      </c>
      <c r="BK623" s="230">
        <f>ROUND(I623*H623,2)</f>
        <v>0</v>
      </c>
      <c r="BL623" s="18" t="s">
        <v>205</v>
      </c>
      <c r="BM623" s="229" t="s">
        <v>821</v>
      </c>
    </row>
    <row r="624" spans="1:65" s="2" customFormat="1" ht="16.5" customHeight="1">
      <c r="A624" s="39"/>
      <c r="B624" s="40"/>
      <c r="C624" s="217" t="s">
        <v>822</v>
      </c>
      <c r="D624" s="217" t="s">
        <v>147</v>
      </c>
      <c r="E624" s="218" t="s">
        <v>823</v>
      </c>
      <c r="F624" s="219" t="s">
        <v>824</v>
      </c>
      <c r="G624" s="220" t="s">
        <v>514</v>
      </c>
      <c r="H624" s="221">
        <v>130</v>
      </c>
      <c r="I624" s="222"/>
      <c r="J624" s="223">
        <f>ROUND(I624*H624,2)</f>
        <v>0</v>
      </c>
      <c r="K624" s="224"/>
      <c r="L624" s="45"/>
      <c r="M624" s="225" t="s">
        <v>1</v>
      </c>
      <c r="N624" s="226" t="s">
        <v>43</v>
      </c>
      <c r="O624" s="92"/>
      <c r="P624" s="227">
        <f>O624*H624</f>
        <v>0</v>
      </c>
      <c r="Q624" s="227">
        <v>0</v>
      </c>
      <c r="R624" s="227">
        <f>Q624*H624</f>
        <v>0</v>
      </c>
      <c r="S624" s="227">
        <v>0</v>
      </c>
      <c r="T624" s="228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9" t="s">
        <v>150</v>
      </c>
      <c r="AT624" s="229" t="s">
        <v>147</v>
      </c>
      <c r="AU624" s="229" t="s">
        <v>88</v>
      </c>
      <c r="AY624" s="18" t="s">
        <v>143</v>
      </c>
      <c r="BE624" s="230">
        <f>IF(N624="základní",J624,0)</f>
        <v>0</v>
      </c>
      <c r="BF624" s="230">
        <f>IF(N624="snížená",J624,0)</f>
        <v>0</v>
      </c>
      <c r="BG624" s="230">
        <f>IF(N624="zákl. přenesená",J624,0)</f>
        <v>0</v>
      </c>
      <c r="BH624" s="230">
        <f>IF(N624="sníž. přenesená",J624,0)</f>
        <v>0</v>
      </c>
      <c r="BI624" s="230">
        <f>IF(N624="nulová",J624,0)</f>
        <v>0</v>
      </c>
      <c r="BJ624" s="18" t="s">
        <v>86</v>
      </c>
      <c r="BK624" s="230">
        <f>ROUND(I624*H624,2)</f>
        <v>0</v>
      </c>
      <c r="BL624" s="18" t="s">
        <v>150</v>
      </c>
      <c r="BM624" s="229" t="s">
        <v>825</v>
      </c>
    </row>
    <row r="625" spans="1:51" s="13" customFormat="1" ht="12">
      <c r="A625" s="13"/>
      <c r="B625" s="231"/>
      <c r="C625" s="232"/>
      <c r="D625" s="233" t="s">
        <v>152</v>
      </c>
      <c r="E625" s="234" t="s">
        <v>1</v>
      </c>
      <c r="F625" s="235" t="s">
        <v>826</v>
      </c>
      <c r="G625" s="232"/>
      <c r="H625" s="236">
        <v>130</v>
      </c>
      <c r="I625" s="237"/>
      <c r="J625" s="232"/>
      <c r="K625" s="232"/>
      <c r="L625" s="238"/>
      <c r="M625" s="239"/>
      <c r="N625" s="240"/>
      <c r="O625" s="240"/>
      <c r="P625" s="240"/>
      <c r="Q625" s="240"/>
      <c r="R625" s="240"/>
      <c r="S625" s="240"/>
      <c r="T625" s="24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152</v>
      </c>
      <c r="AU625" s="242" t="s">
        <v>88</v>
      </c>
      <c r="AV625" s="13" t="s">
        <v>88</v>
      </c>
      <c r="AW625" s="13" t="s">
        <v>35</v>
      </c>
      <c r="AX625" s="13" t="s">
        <v>86</v>
      </c>
      <c r="AY625" s="242" t="s">
        <v>143</v>
      </c>
    </row>
    <row r="626" spans="1:65" s="2" customFormat="1" ht="16.5" customHeight="1">
      <c r="A626" s="39"/>
      <c r="B626" s="40"/>
      <c r="C626" s="264" t="s">
        <v>827</v>
      </c>
      <c r="D626" s="264" t="s">
        <v>173</v>
      </c>
      <c r="E626" s="265" t="s">
        <v>828</v>
      </c>
      <c r="F626" s="266" t="s">
        <v>829</v>
      </c>
      <c r="G626" s="267" t="s">
        <v>514</v>
      </c>
      <c r="H626" s="268">
        <v>130</v>
      </c>
      <c r="I626" s="269"/>
      <c r="J626" s="270">
        <f>ROUND(I626*H626,2)</f>
        <v>0</v>
      </c>
      <c r="K626" s="271"/>
      <c r="L626" s="272"/>
      <c r="M626" s="273" t="s">
        <v>1</v>
      </c>
      <c r="N626" s="274" t="s">
        <v>43</v>
      </c>
      <c r="O626" s="92"/>
      <c r="P626" s="227">
        <f>O626*H626</f>
        <v>0</v>
      </c>
      <c r="Q626" s="227">
        <v>0.00084</v>
      </c>
      <c r="R626" s="227">
        <f>Q626*H626</f>
        <v>0.1092</v>
      </c>
      <c r="S626" s="227">
        <v>0</v>
      </c>
      <c r="T626" s="228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9" t="s">
        <v>176</v>
      </c>
      <c r="AT626" s="229" t="s">
        <v>173</v>
      </c>
      <c r="AU626" s="229" t="s">
        <v>88</v>
      </c>
      <c r="AY626" s="18" t="s">
        <v>143</v>
      </c>
      <c r="BE626" s="230">
        <f>IF(N626="základní",J626,0)</f>
        <v>0</v>
      </c>
      <c r="BF626" s="230">
        <f>IF(N626="snížená",J626,0)</f>
        <v>0</v>
      </c>
      <c r="BG626" s="230">
        <f>IF(N626="zákl. přenesená",J626,0)</f>
        <v>0</v>
      </c>
      <c r="BH626" s="230">
        <f>IF(N626="sníž. přenesená",J626,0)</f>
        <v>0</v>
      </c>
      <c r="BI626" s="230">
        <f>IF(N626="nulová",J626,0)</f>
        <v>0</v>
      </c>
      <c r="BJ626" s="18" t="s">
        <v>86</v>
      </c>
      <c r="BK626" s="230">
        <f>ROUND(I626*H626,2)</f>
        <v>0</v>
      </c>
      <c r="BL626" s="18" t="s">
        <v>150</v>
      </c>
      <c r="BM626" s="229" t="s">
        <v>830</v>
      </c>
    </row>
    <row r="627" spans="1:65" s="2" customFormat="1" ht="24.15" customHeight="1">
      <c r="A627" s="39"/>
      <c r="B627" s="40"/>
      <c r="C627" s="217" t="s">
        <v>831</v>
      </c>
      <c r="D627" s="217" t="s">
        <v>147</v>
      </c>
      <c r="E627" s="218" t="s">
        <v>832</v>
      </c>
      <c r="F627" s="219" t="s">
        <v>833</v>
      </c>
      <c r="G627" s="220" t="s">
        <v>482</v>
      </c>
      <c r="H627" s="286"/>
      <c r="I627" s="222"/>
      <c r="J627" s="223">
        <f>ROUND(I627*H627,2)</f>
        <v>0</v>
      </c>
      <c r="K627" s="224"/>
      <c r="L627" s="45"/>
      <c r="M627" s="225" t="s">
        <v>1</v>
      </c>
      <c r="N627" s="226" t="s">
        <v>43</v>
      </c>
      <c r="O627" s="92"/>
      <c r="P627" s="227">
        <f>O627*H627</f>
        <v>0</v>
      </c>
      <c r="Q627" s="227">
        <v>0</v>
      </c>
      <c r="R627" s="227">
        <f>Q627*H627</f>
        <v>0</v>
      </c>
      <c r="S627" s="227">
        <v>0</v>
      </c>
      <c r="T627" s="228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29" t="s">
        <v>150</v>
      </c>
      <c r="AT627" s="229" t="s">
        <v>147</v>
      </c>
      <c r="AU627" s="229" t="s">
        <v>88</v>
      </c>
      <c r="AY627" s="18" t="s">
        <v>143</v>
      </c>
      <c r="BE627" s="230">
        <f>IF(N627="základní",J627,0)</f>
        <v>0</v>
      </c>
      <c r="BF627" s="230">
        <f>IF(N627="snížená",J627,0)</f>
        <v>0</v>
      </c>
      <c r="BG627" s="230">
        <f>IF(N627="zákl. přenesená",J627,0)</f>
        <v>0</v>
      </c>
      <c r="BH627" s="230">
        <f>IF(N627="sníž. přenesená",J627,0)</f>
        <v>0</v>
      </c>
      <c r="BI627" s="230">
        <f>IF(N627="nulová",J627,0)</f>
        <v>0</v>
      </c>
      <c r="BJ627" s="18" t="s">
        <v>86</v>
      </c>
      <c r="BK627" s="230">
        <f>ROUND(I627*H627,2)</f>
        <v>0</v>
      </c>
      <c r="BL627" s="18" t="s">
        <v>150</v>
      </c>
      <c r="BM627" s="229" t="s">
        <v>834</v>
      </c>
    </row>
    <row r="628" spans="1:63" s="12" customFormat="1" ht="22.8" customHeight="1">
      <c r="A628" s="12"/>
      <c r="B628" s="201"/>
      <c r="C628" s="202"/>
      <c r="D628" s="203" t="s">
        <v>77</v>
      </c>
      <c r="E628" s="215" t="s">
        <v>835</v>
      </c>
      <c r="F628" s="215" t="s">
        <v>836</v>
      </c>
      <c r="G628" s="202"/>
      <c r="H628" s="202"/>
      <c r="I628" s="205"/>
      <c r="J628" s="216">
        <f>BK628</f>
        <v>0</v>
      </c>
      <c r="K628" s="202"/>
      <c r="L628" s="207"/>
      <c r="M628" s="208"/>
      <c r="N628" s="209"/>
      <c r="O628" s="209"/>
      <c r="P628" s="210">
        <f>SUM(P629:P642)</f>
        <v>0</v>
      </c>
      <c r="Q628" s="209"/>
      <c r="R628" s="210">
        <f>SUM(R629:R642)</f>
        <v>0.28875</v>
      </c>
      <c r="S628" s="209"/>
      <c r="T628" s="211">
        <f>SUM(T629:T642)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12" t="s">
        <v>88</v>
      </c>
      <c r="AT628" s="213" t="s">
        <v>77</v>
      </c>
      <c r="AU628" s="213" t="s">
        <v>86</v>
      </c>
      <c r="AY628" s="212" t="s">
        <v>143</v>
      </c>
      <c r="BK628" s="214">
        <f>SUM(BK629:BK642)</f>
        <v>0</v>
      </c>
    </row>
    <row r="629" spans="1:65" s="2" customFormat="1" ht="33" customHeight="1">
      <c r="A629" s="39"/>
      <c r="B629" s="40"/>
      <c r="C629" s="217" t="s">
        <v>837</v>
      </c>
      <c r="D629" s="217" t="s">
        <v>147</v>
      </c>
      <c r="E629" s="218" t="s">
        <v>838</v>
      </c>
      <c r="F629" s="219" t="s">
        <v>839</v>
      </c>
      <c r="G629" s="220" t="s">
        <v>514</v>
      </c>
      <c r="H629" s="221">
        <v>8</v>
      </c>
      <c r="I629" s="222"/>
      <c r="J629" s="223">
        <f>ROUND(I629*H629,2)</f>
        <v>0</v>
      </c>
      <c r="K629" s="224"/>
      <c r="L629" s="45"/>
      <c r="M629" s="225" t="s">
        <v>1</v>
      </c>
      <c r="N629" s="226" t="s">
        <v>43</v>
      </c>
      <c r="O629" s="92"/>
      <c r="P629" s="227">
        <f>O629*H629</f>
        <v>0</v>
      </c>
      <c r="Q629" s="227">
        <v>0</v>
      </c>
      <c r="R629" s="227">
        <f>Q629*H629</f>
        <v>0</v>
      </c>
      <c r="S629" s="227">
        <v>0</v>
      </c>
      <c r="T629" s="228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29" t="s">
        <v>205</v>
      </c>
      <c r="AT629" s="229" t="s">
        <v>147</v>
      </c>
      <c r="AU629" s="229" t="s">
        <v>88</v>
      </c>
      <c r="AY629" s="18" t="s">
        <v>143</v>
      </c>
      <c r="BE629" s="230">
        <f>IF(N629="základní",J629,0)</f>
        <v>0</v>
      </c>
      <c r="BF629" s="230">
        <f>IF(N629="snížená",J629,0)</f>
        <v>0</v>
      </c>
      <c r="BG629" s="230">
        <f>IF(N629="zákl. přenesená",J629,0)</f>
        <v>0</v>
      </c>
      <c r="BH629" s="230">
        <f>IF(N629="sníž. přenesená",J629,0)</f>
        <v>0</v>
      </c>
      <c r="BI629" s="230">
        <f>IF(N629="nulová",J629,0)</f>
        <v>0</v>
      </c>
      <c r="BJ629" s="18" t="s">
        <v>86</v>
      </c>
      <c r="BK629" s="230">
        <f>ROUND(I629*H629,2)</f>
        <v>0</v>
      </c>
      <c r="BL629" s="18" t="s">
        <v>205</v>
      </c>
      <c r="BM629" s="229" t="s">
        <v>840</v>
      </c>
    </row>
    <row r="630" spans="1:65" s="2" customFormat="1" ht="16.5" customHeight="1">
      <c r="A630" s="39"/>
      <c r="B630" s="40"/>
      <c r="C630" s="264" t="s">
        <v>841</v>
      </c>
      <c r="D630" s="264" t="s">
        <v>173</v>
      </c>
      <c r="E630" s="265" t="s">
        <v>842</v>
      </c>
      <c r="F630" s="266" t="s">
        <v>843</v>
      </c>
      <c r="G630" s="267" t="s">
        <v>514</v>
      </c>
      <c r="H630" s="268">
        <v>8</v>
      </c>
      <c r="I630" s="269"/>
      <c r="J630" s="270">
        <f>ROUND(I630*H630,2)</f>
        <v>0</v>
      </c>
      <c r="K630" s="271"/>
      <c r="L630" s="272"/>
      <c r="M630" s="273" t="s">
        <v>1</v>
      </c>
      <c r="N630" s="274" t="s">
        <v>43</v>
      </c>
      <c r="O630" s="92"/>
      <c r="P630" s="227">
        <f>O630*H630</f>
        <v>0</v>
      </c>
      <c r="Q630" s="227">
        <v>0</v>
      </c>
      <c r="R630" s="227">
        <f>Q630*H630</f>
        <v>0</v>
      </c>
      <c r="S630" s="227">
        <v>0</v>
      </c>
      <c r="T630" s="228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9" t="s">
        <v>335</v>
      </c>
      <c r="AT630" s="229" t="s">
        <v>173</v>
      </c>
      <c r="AU630" s="229" t="s">
        <v>88</v>
      </c>
      <c r="AY630" s="18" t="s">
        <v>143</v>
      </c>
      <c r="BE630" s="230">
        <f>IF(N630="základní",J630,0)</f>
        <v>0</v>
      </c>
      <c r="BF630" s="230">
        <f>IF(N630="snížená",J630,0)</f>
        <v>0</v>
      </c>
      <c r="BG630" s="230">
        <f>IF(N630="zákl. přenesená",J630,0)</f>
        <v>0</v>
      </c>
      <c r="BH630" s="230">
        <f>IF(N630="sníž. přenesená",J630,0)</f>
        <v>0</v>
      </c>
      <c r="BI630" s="230">
        <f>IF(N630="nulová",J630,0)</f>
        <v>0</v>
      </c>
      <c r="BJ630" s="18" t="s">
        <v>86</v>
      </c>
      <c r="BK630" s="230">
        <f>ROUND(I630*H630,2)</f>
        <v>0</v>
      </c>
      <c r="BL630" s="18" t="s">
        <v>205</v>
      </c>
      <c r="BM630" s="229" t="s">
        <v>844</v>
      </c>
    </row>
    <row r="631" spans="1:65" s="2" customFormat="1" ht="24.15" customHeight="1">
      <c r="A631" s="39"/>
      <c r="B631" s="40"/>
      <c r="C631" s="217" t="s">
        <v>845</v>
      </c>
      <c r="D631" s="217" t="s">
        <v>147</v>
      </c>
      <c r="E631" s="218" t="s">
        <v>846</v>
      </c>
      <c r="F631" s="219" t="s">
        <v>847</v>
      </c>
      <c r="G631" s="220" t="s">
        <v>628</v>
      </c>
      <c r="H631" s="221">
        <v>275</v>
      </c>
      <c r="I631" s="222"/>
      <c r="J631" s="223">
        <f>ROUND(I631*H631,2)</f>
        <v>0</v>
      </c>
      <c r="K631" s="224"/>
      <c r="L631" s="45"/>
      <c r="M631" s="225" t="s">
        <v>1</v>
      </c>
      <c r="N631" s="226" t="s">
        <v>43</v>
      </c>
      <c r="O631" s="92"/>
      <c r="P631" s="227">
        <f>O631*H631</f>
        <v>0</v>
      </c>
      <c r="Q631" s="227">
        <v>5E-05</v>
      </c>
      <c r="R631" s="227">
        <f>Q631*H631</f>
        <v>0.01375</v>
      </c>
      <c r="S631" s="227">
        <v>0</v>
      </c>
      <c r="T631" s="228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9" t="s">
        <v>205</v>
      </c>
      <c r="AT631" s="229" t="s">
        <v>147</v>
      </c>
      <c r="AU631" s="229" t="s">
        <v>88</v>
      </c>
      <c r="AY631" s="18" t="s">
        <v>143</v>
      </c>
      <c r="BE631" s="230">
        <f>IF(N631="základní",J631,0)</f>
        <v>0</v>
      </c>
      <c r="BF631" s="230">
        <f>IF(N631="snížená",J631,0)</f>
        <v>0</v>
      </c>
      <c r="BG631" s="230">
        <f>IF(N631="zákl. přenesená",J631,0)</f>
        <v>0</v>
      </c>
      <c r="BH631" s="230">
        <f>IF(N631="sníž. přenesená",J631,0)</f>
        <v>0</v>
      </c>
      <c r="BI631" s="230">
        <f>IF(N631="nulová",J631,0)</f>
        <v>0</v>
      </c>
      <c r="BJ631" s="18" t="s">
        <v>86</v>
      </c>
      <c r="BK631" s="230">
        <f>ROUND(I631*H631,2)</f>
        <v>0</v>
      </c>
      <c r="BL631" s="18" t="s">
        <v>205</v>
      </c>
      <c r="BM631" s="229" t="s">
        <v>848</v>
      </c>
    </row>
    <row r="632" spans="1:51" s="13" customFormat="1" ht="12">
      <c r="A632" s="13"/>
      <c r="B632" s="231"/>
      <c r="C632" s="232"/>
      <c r="D632" s="233" t="s">
        <v>152</v>
      </c>
      <c r="E632" s="234" t="s">
        <v>1</v>
      </c>
      <c r="F632" s="235" t="s">
        <v>849</v>
      </c>
      <c r="G632" s="232"/>
      <c r="H632" s="236">
        <v>220</v>
      </c>
      <c r="I632" s="237"/>
      <c r="J632" s="232"/>
      <c r="K632" s="232"/>
      <c r="L632" s="238"/>
      <c r="M632" s="239"/>
      <c r="N632" s="240"/>
      <c r="O632" s="240"/>
      <c r="P632" s="240"/>
      <c r="Q632" s="240"/>
      <c r="R632" s="240"/>
      <c r="S632" s="240"/>
      <c r="T632" s="241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2" t="s">
        <v>152</v>
      </c>
      <c r="AU632" s="242" t="s">
        <v>88</v>
      </c>
      <c r="AV632" s="13" t="s">
        <v>88</v>
      </c>
      <c r="AW632" s="13" t="s">
        <v>35</v>
      </c>
      <c r="AX632" s="13" t="s">
        <v>78</v>
      </c>
      <c r="AY632" s="242" t="s">
        <v>143</v>
      </c>
    </row>
    <row r="633" spans="1:51" s="13" customFormat="1" ht="12">
      <c r="A633" s="13"/>
      <c r="B633" s="231"/>
      <c r="C633" s="232"/>
      <c r="D633" s="233" t="s">
        <v>152</v>
      </c>
      <c r="E633" s="234" t="s">
        <v>1</v>
      </c>
      <c r="F633" s="235" t="s">
        <v>850</v>
      </c>
      <c r="G633" s="232"/>
      <c r="H633" s="236">
        <v>22</v>
      </c>
      <c r="I633" s="237"/>
      <c r="J633" s="232"/>
      <c r="K633" s="232"/>
      <c r="L633" s="238"/>
      <c r="M633" s="239"/>
      <c r="N633" s="240"/>
      <c r="O633" s="240"/>
      <c r="P633" s="240"/>
      <c r="Q633" s="240"/>
      <c r="R633" s="240"/>
      <c r="S633" s="240"/>
      <c r="T633" s="241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2" t="s">
        <v>152</v>
      </c>
      <c r="AU633" s="242" t="s">
        <v>88</v>
      </c>
      <c r="AV633" s="13" t="s">
        <v>88</v>
      </c>
      <c r="AW633" s="13" t="s">
        <v>35</v>
      </c>
      <c r="AX633" s="13" t="s">
        <v>78</v>
      </c>
      <c r="AY633" s="242" t="s">
        <v>143</v>
      </c>
    </row>
    <row r="634" spans="1:51" s="13" customFormat="1" ht="12">
      <c r="A634" s="13"/>
      <c r="B634" s="231"/>
      <c r="C634" s="232"/>
      <c r="D634" s="233" t="s">
        <v>152</v>
      </c>
      <c r="E634" s="234" t="s">
        <v>1</v>
      </c>
      <c r="F634" s="235" t="s">
        <v>851</v>
      </c>
      <c r="G634" s="232"/>
      <c r="H634" s="236">
        <v>33</v>
      </c>
      <c r="I634" s="237"/>
      <c r="J634" s="232"/>
      <c r="K634" s="232"/>
      <c r="L634" s="238"/>
      <c r="M634" s="239"/>
      <c r="N634" s="240"/>
      <c r="O634" s="240"/>
      <c r="P634" s="240"/>
      <c r="Q634" s="240"/>
      <c r="R634" s="240"/>
      <c r="S634" s="240"/>
      <c r="T634" s="24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2" t="s">
        <v>152</v>
      </c>
      <c r="AU634" s="242" t="s">
        <v>88</v>
      </c>
      <c r="AV634" s="13" t="s">
        <v>88</v>
      </c>
      <c r="AW634" s="13" t="s">
        <v>35</v>
      </c>
      <c r="AX634" s="13" t="s">
        <v>78</v>
      </c>
      <c r="AY634" s="242" t="s">
        <v>143</v>
      </c>
    </row>
    <row r="635" spans="1:51" s="14" customFormat="1" ht="12">
      <c r="A635" s="14"/>
      <c r="B635" s="243"/>
      <c r="C635" s="244"/>
      <c r="D635" s="233" t="s">
        <v>152</v>
      </c>
      <c r="E635" s="245" t="s">
        <v>1</v>
      </c>
      <c r="F635" s="246" t="s">
        <v>154</v>
      </c>
      <c r="G635" s="244"/>
      <c r="H635" s="247">
        <v>275</v>
      </c>
      <c r="I635" s="248"/>
      <c r="J635" s="244"/>
      <c r="K635" s="244"/>
      <c r="L635" s="249"/>
      <c r="M635" s="250"/>
      <c r="N635" s="251"/>
      <c r="O635" s="251"/>
      <c r="P635" s="251"/>
      <c r="Q635" s="251"/>
      <c r="R635" s="251"/>
      <c r="S635" s="251"/>
      <c r="T635" s="252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53" t="s">
        <v>152</v>
      </c>
      <c r="AU635" s="253" t="s">
        <v>88</v>
      </c>
      <c r="AV635" s="14" t="s">
        <v>150</v>
      </c>
      <c r="AW635" s="14" t="s">
        <v>35</v>
      </c>
      <c r="AX635" s="14" t="s">
        <v>86</v>
      </c>
      <c r="AY635" s="253" t="s">
        <v>143</v>
      </c>
    </row>
    <row r="636" spans="1:65" s="2" customFormat="1" ht="16.5" customHeight="1">
      <c r="A636" s="39"/>
      <c r="B636" s="40"/>
      <c r="C636" s="264" t="s">
        <v>852</v>
      </c>
      <c r="D636" s="264" t="s">
        <v>173</v>
      </c>
      <c r="E636" s="265" t="s">
        <v>853</v>
      </c>
      <c r="F636" s="266" t="s">
        <v>854</v>
      </c>
      <c r="G636" s="267" t="s">
        <v>628</v>
      </c>
      <c r="H636" s="268">
        <v>275</v>
      </c>
      <c r="I636" s="269"/>
      <c r="J636" s="270">
        <f>ROUND(I636*H636,2)</f>
        <v>0</v>
      </c>
      <c r="K636" s="271"/>
      <c r="L636" s="272"/>
      <c r="M636" s="273" t="s">
        <v>1</v>
      </c>
      <c r="N636" s="274" t="s">
        <v>43</v>
      </c>
      <c r="O636" s="92"/>
      <c r="P636" s="227">
        <f>O636*H636</f>
        <v>0</v>
      </c>
      <c r="Q636" s="227">
        <v>0.001</v>
      </c>
      <c r="R636" s="227">
        <f>Q636*H636</f>
        <v>0.275</v>
      </c>
      <c r="S636" s="227">
        <v>0</v>
      </c>
      <c r="T636" s="228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29" t="s">
        <v>335</v>
      </c>
      <c r="AT636" s="229" t="s">
        <v>173</v>
      </c>
      <c r="AU636" s="229" t="s">
        <v>88</v>
      </c>
      <c r="AY636" s="18" t="s">
        <v>143</v>
      </c>
      <c r="BE636" s="230">
        <f>IF(N636="základní",J636,0)</f>
        <v>0</v>
      </c>
      <c r="BF636" s="230">
        <f>IF(N636="snížená",J636,0)</f>
        <v>0</v>
      </c>
      <c r="BG636" s="230">
        <f>IF(N636="zákl. přenesená",J636,0)</f>
        <v>0</v>
      </c>
      <c r="BH636" s="230">
        <f>IF(N636="sníž. přenesená",J636,0)</f>
        <v>0</v>
      </c>
      <c r="BI636" s="230">
        <f>IF(N636="nulová",J636,0)</f>
        <v>0</v>
      </c>
      <c r="BJ636" s="18" t="s">
        <v>86</v>
      </c>
      <c r="BK636" s="230">
        <f>ROUND(I636*H636,2)</f>
        <v>0</v>
      </c>
      <c r="BL636" s="18" t="s">
        <v>205</v>
      </c>
      <c r="BM636" s="229" t="s">
        <v>855</v>
      </c>
    </row>
    <row r="637" spans="1:47" s="2" customFormat="1" ht="12">
      <c r="A637" s="39"/>
      <c r="B637" s="40"/>
      <c r="C637" s="41"/>
      <c r="D637" s="233" t="s">
        <v>630</v>
      </c>
      <c r="E637" s="41"/>
      <c r="F637" s="287" t="s">
        <v>856</v>
      </c>
      <c r="G637" s="41"/>
      <c r="H637" s="41"/>
      <c r="I637" s="288"/>
      <c r="J637" s="41"/>
      <c r="K637" s="41"/>
      <c r="L637" s="45"/>
      <c r="M637" s="289"/>
      <c r="N637" s="290"/>
      <c r="O637" s="92"/>
      <c r="P637" s="92"/>
      <c r="Q637" s="92"/>
      <c r="R637" s="92"/>
      <c r="S637" s="92"/>
      <c r="T637" s="93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18" t="s">
        <v>630</v>
      </c>
      <c r="AU637" s="18" t="s">
        <v>88</v>
      </c>
    </row>
    <row r="638" spans="1:51" s="13" customFormat="1" ht="12">
      <c r="A638" s="13"/>
      <c r="B638" s="231"/>
      <c r="C638" s="232"/>
      <c r="D638" s="233" t="s">
        <v>152</v>
      </c>
      <c r="E638" s="234" t="s">
        <v>1</v>
      </c>
      <c r="F638" s="235" t="s">
        <v>849</v>
      </c>
      <c r="G638" s="232"/>
      <c r="H638" s="236">
        <v>220</v>
      </c>
      <c r="I638" s="237"/>
      <c r="J638" s="232"/>
      <c r="K638" s="232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152</v>
      </c>
      <c r="AU638" s="242" t="s">
        <v>88</v>
      </c>
      <c r="AV638" s="13" t="s">
        <v>88</v>
      </c>
      <c r="AW638" s="13" t="s">
        <v>35</v>
      </c>
      <c r="AX638" s="13" t="s">
        <v>78</v>
      </c>
      <c r="AY638" s="242" t="s">
        <v>143</v>
      </c>
    </row>
    <row r="639" spans="1:51" s="13" customFormat="1" ht="12">
      <c r="A639" s="13"/>
      <c r="B639" s="231"/>
      <c r="C639" s="232"/>
      <c r="D639" s="233" t="s">
        <v>152</v>
      </c>
      <c r="E639" s="234" t="s">
        <v>1</v>
      </c>
      <c r="F639" s="235" t="s">
        <v>850</v>
      </c>
      <c r="G639" s="232"/>
      <c r="H639" s="236">
        <v>22</v>
      </c>
      <c r="I639" s="237"/>
      <c r="J639" s="232"/>
      <c r="K639" s="232"/>
      <c r="L639" s="238"/>
      <c r="M639" s="239"/>
      <c r="N639" s="240"/>
      <c r="O639" s="240"/>
      <c r="P639" s="240"/>
      <c r="Q639" s="240"/>
      <c r="R639" s="240"/>
      <c r="S639" s="240"/>
      <c r="T639" s="241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2" t="s">
        <v>152</v>
      </c>
      <c r="AU639" s="242" t="s">
        <v>88</v>
      </c>
      <c r="AV639" s="13" t="s">
        <v>88</v>
      </c>
      <c r="AW639" s="13" t="s">
        <v>35</v>
      </c>
      <c r="AX639" s="13" t="s">
        <v>78</v>
      </c>
      <c r="AY639" s="242" t="s">
        <v>143</v>
      </c>
    </row>
    <row r="640" spans="1:51" s="13" customFormat="1" ht="12">
      <c r="A640" s="13"/>
      <c r="B640" s="231"/>
      <c r="C640" s="232"/>
      <c r="D640" s="233" t="s">
        <v>152</v>
      </c>
      <c r="E640" s="234" t="s">
        <v>1</v>
      </c>
      <c r="F640" s="235" t="s">
        <v>851</v>
      </c>
      <c r="G640" s="232"/>
      <c r="H640" s="236">
        <v>33</v>
      </c>
      <c r="I640" s="237"/>
      <c r="J640" s="232"/>
      <c r="K640" s="232"/>
      <c r="L640" s="238"/>
      <c r="M640" s="239"/>
      <c r="N640" s="240"/>
      <c r="O640" s="240"/>
      <c r="P640" s="240"/>
      <c r="Q640" s="240"/>
      <c r="R640" s="240"/>
      <c r="S640" s="240"/>
      <c r="T640" s="24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2" t="s">
        <v>152</v>
      </c>
      <c r="AU640" s="242" t="s">
        <v>88</v>
      </c>
      <c r="AV640" s="13" t="s">
        <v>88</v>
      </c>
      <c r="AW640" s="13" t="s">
        <v>35</v>
      </c>
      <c r="AX640" s="13" t="s">
        <v>78</v>
      </c>
      <c r="AY640" s="242" t="s">
        <v>143</v>
      </c>
    </row>
    <row r="641" spans="1:51" s="14" customFormat="1" ht="12">
      <c r="A641" s="14"/>
      <c r="B641" s="243"/>
      <c r="C641" s="244"/>
      <c r="D641" s="233" t="s">
        <v>152</v>
      </c>
      <c r="E641" s="245" t="s">
        <v>1</v>
      </c>
      <c r="F641" s="246" t="s">
        <v>154</v>
      </c>
      <c r="G641" s="244"/>
      <c r="H641" s="247">
        <v>275</v>
      </c>
      <c r="I641" s="248"/>
      <c r="J641" s="244"/>
      <c r="K641" s="244"/>
      <c r="L641" s="249"/>
      <c r="M641" s="250"/>
      <c r="N641" s="251"/>
      <c r="O641" s="251"/>
      <c r="P641" s="251"/>
      <c r="Q641" s="251"/>
      <c r="R641" s="251"/>
      <c r="S641" s="251"/>
      <c r="T641" s="252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3" t="s">
        <v>152</v>
      </c>
      <c r="AU641" s="253" t="s">
        <v>88</v>
      </c>
      <c r="AV641" s="14" t="s">
        <v>150</v>
      </c>
      <c r="AW641" s="14" t="s">
        <v>35</v>
      </c>
      <c r="AX641" s="14" t="s">
        <v>86</v>
      </c>
      <c r="AY641" s="253" t="s">
        <v>143</v>
      </c>
    </row>
    <row r="642" spans="1:65" s="2" customFormat="1" ht="24.15" customHeight="1">
      <c r="A642" s="39"/>
      <c r="B642" s="40"/>
      <c r="C642" s="217" t="s">
        <v>857</v>
      </c>
      <c r="D642" s="217" t="s">
        <v>147</v>
      </c>
      <c r="E642" s="218" t="s">
        <v>858</v>
      </c>
      <c r="F642" s="219" t="s">
        <v>859</v>
      </c>
      <c r="G642" s="220" t="s">
        <v>482</v>
      </c>
      <c r="H642" s="286"/>
      <c r="I642" s="222"/>
      <c r="J642" s="223">
        <f>ROUND(I642*H642,2)</f>
        <v>0</v>
      </c>
      <c r="K642" s="224"/>
      <c r="L642" s="45"/>
      <c r="M642" s="225" t="s">
        <v>1</v>
      </c>
      <c r="N642" s="226" t="s">
        <v>43</v>
      </c>
      <c r="O642" s="92"/>
      <c r="P642" s="227">
        <f>O642*H642</f>
        <v>0</v>
      </c>
      <c r="Q642" s="227">
        <v>0</v>
      </c>
      <c r="R642" s="227">
        <f>Q642*H642</f>
        <v>0</v>
      </c>
      <c r="S642" s="227">
        <v>0</v>
      </c>
      <c r="T642" s="228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29" t="s">
        <v>205</v>
      </c>
      <c r="AT642" s="229" t="s">
        <v>147</v>
      </c>
      <c r="AU642" s="229" t="s">
        <v>88</v>
      </c>
      <c r="AY642" s="18" t="s">
        <v>143</v>
      </c>
      <c r="BE642" s="230">
        <f>IF(N642="základní",J642,0)</f>
        <v>0</v>
      </c>
      <c r="BF642" s="230">
        <f>IF(N642="snížená",J642,0)</f>
        <v>0</v>
      </c>
      <c r="BG642" s="230">
        <f>IF(N642="zákl. přenesená",J642,0)</f>
        <v>0</v>
      </c>
      <c r="BH642" s="230">
        <f>IF(N642="sníž. přenesená",J642,0)</f>
        <v>0</v>
      </c>
      <c r="BI642" s="230">
        <f>IF(N642="nulová",J642,0)</f>
        <v>0</v>
      </c>
      <c r="BJ642" s="18" t="s">
        <v>86</v>
      </c>
      <c r="BK642" s="230">
        <f>ROUND(I642*H642,2)</f>
        <v>0</v>
      </c>
      <c r="BL642" s="18" t="s">
        <v>205</v>
      </c>
      <c r="BM642" s="229" t="s">
        <v>860</v>
      </c>
    </row>
    <row r="643" spans="1:63" s="12" customFormat="1" ht="22.8" customHeight="1">
      <c r="A643" s="12"/>
      <c r="B643" s="201"/>
      <c r="C643" s="202"/>
      <c r="D643" s="203" t="s">
        <v>77</v>
      </c>
      <c r="E643" s="215" t="s">
        <v>861</v>
      </c>
      <c r="F643" s="215" t="s">
        <v>862</v>
      </c>
      <c r="G643" s="202"/>
      <c r="H643" s="202"/>
      <c r="I643" s="205"/>
      <c r="J643" s="216">
        <f>BK643</f>
        <v>0</v>
      </c>
      <c r="K643" s="202"/>
      <c r="L643" s="207"/>
      <c r="M643" s="208"/>
      <c r="N643" s="209"/>
      <c r="O643" s="209"/>
      <c r="P643" s="210">
        <f>SUM(P644:P687)</f>
        <v>0</v>
      </c>
      <c r="Q643" s="209"/>
      <c r="R643" s="210">
        <f>SUM(R644:R687)</f>
        <v>0.06652224</v>
      </c>
      <c r="S643" s="209"/>
      <c r="T643" s="211">
        <f>SUM(T644:T687)</f>
        <v>0</v>
      </c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R643" s="212" t="s">
        <v>88</v>
      </c>
      <c r="AT643" s="213" t="s">
        <v>77</v>
      </c>
      <c r="AU643" s="213" t="s">
        <v>86</v>
      </c>
      <c r="AY643" s="212" t="s">
        <v>143</v>
      </c>
      <c r="BK643" s="214">
        <f>SUM(BK644:BK687)</f>
        <v>0</v>
      </c>
    </row>
    <row r="644" spans="1:65" s="2" customFormat="1" ht="24.15" customHeight="1">
      <c r="A644" s="39"/>
      <c r="B644" s="40"/>
      <c r="C644" s="217" t="s">
        <v>863</v>
      </c>
      <c r="D644" s="217" t="s">
        <v>147</v>
      </c>
      <c r="E644" s="218" t="s">
        <v>864</v>
      </c>
      <c r="F644" s="219" t="s">
        <v>865</v>
      </c>
      <c r="G644" s="220" t="s">
        <v>91</v>
      </c>
      <c r="H644" s="221">
        <v>277.176</v>
      </c>
      <c r="I644" s="222"/>
      <c r="J644" s="223">
        <f>ROUND(I644*H644,2)</f>
        <v>0</v>
      </c>
      <c r="K644" s="224"/>
      <c r="L644" s="45"/>
      <c r="M644" s="225" t="s">
        <v>1</v>
      </c>
      <c r="N644" s="226" t="s">
        <v>43</v>
      </c>
      <c r="O644" s="92"/>
      <c r="P644" s="227">
        <f>O644*H644</f>
        <v>0</v>
      </c>
      <c r="Q644" s="227">
        <v>2E-05</v>
      </c>
      <c r="R644" s="227">
        <f>Q644*H644</f>
        <v>0.0055435200000000006</v>
      </c>
      <c r="S644" s="227">
        <v>0</v>
      </c>
      <c r="T644" s="228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29" t="s">
        <v>205</v>
      </c>
      <c r="AT644" s="229" t="s">
        <v>147</v>
      </c>
      <c r="AU644" s="229" t="s">
        <v>88</v>
      </c>
      <c r="AY644" s="18" t="s">
        <v>143</v>
      </c>
      <c r="BE644" s="230">
        <f>IF(N644="základní",J644,0)</f>
        <v>0</v>
      </c>
      <c r="BF644" s="230">
        <f>IF(N644="snížená",J644,0)</f>
        <v>0</v>
      </c>
      <c r="BG644" s="230">
        <f>IF(N644="zákl. přenesená",J644,0)</f>
        <v>0</v>
      </c>
      <c r="BH644" s="230">
        <f>IF(N644="sníž. přenesená",J644,0)</f>
        <v>0</v>
      </c>
      <c r="BI644" s="230">
        <f>IF(N644="nulová",J644,0)</f>
        <v>0</v>
      </c>
      <c r="BJ644" s="18" t="s">
        <v>86</v>
      </c>
      <c r="BK644" s="230">
        <f>ROUND(I644*H644,2)</f>
        <v>0</v>
      </c>
      <c r="BL644" s="18" t="s">
        <v>205</v>
      </c>
      <c r="BM644" s="229" t="s">
        <v>866</v>
      </c>
    </row>
    <row r="645" spans="1:51" s="13" customFormat="1" ht="12">
      <c r="A645" s="13"/>
      <c r="B645" s="231"/>
      <c r="C645" s="232"/>
      <c r="D645" s="233" t="s">
        <v>152</v>
      </c>
      <c r="E645" s="234" t="s">
        <v>1</v>
      </c>
      <c r="F645" s="235" t="s">
        <v>867</v>
      </c>
      <c r="G645" s="232"/>
      <c r="H645" s="236">
        <v>59.027</v>
      </c>
      <c r="I645" s="237"/>
      <c r="J645" s="232"/>
      <c r="K645" s="232"/>
      <c r="L645" s="238"/>
      <c r="M645" s="239"/>
      <c r="N645" s="240"/>
      <c r="O645" s="240"/>
      <c r="P645" s="240"/>
      <c r="Q645" s="240"/>
      <c r="R645" s="240"/>
      <c r="S645" s="240"/>
      <c r="T645" s="24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2" t="s">
        <v>152</v>
      </c>
      <c r="AU645" s="242" t="s">
        <v>88</v>
      </c>
      <c r="AV645" s="13" t="s">
        <v>88</v>
      </c>
      <c r="AW645" s="13" t="s">
        <v>35</v>
      </c>
      <c r="AX645" s="13" t="s">
        <v>78</v>
      </c>
      <c r="AY645" s="242" t="s">
        <v>143</v>
      </c>
    </row>
    <row r="646" spans="1:51" s="13" customFormat="1" ht="12">
      <c r="A646" s="13"/>
      <c r="B646" s="231"/>
      <c r="C646" s="232"/>
      <c r="D646" s="233" t="s">
        <v>152</v>
      </c>
      <c r="E646" s="234" t="s">
        <v>1</v>
      </c>
      <c r="F646" s="235" t="s">
        <v>868</v>
      </c>
      <c r="G646" s="232"/>
      <c r="H646" s="236">
        <v>117.999</v>
      </c>
      <c r="I646" s="237"/>
      <c r="J646" s="232"/>
      <c r="K646" s="232"/>
      <c r="L646" s="238"/>
      <c r="M646" s="239"/>
      <c r="N646" s="240"/>
      <c r="O646" s="240"/>
      <c r="P646" s="240"/>
      <c r="Q646" s="240"/>
      <c r="R646" s="240"/>
      <c r="S646" s="240"/>
      <c r="T646" s="24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2" t="s">
        <v>152</v>
      </c>
      <c r="AU646" s="242" t="s">
        <v>88</v>
      </c>
      <c r="AV646" s="13" t="s">
        <v>88</v>
      </c>
      <c r="AW646" s="13" t="s">
        <v>35</v>
      </c>
      <c r="AX646" s="13" t="s">
        <v>78</v>
      </c>
      <c r="AY646" s="242" t="s">
        <v>143</v>
      </c>
    </row>
    <row r="647" spans="1:51" s="13" customFormat="1" ht="12">
      <c r="A647" s="13"/>
      <c r="B647" s="231"/>
      <c r="C647" s="232"/>
      <c r="D647" s="233" t="s">
        <v>152</v>
      </c>
      <c r="E647" s="234" t="s">
        <v>1</v>
      </c>
      <c r="F647" s="235" t="s">
        <v>869</v>
      </c>
      <c r="G647" s="232"/>
      <c r="H647" s="236">
        <v>14.652</v>
      </c>
      <c r="I647" s="237"/>
      <c r="J647" s="232"/>
      <c r="K647" s="232"/>
      <c r="L647" s="238"/>
      <c r="M647" s="239"/>
      <c r="N647" s="240"/>
      <c r="O647" s="240"/>
      <c r="P647" s="240"/>
      <c r="Q647" s="240"/>
      <c r="R647" s="240"/>
      <c r="S647" s="240"/>
      <c r="T647" s="241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2" t="s">
        <v>152</v>
      </c>
      <c r="AU647" s="242" t="s">
        <v>88</v>
      </c>
      <c r="AV647" s="13" t="s">
        <v>88</v>
      </c>
      <c r="AW647" s="13" t="s">
        <v>35</v>
      </c>
      <c r="AX647" s="13" t="s">
        <v>78</v>
      </c>
      <c r="AY647" s="242" t="s">
        <v>143</v>
      </c>
    </row>
    <row r="648" spans="1:51" s="13" customFormat="1" ht="12">
      <c r="A648" s="13"/>
      <c r="B648" s="231"/>
      <c r="C648" s="232"/>
      <c r="D648" s="233" t="s">
        <v>152</v>
      </c>
      <c r="E648" s="234" t="s">
        <v>1</v>
      </c>
      <c r="F648" s="235" t="s">
        <v>870</v>
      </c>
      <c r="G648" s="232"/>
      <c r="H648" s="236">
        <v>0.953</v>
      </c>
      <c r="I648" s="237"/>
      <c r="J648" s="232"/>
      <c r="K648" s="232"/>
      <c r="L648" s="238"/>
      <c r="M648" s="239"/>
      <c r="N648" s="240"/>
      <c r="O648" s="240"/>
      <c r="P648" s="240"/>
      <c r="Q648" s="240"/>
      <c r="R648" s="240"/>
      <c r="S648" s="240"/>
      <c r="T648" s="24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2" t="s">
        <v>152</v>
      </c>
      <c r="AU648" s="242" t="s">
        <v>88</v>
      </c>
      <c r="AV648" s="13" t="s">
        <v>88</v>
      </c>
      <c r="AW648" s="13" t="s">
        <v>35</v>
      </c>
      <c r="AX648" s="13" t="s">
        <v>78</v>
      </c>
      <c r="AY648" s="242" t="s">
        <v>143</v>
      </c>
    </row>
    <row r="649" spans="1:51" s="13" customFormat="1" ht="12">
      <c r="A649" s="13"/>
      <c r="B649" s="231"/>
      <c r="C649" s="232"/>
      <c r="D649" s="233" t="s">
        <v>152</v>
      </c>
      <c r="E649" s="234" t="s">
        <v>1</v>
      </c>
      <c r="F649" s="235" t="s">
        <v>871</v>
      </c>
      <c r="G649" s="232"/>
      <c r="H649" s="236">
        <v>30.743</v>
      </c>
      <c r="I649" s="237"/>
      <c r="J649" s="232"/>
      <c r="K649" s="232"/>
      <c r="L649" s="238"/>
      <c r="M649" s="239"/>
      <c r="N649" s="240"/>
      <c r="O649" s="240"/>
      <c r="P649" s="240"/>
      <c r="Q649" s="240"/>
      <c r="R649" s="240"/>
      <c r="S649" s="240"/>
      <c r="T649" s="24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2" t="s">
        <v>152</v>
      </c>
      <c r="AU649" s="242" t="s">
        <v>88</v>
      </c>
      <c r="AV649" s="13" t="s">
        <v>88</v>
      </c>
      <c r="AW649" s="13" t="s">
        <v>35</v>
      </c>
      <c r="AX649" s="13" t="s">
        <v>78</v>
      </c>
      <c r="AY649" s="242" t="s">
        <v>143</v>
      </c>
    </row>
    <row r="650" spans="1:51" s="13" customFormat="1" ht="12">
      <c r="A650" s="13"/>
      <c r="B650" s="231"/>
      <c r="C650" s="232"/>
      <c r="D650" s="233" t="s">
        <v>152</v>
      </c>
      <c r="E650" s="234" t="s">
        <v>1</v>
      </c>
      <c r="F650" s="235" t="s">
        <v>872</v>
      </c>
      <c r="G650" s="232"/>
      <c r="H650" s="236">
        <v>2.987</v>
      </c>
      <c r="I650" s="237"/>
      <c r="J650" s="232"/>
      <c r="K650" s="232"/>
      <c r="L650" s="238"/>
      <c r="M650" s="239"/>
      <c r="N650" s="240"/>
      <c r="O650" s="240"/>
      <c r="P650" s="240"/>
      <c r="Q650" s="240"/>
      <c r="R650" s="240"/>
      <c r="S650" s="240"/>
      <c r="T650" s="241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2" t="s">
        <v>152</v>
      </c>
      <c r="AU650" s="242" t="s">
        <v>88</v>
      </c>
      <c r="AV650" s="13" t="s">
        <v>88</v>
      </c>
      <c r="AW650" s="13" t="s">
        <v>35</v>
      </c>
      <c r="AX650" s="13" t="s">
        <v>78</v>
      </c>
      <c r="AY650" s="242" t="s">
        <v>143</v>
      </c>
    </row>
    <row r="651" spans="1:51" s="13" customFormat="1" ht="12">
      <c r="A651" s="13"/>
      <c r="B651" s="231"/>
      <c r="C651" s="232"/>
      <c r="D651" s="233" t="s">
        <v>152</v>
      </c>
      <c r="E651" s="234" t="s">
        <v>1</v>
      </c>
      <c r="F651" s="235" t="s">
        <v>873</v>
      </c>
      <c r="G651" s="232"/>
      <c r="H651" s="236">
        <v>3.633</v>
      </c>
      <c r="I651" s="237"/>
      <c r="J651" s="232"/>
      <c r="K651" s="232"/>
      <c r="L651" s="238"/>
      <c r="M651" s="239"/>
      <c r="N651" s="240"/>
      <c r="O651" s="240"/>
      <c r="P651" s="240"/>
      <c r="Q651" s="240"/>
      <c r="R651" s="240"/>
      <c r="S651" s="240"/>
      <c r="T651" s="24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2" t="s">
        <v>152</v>
      </c>
      <c r="AU651" s="242" t="s">
        <v>88</v>
      </c>
      <c r="AV651" s="13" t="s">
        <v>88</v>
      </c>
      <c r="AW651" s="13" t="s">
        <v>35</v>
      </c>
      <c r="AX651" s="13" t="s">
        <v>78</v>
      </c>
      <c r="AY651" s="242" t="s">
        <v>143</v>
      </c>
    </row>
    <row r="652" spans="1:51" s="13" customFormat="1" ht="12">
      <c r="A652" s="13"/>
      <c r="B652" s="231"/>
      <c r="C652" s="232"/>
      <c r="D652" s="233" t="s">
        <v>152</v>
      </c>
      <c r="E652" s="234" t="s">
        <v>1</v>
      </c>
      <c r="F652" s="235" t="s">
        <v>874</v>
      </c>
      <c r="G652" s="232"/>
      <c r="H652" s="236">
        <v>25.964</v>
      </c>
      <c r="I652" s="237"/>
      <c r="J652" s="232"/>
      <c r="K652" s="232"/>
      <c r="L652" s="238"/>
      <c r="M652" s="239"/>
      <c r="N652" s="240"/>
      <c r="O652" s="240"/>
      <c r="P652" s="240"/>
      <c r="Q652" s="240"/>
      <c r="R652" s="240"/>
      <c r="S652" s="240"/>
      <c r="T652" s="24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2" t="s">
        <v>152</v>
      </c>
      <c r="AU652" s="242" t="s">
        <v>88</v>
      </c>
      <c r="AV652" s="13" t="s">
        <v>88</v>
      </c>
      <c r="AW652" s="13" t="s">
        <v>35</v>
      </c>
      <c r="AX652" s="13" t="s">
        <v>78</v>
      </c>
      <c r="AY652" s="242" t="s">
        <v>143</v>
      </c>
    </row>
    <row r="653" spans="1:51" s="13" customFormat="1" ht="12">
      <c r="A653" s="13"/>
      <c r="B653" s="231"/>
      <c r="C653" s="232"/>
      <c r="D653" s="233" t="s">
        <v>152</v>
      </c>
      <c r="E653" s="234" t="s">
        <v>1</v>
      </c>
      <c r="F653" s="235" t="s">
        <v>875</v>
      </c>
      <c r="G653" s="232"/>
      <c r="H653" s="236">
        <v>21.218</v>
      </c>
      <c r="I653" s="237"/>
      <c r="J653" s="232"/>
      <c r="K653" s="232"/>
      <c r="L653" s="238"/>
      <c r="M653" s="239"/>
      <c r="N653" s="240"/>
      <c r="O653" s="240"/>
      <c r="P653" s="240"/>
      <c r="Q653" s="240"/>
      <c r="R653" s="240"/>
      <c r="S653" s="240"/>
      <c r="T653" s="241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2" t="s">
        <v>152</v>
      </c>
      <c r="AU653" s="242" t="s">
        <v>88</v>
      </c>
      <c r="AV653" s="13" t="s">
        <v>88</v>
      </c>
      <c r="AW653" s="13" t="s">
        <v>35</v>
      </c>
      <c r="AX653" s="13" t="s">
        <v>78</v>
      </c>
      <c r="AY653" s="242" t="s">
        <v>143</v>
      </c>
    </row>
    <row r="654" spans="1:51" s="14" customFormat="1" ht="12">
      <c r="A654" s="14"/>
      <c r="B654" s="243"/>
      <c r="C654" s="244"/>
      <c r="D654" s="233" t="s">
        <v>152</v>
      </c>
      <c r="E654" s="245" t="s">
        <v>1</v>
      </c>
      <c r="F654" s="246" t="s">
        <v>154</v>
      </c>
      <c r="G654" s="244"/>
      <c r="H654" s="247">
        <v>277.176</v>
      </c>
      <c r="I654" s="248"/>
      <c r="J654" s="244"/>
      <c r="K654" s="244"/>
      <c r="L654" s="249"/>
      <c r="M654" s="250"/>
      <c r="N654" s="251"/>
      <c r="O654" s="251"/>
      <c r="P654" s="251"/>
      <c r="Q654" s="251"/>
      <c r="R654" s="251"/>
      <c r="S654" s="251"/>
      <c r="T654" s="25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3" t="s">
        <v>152</v>
      </c>
      <c r="AU654" s="253" t="s">
        <v>88</v>
      </c>
      <c r="AV654" s="14" t="s">
        <v>150</v>
      </c>
      <c r="AW654" s="14" t="s">
        <v>35</v>
      </c>
      <c r="AX654" s="14" t="s">
        <v>86</v>
      </c>
      <c r="AY654" s="253" t="s">
        <v>143</v>
      </c>
    </row>
    <row r="655" spans="1:65" s="2" customFormat="1" ht="21.75" customHeight="1">
      <c r="A655" s="39"/>
      <c r="B655" s="40"/>
      <c r="C655" s="217" t="s">
        <v>876</v>
      </c>
      <c r="D655" s="217" t="s">
        <v>147</v>
      </c>
      <c r="E655" s="218" t="s">
        <v>877</v>
      </c>
      <c r="F655" s="219" t="s">
        <v>878</v>
      </c>
      <c r="G655" s="220" t="s">
        <v>91</v>
      </c>
      <c r="H655" s="221">
        <v>277.176</v>
      </c>
      <c r="I655" s="222"/>
      <c r="J655" s="223">
        <f>ROUND(I655*H655,2)</f>
        <v>0</v>
      </c>
      <c r="K655" s="224"/>
      <c r="L655" s="45"/>
      <c r="M655" s="225" t="s">
        <v>1</v>
      </c>
      <c r="N655" s="226" t="s">
        <v>43</v>
      </c>
      <c r="O655" s="92"/>
      <c r="P655" s="227">
        <f>O655*H655</f>
        <v>0</v>
      </c>
      <c r="Q655" s="227">
        <v>0</v>
      </c>
      <c r="R655" s="227">
        <f>Q655*H655</f>
        <v>0</v>
      </c>
      <c r="S655" s="227">
        <v>0</v>
      </c>
      <c r="T655" s="228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9" t="s">
        <v>205</v>
      </c>
      <c r="AT655" s="229" t="s">
        <v>147</v>
      </c>
      <c r="AU655" s="229" t="s">
        <v>88</v>
      </c>
      <c r="AY655" s="18" t="s">
        <v>143</v>
      </c>
      <c r="BE655" s="230">
        <f>IF(N655="základní",J655,0)</f>
        <v>0</v>
      </c>
      <c r="BF655" s="230">
        <f>IF(N655="snížená",J655,0)</f>
        <v>0</v>
      </c>
      <c r="BG655" s="230">
        <f>IF(N655="zákl. přenesená",J655,0)</f>
        <v>0</v>
      </c>
      <c r="BH655" s="230">
        <f>IF(N655="sníž. přenesená",J655,0)</f>
        <v>0</v>
      </c>
      <c r="BI655" s="230">
        <f>IF(N655="nulová",J655,0)</f>
        <v>0</v>
      </c>
      <c r="BJ655" s="18" t="s">
        <v>86</v>
      </c>
      <c r="BK655" s="230">
        <f>ROUND(I655*H655,2)</f>
        <v>0</v>
      </c>
      <c r="BL655" s="18" t="s">
        <v>205</v>
      </c>
      <c r="BM655" s="229" t="s">
        <v>879</v>
      </c>
    </row>
    <row r="656" spans="1:51" s="13" customFormat="1" ht="12">
      <c r="A656" s="13"/>
      <c r="B656" s="231"/>
      <c r="C656" s="232"/>
      <c r="D656" s="233" t="s">
        <v>152</v>
      </c>
      <c r="E656" s="234" t="s">
        <v>1</v>
      </c>
      <c r="F656" s="235" t="s">
        <v>867</v>
      </c>
      <c r="G656" s="232"/>
      <c r="H656" s="236">
        <v>59.027</v>
      </c>
      <c r="I656" s="237"/>
      <c r="J656" s="232"/>
      <c r="K656" s="232"/>
      <c r="L656" s="238"/>
      <c r="M656" s="239"/>
      <c r="N656" s="240"/>
      <c r="O656" s="240"/>
      <c r="P656" s="240"/>
      <c r="Q656" s="240"/>
      <c r="R656" s="240"/>
      <c r="S656" s="240"/>
      <c r="T656" s="24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2" t="s">
        <v>152</v>
      </c>
      <c r="AU656" s="242" t="s">
        <v>88</v>
      </c>
      <c r="AV656" s="13" t="s">
        <v>88</v>
      </c>
      <c r="AW656" s="13" t="s">
        <v>35</v>
      </c>
      <c r="AX656" s="13" t="s">
        <v>78</v>
      </c>
      <c r="AY656" s="242" t="s">
        <v>143</v>
      </c>
    </row>
    <row r="657" spans="1:51" s="13" customFormat="1" ht="12">
      <c r="A657" s="13"/>
      <c r="B657" s="231"/>
      <c r="C657" s="232"/>
      <c r="D657" s="233" t="s">
        <v>152</v>
      </c>
      <c r="E657" s="234" t="s">
        <v>1</v>
      </c>
      <c r="F657" s="235" t="s">
        <v>868</v>
      </c>
      <c r="G657" s="232"/>
      <c r="H657" s="236">
        <v>117.999</v>
      </c>
      <c r="I657" s="237"/>
      <c r="J657" s="232"/>
      <c r="K657" s="232"/>
      <c r="L657" s="238"/>
      <c r="M657" s="239"/>
      <c r="N657" s="240"/>
      <c r="O657" s="240"/>
      <c r="P657" s="240"/>
      <c r="Q657" s="240"/>
      <c r="R657" s="240"/>
      <c r="S657" s="240"/>
      <c r="T657" s="24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2" t="s">
        <v>152</v>
      </c>
      <c r="AU657" s="242" t="s">
        <v>88</v>
      </c>
      <c r="AV657" s="13" t="s">
        <v>88</v>
      </c>
      <c r="AW657" s="13" t="s">
        <v>35</v>
      </c>
      <c r="AX657" s="13" t="s">
        <v>78</v>
      </c>
      <c r="AY657" s="242" t="s">
        <v>143</v>
      </c>
    </row>
    <row r="658" spans="1:51" s="13" customFormat="1" ht="12">
      <c r="A658" s="13"/>
      <c r="B658" s="231"/>
      <c r="C658" s="232"/>
      <c r="D658" s="233" t="s">
        <v>152</v>
      </c>
      <c r="E658" s="234" t="s">
        <v>1</v>
      </c>
      <c r="F658" s="235" t="s">
        <v>869</v>
      </c>
      <c r="G658" s="232"/>
      <c r="H658" s="236">
        <v>14.652</v>
      </c>
      <c r="I658" s="237"/>
      <c r="J658" s="232"/>
      <c r="K658" s="232"/>
      <c r="L658" s="238"/>
      <c r="M658" s="239"/>
      <c r="N658" s="240"/>
      <c r="O658" s="240"/>
      <c r="P658" s="240"/>
      <c r="Q658" s="240"/>
      <c r="R658" s="240"/>
      <c r="S658" s="240"/>
      <c r="T658" s="241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42" t="s">
        <v>152</v>
      </c>
      <c r="AU658" s="242" t="s">
        <v>88</v>
      </c>
      <c r="AV658" s="13" t="s">
        <v>88</v>
      </c>
      <c r="AW658" s="13" t="s">
        <v>35</v>
      </c>
      <c r="AX658" s="13" t="s">
        <v>78</v>
      </c>
      <c r="AY658" s="242" t="s">
        <v>143</v>
      </c>
    </row>
    <row r="659" spans="1:51" s="13" customFormat="1" ht="12">
      <c r="A659" s="13"/>
      <c r="B659" s="231"/>
      <c r="C659" s="232"/>
      <c r="D659" s="233" t="s">
        <v>152</v>
      </c>
      <c r="E659" s="234" t="s">
        <v>1</v>
      </c>
      <c r="F659" s="235" t="s">
        <v>870</v>
      </c>
      <c r="G659" s="232"/>
      <c r="H659" s="236">
        <v>0.953</v>
      </c>
      <c r="I659" s="237"/>
      <c r="J659" s="232"/>
      <c r="K659" s="232"/>
      <c r="L659" s="238"/>
      <c r="M659" s="239"/>
      <c r="N659" s="240"/>
      <c r="O659" s="240"/>
      <c r="P659" s="240"/>
      <c r="Q659" s="240"/>
      <c r="R659" s="240"/>
      <c r="S659" s="240"/>
      <c r="T659" s="24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2" t="s">
        <v>152</v>
      </c>
      <c r="AU659" s="242" t="s">
        <v>88</v>
      </c>
      <c r="AV659" s="13" t="s">
        <v>88</v>
      </c>
      <c r="AW659" s="13" t="s">
        <v>35</v>
      </c>
      <c r="AX659" s="13" t="s">
        <v>78</v>
      </c>
      <c r="AY659" s="242" t="s">
        <v>143</v>
      </c>
    </row>
    <row r="660" spans="1:51" s="13" customFormat="1" ht="12">
      <c r="A660" s="13"/>
      <c r="B660" s="231"/>
      <c r="C660" s="232"/>
      <c r="D660" s="233" t="s">
        <v>152</v>
      </c>
      <c r="E660" s="234" t="s">
        <v>1</v>
      </c>
      <c r="F660" s="235" t="s">
        <v>871</v>
      </c>
      <c r="G660" s="232"/>
      <c r="H660" s="236">
        <v>30.743</v>
      </c>
      <c r="I660" s="237"/>
      <c r="J660" s="232"/>
      <c r="K660" s="232"/>
      <c r="L660" s="238"/>
      <c r="M660" s="239"/>
      <c r="N660" s="240"/>
      <c r="O660" s="240"/>
      <c r="P660" s="240"/>
      <c r="Q660" s="240"/>
      <c r="R660" s="240"/>
      <c r="S660" s="240"/>
      <c r="T660" s="24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2" t="s">
        <v>152</v>
      </c>
      <c r="AU660" s="242" t="s">
        <v>88</v>
      </c>
      <c r="AV660" s="13" t="s">
        <v>88</v>
      </c>
      <c r="AW660" s="13" t="s">
        <v>35</v>
      </c>
      <c r="AX660" s="13" t="s">
        <v>78</v>
      </c>
      <c r="AY660" s="242" t="s">
        <v>143</v>
      </c>
    </row>
    <row r="661" spans="1:51" s="13" customFormat="1" ht="12">
      <c r="A661" s="13"/>
      <c r="B661" s="231"/>
      <c r="C661" s="232"/>
      <c r="D661" s="233" t="s">
        <v>152</v>
      </c>
      <c r="E661" s="234" t="s">
        <v>1</v>
      </c>
      <c r="F661" s="235" t="s">
        <v>872</v>
      </c>
      <c r="G661" s="232"/>
      <c r="H661" s="236">
        <v>2.987</v>
      </c>
      <c r="I661" s="237"/>
      <c r="J661" s="232"/>
      <c r="K661" s="232"/>
      <c r="L661" s="238"/>
      <c r="M661" s="239"/>
      <c r="N661" s="240"/>
      <c r="O661" s="240"/>
      <c r="P661" s="240"/>
      <c r="Q661" s="240"/>
      <c r="R661" s="240"/>
      <c r="S661" s="240"/>
      <c r="T661" s="241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2" t="s">
        <v>152</v>
      </c>
      <c r="AU661" s="242" t="s">
        <v>88</v>
      </c>
      <c r="AV661" s="13" t="s">
        <v>88</v>
      </c>
      <c r="AW661" s="13" t="s">
        <v>35</v>
      </c>
      <c r="AX661" s="13" t="s">
        <v>78</v>
      </c>
      <c r="AY661" s="242" t="s">
        <v>143</v>
      </c>
    </row>
    <row r="662" spans="1:51" s="13" customFormat="1" ht="12">
      <c r="A662" s="13"/>
      <c r="B662" s="231"/>
      <c r="C662" s="232"/>
      <c r="D662" s="233" t="s">
        <v>152</v>
      </c>
      <c r="E662" s="234" t="s">
        <v>1</v>
      </c>
      <c r="F662" s="235" t="s">
        <v>873</v>
      </c>
      <c r="G662" s="232"/>
      <c r="H662" s="236">
        <v>3.633</v>
      </c>
      <c r="I662" s="237"/>
      <c r="J662" s="232"/>
      <c r="K662" s="232"/>
      <c r="L662" s="238"/>
      <c r="M662" s="239"/>
      <c r="N662" s="240"/>
      <c r="O662" s="240"/>
      <c r="P662" s="240"/>
      <c r="Q662" s="240"/>
      <c r="R662" s="240"/>
      <c r="S662" s="240"/>
      <c r="T662" s="241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42" t="s">
        <v>152</v>
      </c>
      <c r="AU662" s="242" t="s">
        <v>88</v>
      </c>
      <c r="AV662" s="13" t="s">
        <v>88</v>
      </c>
      <c r="AW662" s="13" t="s">
        <v>35</v>
      </c>
      <c r="AX662" s="13" t="s">
        <v>78</v>
      </c>
      <c r="AY662" s="242" t="s">
        <v>143</v>
      </c>
    </row>
    <row r="663" spans="1:51" s="13" customFormat="1" ht="12">
      <c r="A663" s="13"/>
      <c r="B663" s="231"/>
      <c r="C663" s="232"/>
      <c r="D663" s="233" t="s">
        <v>152</v>
      </c>
      <c r="E663" s="234" t="s">
        <v>1</v>
      </c>
      <c r="F663" s="235" t="s">
        <v>874</v>
      </c>
      <c r="G663" s="232"/>
      <c r="H663" s="236">
        <v>25.964</v>
      </c>
      <c r="I663" s="237"/>
      <c r="J663" s="232"/>
      <c r="K663" s="232"/>
      <c r="L663" s="238"/>
      <c r="M663" s="239"/>
      <c r="N663" s="240"/>
      <c r="O663" s="240"/>
      <c r="P663" s="240"/>
      <c r="Q663" s="240"/>
      <c r="R663" s="240"/>
      <c r="S663" s="240"/>
      <c r="T663" s="24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2" t="s">
        <v>152</v>
      </c>
      <c r="AU663" s="242" t="s">
        <v>88</v>
      </c>
      <c r="AV663" s="13" t="s">
        <v>88</v>
      </c>
      <c r="AW663" s="13" t="s">
        <v>35</v>
      </c>
      <c r="AX663" s="13" t="s">
        <v>78</v>
      </c>
      <c r="AY663" s="242" t="s">
        <v>143</v>
      </c>
    </row>
    <row r="664" spans="1:51" s="13" customFormat="1" ht="12">
      <c r="A664" s="13"/>
      <c r="B664" s="231"/>
      <c r="C664" s="232"/>
      <c r="D664" s="233" t="s">
        <v>152</v>
      </c>
      <c r="E664" s="234" t="s">
        <v>1</v>
      </c>
      <c r="F664" s="235" t="s">
        <v>875</v>
      </c>
      <c r="G664" s="232"/>
      <c r="H664" s="236">
        <v>21.218</v>
      </c>
      <c r="I664" s="237"/>
      <c r="J664" s="232"/>
      <c r="K664" s="232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152</v>
      </c>
      <c r="AU664" s="242" t="s">
        <v>88</v>
      </c>
      <c r="AV664" s="13" t="s">
        <v>88</v>
      </c>
      <c r="AW664" s="13" t="s">
        <v>35</v>
      </c>
      <c r="AX664" s="13" t="s">
        <v>78</v>
      </c>
      <c r="AY664" s="242" t="s">
        <v>143</v>
      </c>
    </row>
    <row r="665" spans="1:51" s="14" customFormat="1" ht="12">
      <c r="A665" s="14"/>
      <c r="B665" s="243"/>
      <c r="C665" s="244"/>
      <c r="D665" s="233" t="s">
        <v>152</v>
      </c>
      <c r="E665" s="245" t="s">
        <v>1</v>
      </c>
      <c r="F665" s="246" t="s">
        <v>154</v>
      </c>
      <c r="G665" s="244"/>
      <c r="H665" s="247">
        <v>277.176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152</v>
      </c>
      <c r="AU665" s="253" t="s">
        <v>88</v>
      </c>
      <c r="AV665" s="14" t="s">
        <v>150</v>
      </c>
      <c r="AW665" s="14" t="s">
        <v>35</v>
      </c>
      <c r="AX665" s="14" t="s">
        <v>86</v>
      </c>
      <c r="AY665" s="253" t="s">
        <v>143</v>
      </c>
    </row>
    <row r="666" spans="1:65" s="2" customFormat="1" ht="24.15" customHeight="1">
      <c r="A666" s="39"/>
      <c r="B666" s="40"/>
      <c r="C666" s="217" t="s">
        <v>880</v>
      </c>
      <c r="D666" s="217" t="s">
        <v>147</v>
      </c>
      <c r="E666" s="218" t="s">
        <v>881</v>
      </c>
      <c r="F666" s="219" t="s">
        <v>882</v>
      </c>
      <c r="G666" s="220" t="s">
        <v>91</v>
      </c>
      <c r="H666" s="221">
        <v>277.176</v>
      </c>
      <c r="I666" s="222"/>
      <c r="J666" s="223">
        <f>ROUND(I666*H666,2)</f>
        <v>0</v>
      </c>
      <c r="K666" s="224"/>
      <c r="L666" s="45"/>
      <c r="M666" s="225" t="s">
        <v>1</v>
      </c>
      <c r="N666" s="226" t="s">
        <v>43</v>
      </c>
      <c r="O666" s="92"/>
      <c r="P666" s="227">
        <f>O666*H666</f>
        <v>0</v>
      </c>
      <c r="Q666" s="227">
        <v>0</v>
      </c>
      <c r="R666" s="227">
        <f>Q666*H666</f>
        <v>0</v>
      </c>
      <c r="S666" s="227">
        <v>0</v>
      </c>
      <c r="T666" s="228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29" t="s">
        <v>205</v>
      </c>
      <c r="AT666" s="229" t="s">
        <v>147</v>
      </c>
      <c r="AU666" s="229" t="s">
        <v>88</v>
      </c>
      <c r="AY666" s="18" t="s">
        <v>143</v>
      </c>
      <c r="BE666" s="230">
        <f>IF(N666="základní",J666,0)</f>
        <v>0</v>
      </c>
      <c r="BF666" s="230">
        <f>IF(N666="snížená",J666,0)</f>
        <v>0</v>
      </c>
      <c r="BG666" s="230">
        <f>IF(N666="zákl. přenesená",J666,0)</f>
        <v>0</v>
      </c>
      <c r="BH666" s="230">
        <f>IF(N666="sníž. přenesená",J666,0)</f>
        <v>0</v>
      </c>
      <c r="BI666" s="230">
        <f>IF(N666="nulová",J666,0)</f>
        <v>0</v>
      </c>
      <c r="BJ666" s="18" t="s">
        <v>86</v>
      </c>
      <c r="BK666" s="230">
        <f>ROUND(I666*H666,2)</f>
        <v>0</v>
      </c>
      <c r="BL666" s="18" t="s">
        <v>205</v>
      </c>
      <c r="BM666" s="229" t="s">
        <v>883</v>
      </c>
    </row>
    <row r="667" spans="1:51" s="13" customFormat="1" ht="12">
      <c r="A667" s="13"/>
      <c r="B667" s="231"/>
      <c r="C667" s="232"/>
      <c r="D667" s="233" t="s">
        <v>152</v>
      </c>
      <c r="E667" s="234" t="s">
        <v>1</v>
      </c>
      <c r="F667" s="235" t="s">
        <v>867</v>
      </c>
      <c r="G667" s="232"/>
      <c r="H667" s="236">
        <v>59.027</v>
      </c>
      <c r="I667" s="237"/>
      <c r="J667" s="232"/>
      <c r="K667" s="232"/>
      <c r="L667" s="238"/>
      <c r="M667" s="239"/>
      <c r="N667" s="240"/>
      <c r="O667" s="240"/>
      <c r="P667" s="240"/>
      <c r="Q667" s="240"/>
      <c r="R667" s="240"/>
      <c r="S667" s="240"/>
      <c r="T667" s="24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2" t="s">
        <v>152</v>
      </c>
      <c r="AU667" s="242" t="s">
        <v>88</v>
      </c>
      <c r="AV667" s="13" t="s">
        <v>88</v>
      </c>
      <c r="AW667" s="13" t="s">
        <v>35</v>
      </c>
      <c r="AX667" s="13" t="s">
        <v>78</v>
      </c>
      <c r="AY667" s="242" t="s">
        <v>143</v>
      </c>
    </row>
    <row r="668" spans="1:51" s="13" customFormat="1" ht="12">
      <c r="A668" s="13"/>
      <c r="B668" s="231"/>
      <c r="C668" s="232"/>
      <c r="D668" s="233" t="s">
        <v>152</v>
      </c>
      <c r="E668" s="234" t="s">
        <v>1</v>
      </c>
      <c r="F668" s="235" t="s">
        <v>868</v>
      </c>
      <c r="G668" s="232"/>
      <c r="H668" s="236">
        <v>117.999</v>
      </c>
      <c r="I668" s="237"/>
      <c r="J668" s="232"/>
      <c r="K668" s="232"/>
      <c r="L668" s="238"/>
      <c r="M668" s="239"/>
      <c r="N668" s="240"/>
      <c r="O668" s="240"/>
      <c r="P668" s="240"/>
      <c r="Q668" s="240"/>
      <c r="R668" s="240"/>
      <c r="S668" s="240"/>
      <c r="T668" s="241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42" t="s">
        <v>152</v>
      </c>
      <c r="AU668" s="242" t="s">
        <v>88</v>
      </c>
      <c r="AV668" s="13" t="s">
        <v>88</v>
      </c>
      <c r="AW668" s="13" t="s">
        <v>35</v>
      </c>
      <c r="AX668" s="13" t="s">
        <v>78</v>
      </c>
      <c r="AY668" s="242" t="s">
        <v>143</v>
      </c>
    </row>
    <row r="669" spans="1:51" s="13" customFormat="1" ht="12">
      <c r="A669" s="13"/>
      <c r="B669" s="231"/>
      <c r="C669" s="232"/>
      <c r="D669" s="233" t="s">
        <v>152</v>
      </c>
      <c r="E669" s="234" t="s">
        <v>1</v>
      </c>
      <c r="F669" s="235" t="s">
        <v>869</v>
      </c>
      <c r="G669" s="232"/>
      <c r="H669" s="236">
        <v>14.652</v>
      </c>
      <c r="I669" s="237"/>
      <c r="J669" s="232"/>
      <c r="K669" s="232"/>
      <c r="L669" s="238"/>
      <c r="M669" s="239"/>
      <c r="N669" s="240"/>
      <c r="O669" s="240"/>
      <c r="P669" s="240"/>
      <c r="Q669" s="240"/>
      <c r="R669" s="240"/>
      <c r="S669" s="240"/>
      <c r="T669" s="241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2" t="s">
        <v>152</v>
      </c>
      <c r="AU669" s="242" t="s">
        <v>88</v>
      </c>
      <c r="AV669" s="13" t="s">
        <v>88</v>
      </c>
      <c r="AW669" s="13" t="s">
        <v>35</v>
      </c>
      <c r="AX669" s="13" t="s">
        <v>78</v>
      </c>
      <c r="AY669" s="242" t="s">
        <v>143</v>
      </c>
    </row>
    <row r="670" spans="1:51" s="13" customFormat="1" ht="12">
      <c r="A670" s="13"/>
      <c r="B670" s="231"/>
      <c r="C670" s="232"/>
      <c r="D670" s="233" t="s">
        <v>152</v>
      </c>
      <c r="E670" s="234" t="s">
        <v>1</v>
      </c>
      <c r="F670" s="235" t="s">
        <v>870</v>
      </c>
      <c r="G670" s="232"/>
      <c r="H670" s="236">
        <v>0.953</v>
      </c>
      <c r="I670" s="237"/>
      <c r="J670" s="232"/>
      <c r="K670" s="232"/>
      <c r="L670" s="238"/>
      <c r="M670" s="239"/>
      <c r="N670" s="240"/>
      <c r="O670" s="240"/>
      <c r="P670" s="240"/>
      <c r="Q670" s="240"/>
      <c r="R670" s="240"/>
      <c r="S670" s="240"/>
      <c r="T670" s="24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2" t="s">
        <v>152</v>
      </c>
      <c r="AU670" s="242" t="s">
        <v>88</v>
      </c>
      <c r="AV670" s="13" t="s">
        <v>88</v>
      </c>
      <c r="AW670" s="13" t="s">
        <v>35</v>
      </c>
      <c r="AX670" s="13" t="s">
        <v>78</v>
      </c>
      <c r="AY670" s="242" t="s">
        <v>143</v>
      </c>
    </row>
    <row r="671" spans="1:51" s="13" customFormat="1" ht="12">
      <c r="A671" s="13"/>
      <c r="B671" s="231"/>
      <c r="C671" s="232"/>
      <c r="D671" s="233" t="s">
        <v>152</v>
      </c>
      <c r="E671" s="234" t="s">
        <v>1</v>
      </c>
      <c r="F671" s="235" t="s">
        <v>871</v>
      </c>
      <c r="G671" s="232"/>
      <c r="H671" s="236">
        <v>30.743</v>
      </c>
      <c r="I671" s="237"/>
      <c r="J671" s="232"/>
      <c r="K671" s="232"/>
      <c r="L671" s="238"/>
      <c r="M671" s="239"/>
      <c r="N671" s="240"/>
      <c r="O671" s="240"/>
      <c r="P671" s="240"/>
      <c r="Q671" s="240"/>
      <c r="R671" s="240"/>
      <c r="S671" s="240"/>
      <c r="T671" s="24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2" t="s">
        <v>152</v>
      </c>
      <c r="AU671" s="242" t="s">
        <v>88</v>
      </c>
      <c r="AV671" s="13" t="s">
        <v>88</v>
      </c>
      <c r="AW671" s="13" t="s">
        <v>35</v>
      </c>
      <c r="AX671" s="13" t="s">
        <v>78</v>
      </c>
      <c r="AY671" s="242" t="s">
        <v>143</v>
      </c>
    </row>
    <row r="672" spans="1:51" s="13" customFormat="1" ht="12">
      <c r="A672" s="13"/>
      <c r="B672" s="231"/>
      <c r="C672" s="232"/>
      <c r="D672" s="233" t="s">
        <v>152</v>
      </c>
      <c r="E672" s="234" t="s">
        <v>1</v>
      </c>
      <c r="F672" s="235" t="s">
        <v>872</v>
      </c>
      <c r="G672" s="232"/>
      <c r="H672" s="236">
        <v>2.987</v>
      </c>
      <c r="I672" s="237"/>
      <c r="J672" s="232"/>
      <c r="K672" s="232"/>
      <c r="L672" s="238"/>
      <c r="M672" s="239"/>
      <c r="N672" s="240"/>
      <c r="O672" s="240"/>
      <c r="P672" s="240"/>
      <c r="Q672" s="240"/>
      <c r="R672" s="240"/>
      <c r="S672" s="240"/>
      <c r="T672" s="241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2" t="s">
        <v>152</v>
      </c>
      <c r="AU672" s="242" t="s">
        <v>88</v>
      </c>
      <c r="AV672" s="13" t="s">
        <v>88</v>
      </c>
      <c r="AW672" s="13" t="s">
        <v>35</v>
      </c>
      <c r="AX672" s="13" t="s">
        <v>78</v>
      </c>
      <c r="AY672" s="242" t="s">
        <v>143</v>
      </c>
    </row>
    <row r="673" spans="1:51" s="13" customFormat="1" ht="12">
      <c r="A673" s="13"/>
      <c r="B673" s="231"/>
      <c r="C673" s="232"/>
      <c r="D673" s="233" t="s">
        <v>152</v>
      </c>
      <c r="E673" s="234" t="s">
        <v>1</v>
      </c>
      <c r="F673" s="235" t="s">
        <v>873</v>
      </c>
      <c r="G673" s="232"/>
      <c r="H673" s="236">
        <v>3.633</v>
      </c>
      <c r="I673" s="237"/>
      <c r="J673" s="232"/>
      <c r="K673" s="232"/>
      <c r="L673" s="238"/>
      <c r="M673" s="239"/>
      <c r="N673" s="240"/>
      <c r="O673" s="240"/>
      <c r="P673" s="240"/>
      <c r="Q673" s="240"/>
      <c r="R673" s="240"/>
      <c r="S673" s="240"/>
      <c r="T673" s="24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2" t="s">
        <v>152</v>
      </c>
      <c r="AU673" s="242" t="s">
        <v>88</v>
      </c>
      <c r="AV673" s="13" t="s">
        <v>88</v>
      </c>
      <c r="AW673" s="13" t="s">
        <v>35</v>
      </c>
      <c r="AX673" s="13" t="s">
        <v>78</v>
      </c>
      <c r="AY673" s="242" t="s">
        <v>143</v>
      </c>
    </row>
    <row r="674" spans="1:51" s="13" customFormat="1" ht="12">
      <c r="A674" s="13"/>
      <c r="B674" s="231"/>
      <c r="C674" s="232"/>
      <c r="D674" s="233" t="s">
        <v>152</v>
      </c>
      <c r="E674" s="234" t="s">
        <v>1</v>
      </c>
      <c r="F674" s="235" t="s">
        <v>874</v>
      </c>
      <c r="G674" s="232"/>
      <c r="H674" s="236">
        <v>25.964</v>
      </c>
      <c r="I674" s="237"/>
      <c r="J674" s="232"/>
      <c r="K674" s="232"/>
      <c r="L674" s="238"/>
      <c r="M674" s="239"/>
      <c r="N674" s="240"/>
      <c r="O674" s="240"/>
      <c r="P674" s="240"/>
      <c r="Q674" s="240"/>
      <c r="R674" s="240"/>
      <c r="S674" s="240"/>
      <c r="T674" s="241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2" t="s">
        <v>152</v>
      </c>
      <c r="AU674" s="242" t="s">
        <v>88</v>
      </c>
      <c r="AV674" s="13" t="s">
        <v>88</v>
      </c>
      <c r="AW674" s="13" t="s">
        <v>35</v>
      </c>
      <c r="AX674" s="13" t="s">
        <v>78</v>
      </c>
      <c r="AY674" s="242" t="s">
        <v>143</v>
      </c>
    </row>
    <row r="675" spans="1:51" s="13" customFormat="1" ht="12">
      <c r="A675" s="13"/>
      <c r="B675" s="231"/>
      <c r="C675" s="232"/>
      <c r="D675" s="233" t="s">
        <v>152</v>
      </c>
      <c r="E675" s="234" t="s">
        <v>1</v>
      </c>
      <c r="F675" s="235" t="s">
        <v>875</v>
      </c>
      <c r="G675" s="232"/>
      <c r="H675" s="236">
        <v>21.218</v>
      </c>
      <c r="I675" s="237"/>
      <c r="J675" s="232"/>
      <c r="K675" s="232"/>
      <c r="L675" s="238"/>
      <c r="M675" s="239"/>
      <c r="N675" s="240"/>
      <c r="O675" s="240"/>
      <c r="P675" s="240"/>
      <c r="Q675" s="240"/>
      <c r="R675" s="240"/>
      <c r="S675" s="240"/>
      <c r="T675" s="241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2" t="s">
        <v>152</v>
      </c>
      <c r="AU675" s="242" t="s">
        <v>88</v>
      </c>
      <c r="AV675" s="13" t="s">
        <v>88</v>
      </c>
      <c r="AW675" s="13" t="s">
        <v>35</v>
      </c>
      <c r="AX675" s="13" t="s">
        <v>78</v>
      </c>
      <c r="AY675" s="242" t="s">
        <v>143</v>
      </c>
    </row>
    <row r="676" spans="1:51" s="14" customFormat="1" ht="12">
      <c r="A676" s="14"/>
      <c r="B676" s="243"/>
      <c r="C676" s="244"/>
      <c r="D676" s="233" t="s">
        <v>152</v>
      </c>
      <c r="E676" s="245" t="s">
        <v>1</v>
      </c>
      <c r="F676" s="246" t="s">
        <v>154</v>
      </c>
      <c r="G676" s="244"/>
      <c r="H676" s="247">
        <v>277.176</v>
      </c>
      <c r="I676" s="248"/>
      <c r="J676" s="244"/>
      <c r="K676" s="244"/>
      <c r="L676" s="249"/>
      <c r="M676" s="250"/>
      <c r="N676" s="251"/>
      <c r="O676" s="251"/>
      <c r="P676" s="251"/>
      <c r="Q676" s="251"/>
      <c r="R676" s="251"/>
      <c r="S676" s="251"/>
      <c r="T676" s="252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3" t="s">
        <v>152</v>
      </c>
      <c r="AU676" s="253" t="s">
        <v>88</v>
      </c>
      <c r="AV676" s="14" t="s">
        <v>150</v>
      </c>
      <c r="AW676" s="14" t="s">
        <v>35</v>
      </c>
      <c r="AX676" s="14" t="s">
        <v>86</v>
      </c>
      <c r="AY676" s="253" t="s">
        <v>143</v>
      </c>
    </row>
    <row r="677" spans="1:65" s="2" customFormat="1" ht="33" customHeight="1">
      <c r="A677" s="39"/>
      <c r="B677" s="40"/>
      <c r="C677" s="217" t="s">
        <v>884</v>
      </c>
      <c r="D677" s="217" t="s">
        <v>147</v>
      </c>
      <c r="E677" s="218" t="s">
        <v>885</v>
      </c>
      <c r="F677" s="219" t="s">
        <v>886</v>
      </c>
      <c r="G677" s="220" t="s">
        <v>91</v>
      </c>
      <c r="H677" s="221">
        <v>277.176</v>
      </c>
      <c r="I677" s="222"/>
      <c r="J677" s="223">
        <f>ROUND(I677*H677,2)</f>
        <v>0</v>
      </c>
      <c r="K677" s="224"/>
      <c r="L677" s="45"/>
      <c r="M677" s="225" t="s">
        <v>1</v>
      </c>
      <c r="N677" s="226" t="s">
        <v>43</v>
      </c>
      <c r="O677" s="92"/>
      <c r="P677" s="227">
        <f>O677*H677</f>
        <v>0</v>
      </c>
      <c r="Q677" s="227">
        <v>0.00022</v>
      </c>
      <c r="R677" s="227">
        <f>Q677*H677</f>
        <v>0.06097872</v>
      </c>
      <c r="S677" s="227">
        <v>0</v>
      </c>
      <c r="T677" s="228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9" t="s">
        <v>205</v>
      </c>
      <c r="AT677" s="229" t="s">
        <v>147</v>
      </c>
      <c r="AU677" s="229" t="s">
        <v>88</v>
      </c>
      <c r="AY677" s="18" t="s">
        <v>143</v>
      </c>
      <c r="BE677" s="230">
        <f>IF(N677="základní",J677,0)</f>
        <v>0</v>
      </c>
      <c r="BF677" s="230">
        <f>IF(N677="snížená",J677,0)</f>
        <v>0</v>
      </c>
      <c r="BG677" s="230">
        <f>IF(N677="zákl. přenesená",J677,0)</f>
        <v>0</v>
      </c>
      <c r="BH677" s="230">
        <f>IF(N677="sníž. přenesená",J677,0)</f>
        <v>0</v>
      </c>
      <c r="BI677" s="230">
        <f>IF(N677="nulová",J677,0)</f>
        <v>0</v>
      </c>
      <c r="BJ677" s="18" t="s">
        <v>86</v>
      </c>
      <c r="BK677" s="230">
        <f>ROUND(I677*H677,2)</f>
        <v>0</v>
      </c>
      <c r="BL677" s="18" t="s">
        <v>205</v>
      </c>
      <c r="BM677" s="229" t="s">
        <v>887</v>
      </c>
    </row>
    <row r="678" spans="1:51" s="13" customFormat="1" ht="12">
      <c r="A678" s="13"/>
      <c r="B678" s="231"/>
      <c r="C678" s="232"/>
      <c r="D678" s="233" t="s">
        <v>152</v>
      </c>
      <c r="E678" s="234" t="s">
        <v>1</v>
      </c>
      <c r="F678" s="235" t="s">
        <v>867</v>
      </c>
      <c r="G678" s="232"/>
      <c r="H678" s="236">
        <v>59.027</v>
      </c>
      <c r="I678" s="237"/>
      <c r="J678" s="232"/>
      <c r="K678" s="232"/>
      <c r="L678" s="238"/>
      <c r="M678" s="239"/>
      <c r="N678" s="240"/>
      <c r="O678" s="240"/>
      <c r="P678" s="240"/>
      <c r="Q678" s="240"/>
      <c r="R678" s="240"/>
      <c r="S678" s="240"/>
      <c r="T678" s="24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2" t="s">
        <v>152</v>
      </c>
      <c r="AU678" s="242" t="s">
        <v>88</v>
      </c>
      <c r="AV678" s="13" t="s">
        <v>88</v>
      </c>
      <c r="AW678" s="13" t="s">
        <v>35</v>
      </c>
      <c r="AX678" s="13" t="s">
        <v>78</v>
      </c>
      <c r="AY678" s="242" t="s">
        <v>143</v>
      </c>
    </row>
    <row r="679" spans="1:51" s="13" customFormat="1" ht="12">
      <c r="A679" s="13"/>
      <c r="B679" s="231"/>
      <c r="C679" s="232"/>
      <c r="D679" s="233" t="s">
        <v>152</v>
      </c>
      <c r="E679" s="234" t="s">
        <v>1</v>
      </c>
      <c r="F679" s="235" t="s">
        <v>868</v>
      </c>
      <c r="G679" s="232"/>
      <c r="H679" s="236">
        <v>117.999</v>
      </c>
      <c r="I679" s="237"/>
      <c r="J679" s="232"/>
      <c r="K679" s="232"/>
      <c r="L679" s="238"/>
      <c r="M679" s="239"/>
      <c r="N679" s="240"/>
      <c r="O679" s="240"/>
      <c r="P679" s="240"/>
      <c r="Q679" s="240"/>
      <c r="R679" s="240"/>
      <c r="S679" s="240"/>
      <c r="T679" s="241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42" t="s">
        <v>152</v>
      </c>
      <c r="AU679" s="242" t="s">
        <v>88</v>
      </c>
      <c r="AV679" s="13" t="s">
        <v>88</v>
      </c>
      <c r="AW679" s="13" t="s">
        <v>35</v>
      </c>
      <c r="AX679" s="13" t="s">
        <v>78</v>
      </c>
      <c r="AY679" s="242" t="s">
        <v>143</v>
      </c>
    </row>
    <row r="680" spans="1:51" s="13" customFormat="1" ht="12">
      <c r="A680" s="13"/>
      <c r="B680" s="231"/>
      <c r="C680" s="232"/>
      <c r="D680" s="233" t="s">
        <v>152</v>
      </c>
      <c r="E680" s="234" t="s">
        <v>1</v>
      </c>
      <c r="F680" s="235" t="s">
        <v>869</v>
      </c>
      <c r="G680" s="232"/>
      <c r="H680" s="236">
        <v>14.652</v>
      </c>
      <c r="I680" s="237"/>
      <c r="J680" s="232"/>
      <c r="K680" s="232"/>
      <c r="L680" s="238"/>
      <c r="M680" s="239"/>
      <c r="N680" s="240"/>
      <c r="O680" s="240"/>
      <c r="P680" s="240"/>
      <c r="Q680" s="240"/>
      <c r="R680" s="240"/>
      <c r="S680" s="240"/>
      <c r="T680" s="24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2" t="s">
        <v>152</v>
      </c>
      <c r="AU680" s="242" t="s">
        <v>88</v>
      </c>
      <c r="AV680" s="13" t="s">
        <v>88</v>
      </c>
      <c r="AW680" s="13" t="s">
        <v>35</v>
      </c>
      <c r="AX680" s="13" t="s">
        <v>78</v>
      </c>
      <c r="AY680" s="242" t="s">
        <v>143</v>
      </c>
    </row>
    <row r="681" spans="1:51" s="13" customFormat="1" ht="12">
      <c r="A681" s="13"/>
      <c r="B681" s="231"/>
      <c r="C681" s="232"/>
      <c r="D681" s="233" t="s">
        <v>152</v>
      </c>
      <c r="E681" s="234" t="s">
        <v>1</v>
      </c>
      <c r="F681" s="235" t="s">
        <v>870</v>
      </c>
      <c r="G681" s="232"/>
      <c r="H681" s="236">
        <v>0.953</v>
      </c>
      <c r="I681" s="237"/>
      <c r="J681" s="232"/>
      <c r="K681" s="232"/>
      <c r="L681" s="238"/>
      <c r="M681" s="239"/>
      <c r="N681" s="240"/>
      <c r="O681" s="240"/>
      <c r="P681" s="240"/>
      <c r="Q681" s="240"/>
      <c r="R681" s="240"/>
      <c r="S681" s="240"/>
      <c r="T681" s="24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2" t="s">
        <v>152</v>
      </c>
      <c r="AU681" s="242" t="s">
        <v>88</v>
      </c>
      <c r="AV681" s="13" t="s">
        <v>88</v>
      </c>
      <c r="AW681" s="13" t="s">
        <v>35</v>
      </c>
      <c r="AX681" s="13" t="s">
        <v>78</v>
      </c>
      <c r="AY681" s="242" t="s">
        <v>143</v>
      </c>
    </row>
    <row r="682" spans="1:51" s="13" customFormat="1" ht="12">
      <c r="A682" s="13"/>
      <c r="B682" s="231"/>
      <c r="C682" s="232"/>
      <c r="D682" s="233" t="s">
        <v>152</v>
      </c>
      <c r="E682" s="234" t="s">
        <v>1</v>
      </c>
      <c r="F682" s="235" t="s">
        <v>871</v>
      </c>
      <c r="G682" s="232"/>
      <c r="H682" s="236">
        <v>30.743</v>
      </c>
      <c r="I682" s="237"/>
      <c r="J682" s="232"/>
      <c r="K682" s="232"/>
      <c r="L682" s="238"/>
      <c r="M682" s="239"/>
      <c r="N682" s="240"/>
      <c r="O682" s="240"/>
      <c r="P682" s="240"/>
      <c r="Q682" s="240"/>
      <c r="R682" s="240"/>
      <c r="S682" s="240"/>
      <c r="T682" s="241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2" t="s">
        <v>152</v>
      </c>
      <c r="AU682" s="242" t="s">
        <v>88</v>
      </c>
      <c r="AV682" s="13" t="s">
        <v>88</v>
      </c>
      <c r="AW682" s="13" t="s">
        <v>35</v>
      </c>
      <c r="AX682" s="13" t="s">
        <v>78</v>
      </c>
      <c r="AY682" s="242" t="s">
        <v>143</v>
      </c>
    </row>
    <row r="683" spans="1:51" s="13" customFormat="1" ht="12">
      <c r="A683" s="13"/>
      <c r="B683" s="231"/>
      <c r="C683" s="232"/>
      <c r="D683" s="233" t="s">
        <v>152</v>
      </c>
      <c r="E683" s="234" t="s">
        <v>1</v>
      </c>
      <c r="F683" s="235" t="s">
        <v>872</v>
      </c>
      <c r="G683" s="232"/>
      <c r="H683" s="236">
        <v>2.987</v>
      </c>
      <c r="I683" s="237"/>
      <c r="J683" s="232"/>
      <c r="K683" s="232"/>
      <c r="L683" s="238"/>
      <c r="M683" s="239"/>
      <c r="N683" s="240"/>
      <c r="O683" s="240"/>
      <c r="P683" s="240"/>
      <c r="Q683" s="240"/>
      <c r="R683" s="240"/>
      <c r="S683" s="240"/>
      <c r="T683" s="24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2" t="s">
        <v>152</v>
      </c>
      <c r="AU683" s="242" t="s">
        <v>88</v>
      </c>
      <c r="AV683" s="13" t="s">
        <v>88</v>
      </c>
      <c r="AW683" s="13" t="s">
        <v>35</v>
      </c>
      <c r="AX683" s="13" t="s">
        <v>78</v>
      </c>
      <c r="AY683" s="242" t="s">
        <v>143</v>
      </c>
    </row>
    <row r="684" spans="1:51" s="13" customFormat="1" ht="12">
      <c r="A684" s="13"/>
      <c r="B684" s="231"/>
      <c r="C684" s="232"/>
      <c r="D684" s="233" t="s">
        <v>152</v>
      </c>
      <c r="E684" s="234" t="s">
        <v>1</v>
      </c>
      <c r="F684" s="235" t="s">
        <v>873</v>
      </c>
      <c r="G684" s="232"/>
      <c r="H684" s="236">
        <v>3.633</v>
      </c>
      <c r="I684" s="237"/>
      <c r="J684" s="232"/>
      <c r="K684" s="232"/>
      <c r="L684" s="238"/>
      <c r="M684" s="239"/>
      <c r="N684" s="240"/>
      <c r="O684" s="240"/>
      <c r="P684" s="240"/>
      <c r="Q684" s="240"/>
      <c r="R684" s="240"/>
      <c r="S684" s="240"/>
      <c r="T684" s="241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2" t="s">
        <v>152</v>
      </c>
      <c r="AU684" s="242" t="s">
        <v>88</v>
      </c>
      <c r="AV684" s="13" t="s">
        <v>88</v>
      </c>
      <c r="AW684" s="13" t="s">
        <v>35</v>
      </c>
      <c r="AX684" s="13" t="s">
        <v>78</v>
      </c>
      <c r="AY684" s="242" t="s">
        <v>143</v>
      </c>
    </row>
    <row r="685" spans="1:51" s="13" customFormat="1" ht="12">
      <c r="A685" s="13"/>
      <c r="B685" s="231"/>
      <c r="C685" s="232"/>
      <c r="D685" s="233" t="s">
        <v>152</v>
      </c>
      <c r="E685" s="234" t="s">
        <v>1</v>
      </c>
      <c r="F685" s="235" t="s">
        <v>874</v>
      </c>
      <c r="G685" s="232"/>
      <c r="H685" s="236">
        <v>25.964</v>
      </c>
      <c r="I685" s="237"/>
      <c r="J685" s="232"/>
      <c r="K685" s="232"/>
      <c r="L685" s="238"/>
      <c r="M685" s="239"/>
      <c r="N685" s="240"/>
      <c r="O685" s="240"/>
      <c r="P685" s="240"/>
      <c r="Q685" s="240"/>
      <c r="R685" s="240"/>
      <c r="S685" s="240"/>
      <c r="T685" s="241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2" t="s">
        <v>152</v>
      </c>
      <c r="AU685" s="242" t="s">
        <v>88</v>
      </c>
      <c r="AV685" s="13" t="s">
        <v>88</v>
      </c>
      <c r="AW685" s="13" t="s">
        <v>35</v>
      </c>
      <c r="AX685" s="13" t="s">
        <v>78</v>
      </c>
      <c r="AY685" s="242" t="s">
        <v>143</v>
      </c>
    </row>
    <row r="686" spans="1:51" s="13" customFormat="1" ht="12">
      <c r="A686" s="13"/>
      <c r="B686" s="231"/>
      <c r="C686" s="232"/>
      <c r="D686" s="233" t="s">
        <v>152</v>
      </c>
      <c r="E686" s="234" t="s">
        <v>1</v>
      </c>
      <c r="F686" s="235" t="s">
        <v>875</v>
      </c>
      <c r="G686" s="232"/>
      <c r="H686" s="236">
        <v>21.218</v>
      </c>
      <c r="I686" s="237"/>
      <c r="J686" s="232"/>
      <c r="K686" s="232"/>
      <c r="L686" s="238"/>
      <c r="M686" s="239"/>
      <c r="N686" s="240"/>
      <c r="O686" s="240"/>
      <c r="P686" s="240"/>
      <c r="Q686" s="240"/>
      <c r="R686" s="240"/>
      <c r="S686" s="240"/>
      <c r="T686" s="241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2" t="s">
        <v>152</v>
      </c>
      <c r="AU686" s="242" t="s">
        <v>88</v>
      </c>
      <c r="AV686" s="13" t="s">
        <v>88</v>
      </c>
      <c r="AW686" s="13" t="s">
        <v>35</v>
      </c>
      <c r="AX686" s="13" t="s">
        <v>78</v>
      </c>
      <c r="AY686" s="242" t="s">
        <v>143</v>
      </c>
    </row>
    <row r="687" spans="1:51" s="14" customFormat="1" ht="12">
      <c r="A687" s="14"/>
      <c r="B687" s="243"/>
      <c r="C687" s="244"/>
      <c r="D687" s="233" t="s">
        <v>152</v>
      </c>
      <c r="E687" s="245" t="s">
        <v>1</v>
      </c>
      <c r="F687" s="246" t="s">
        <v>154</v>
      </c>
      <c r="G687" s="244"/>
      <c r="H687" s="247">
        <v>277.176</v>
      </c>
      <c r="I687" s="248"/>
      <c r="J687" s="244"/>
      <c r="K687" s="244"/>
      <c r="L687" s="249"/>
      <c r="M687" s="250"/>
      <c r="N687" s="251"/>
      <c r="O687" s="251"/>
      <c r="P687" s="251"/>
      <c r="Q687" s="251"/>
      <c r="R687" s="251"/>
      <c r="S687" s="251"/>
      <c r="T687" s="252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53" t="s">
        <v>152</v>
      </c>
      <c r="AU687" s="253" t="s">
        <v>88</v>
      </c>
      <c r="AV687" s="14" t="s">
        <v>150</v>
      </c>
      <c r="AW687" s="14" t="s">
        <v>35</v>
      </c>
      <c r="AX687" s="14" t="s">
        <v>86</v>
      </c>
      <c r="AY687" s="253" t="s">
        <v>143</v>
      </c>
    </row>
    <row r="688" spans="1:63" s="12" customFormat="1" ht="22.8" customHeight="1">
      <c r="A688" s="12"/>
      <c r="B688" s="201"/>
      <c r="C688" s="202"/>
      <c r="D688" s="203" t="s">
        <v>77</v>
      </c>
      <c r="E688" s="215" t="s">
        <v>888</v>
      </c>
      <c r="F688" s="215" t="s">
        <v>889</v>
      </c>
      <c r="G688" s="202"/>
      <c r="H688" s="202"/>
      <c r="I688" s="205"/>
      <c r="J688" s="216">
        <f>BK688</f>
        <v>0</v>
      </c>
      <c r="K688" s="202"/>
      <c r="L688" s="207"/>
      <c r="M688" s="208"/>
      <c r="N688" s="209"/>
      <c r="O688" s="209"/>
      <c r="P688" s="210">
        <f>SUM(P689:P690)</f>
        <v>0</v>
      </c>
      <c r="Q688" s="209"/>
      <c r="R688" s="210">
        <f>SUM(R689:R690)</f>
        <v>0.0025</v>
      </c>
      <c r="S688" s="209"/>
      <c r="T688" s="211">
        <f>SUM(T689:T690)</f>
        <v>0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12" t="s">
        <v>88</v>
      </c>
      <c r="AT688" s="213" t="s">
        <v>77</v>
      </c>
      <c r="AU688" s="213" t="s">
        <v>86</v>
      </c>
      <c r="AY688" s="212" t="s">
        <v>143</v>
      </c>
      <c r="BK688" s="214">
        <f>SUM(BK689:BK690)</f>
        <v>0</v>
      </c>
    </row>
    <row r="689" spans="1:65" s="2" customFormat="1" ht="24.15" customHeight="1">
      <c r="A689" s="39"/>
      <c r="B689" s="40"/>
      <c r="C689" s="217" t="s">
        <v>890</v>
      </c>
      <c r="D689" s="217" t="s">
        <v>147</v>
      </c>
      <c r="E689" s="218" t="s">
        <v>891</v>
      </c>
      <c r="F689" s="219" t="s">
        <v>892</v>
      </c>
      <c r="G689" s="220" t="s">
        <v>91</v>
      </c>
      <c r="H689" s="221">
        <v>10</v>
      </c>
      <c r="I689" s="222"/>
      <c r="J689" s="223">
        <f>ROUND(I689*H689,2)</f>
        <v>0</v>
      </c>
      <c r="K689" s="224"/>
      <c r="L689" s="45"/>
      <c r="M689" s="225" t="s">
        <v>1</v>
      </c>
      <c r="N689" s="226" t="s">
        <v>43</v>
      </c>
      <c r="O689" s="92"/>
      <c r="P689" s="227">
        <f>O689*H689</f>
        <v>0</v>
      </c>
      <c r="Q689" s="227">
        <v>0.00025</v>
      </c>
      <c r="R689" s="227">
        <f>Q689*H689</f>
        <v>0.0025</v>
      </c>
      <c r="S689" s="227">
        <v>0</v>
      </c>
      <c r="T689" s="228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29" t="s">
        <v>205</v>
      </c>
      <c r="AT689" s="229" t="s">
        <v>147</v>
      </c>
      <c r="AU689" s="229" t="s">
        <v>88</v>
      </c>
      <c r="AY689" s="18" t="s">
        <v>143</v>
      </c>
      <c r="BE689" s="230">
        <f>IF(N689="základní",J689,0)</f>
        <v>0</v>
      </c>
      <c r="BF689" s="230">
        <f>IF(N689="snížená",J689,0)</f>
        <v>0</v>
      </c>
      <c r="BG689" s="230">
        <f>IF(N689="zákl. přenesená",J689,0)</f>
        <v>0</v>
      </c>
      <c r="BH689" s="230">
        <f>IF(N689="sníž. přenesená",J689,0)</f>
        <v>0</v>
      </c>
      <c r="BI689" s="230">
        <f>IF(N689="nulová",J689,0)</f>
        <v>0</v>
      </c>
      <c r="BJ689" s="18" t="s">
        <v>86</v>
      </c>
      <c r="BK689" s="230">
        <f>ROUND(I689*H689,2)</f>
        <v>0</v>
      </c>
      <c r="BL689" s="18" t="s">
        <v>205</v>
      </c>
      <c r="BM689" s="229" t="s">
        <v>893</v>
      </c>
    </row>
    <row r="690" spans="1:51" s="13" customFormat="1" ht="12">
      <c r="A690" s="13"/>
      <c r="B690" s="231"/>
      <c r="C690" s="232"/>
      <c r="D690" s="233" t="s">
        <v>152</v>
      </c>
      <c r="E690" s="234" t="s">
        <v>1</v>
      </c>
      <c r="F690" s="235" t="s">
        <v>894</v>
      </c>
      <c r="G690" s="232"/>
      <c r="H690" s="236">
        <v>10</v>
      </c>
      <c r="I690" s="237"/>
      <c r="J690" s="232"/>
      <c r="K690" s="232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152</v>
      </c>
      <c r="AU690" s="242" t="s">
        <v>88</v>
      </c>
      <c r="AV690" s="13" t="s">
        <v>88</v>
      </c>
      <c r="AW690" s="13" t="s">
        <v>35</v>
      </c>
      <c r="AX690" s="13" t="s">
        <v>86</v>
      </c>
      <c r="AY690" s="242" t="s">
        <v>143</v>
      </c>
    </row>
    <row r="691" spans="1:63" s="12" customFormat="1" ht="25.9" customHeight="1">
      <c r="A691" s="12"/>
      <c r="B691" s="201"/>
      <c r="C691" s="202"/>
      <c r="D691" s="203" t="s">
        <v>77</v>
      </c>
      <c r="E691" s="204" t="s">
        <v>895</v>
      </c>
      <c r="F691" s="204" t="s">
        <v>896</v>
      </c>
      <c r="G691" s="202"/>
      <c r="H691" s="202"/>
      <c r="I691" s="205"/>
      <c r="J691" s="206">
        <f>BK691</f>
        <v>0</v>
      </c>
      <c r="K691" s="202"/>
      <c r="L691" s="207"/>
      <c r="M691" s="208"/>
      <c r="N691" s="209"/>
      <c r="O691" s="209"/>
      <c r="P691" s="210">
        <f>P692+P697+P699+P701+P703</f>
        <v>0</v>
      </c>
      <c r="Q691" s="209"/>
      <c r="R691" s="210">
        <f>R692+R697+R699+R701+R703</f>
        <v>0</v>
      </c>
      <c r="S691" s="209"/>
      <c r="T691" s="211">
        <f>T692+T697+T699+T701+T703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12" t="s">
        <v>216</v>
      </c>
      <c r="AT691" s="213" t="s">
        <v>77</v>
      </c>
      <c r="AU691" s="213" t="s">
        <v>78</v>
      </c>
      <c r="AY691" s="212" t="s">
        <v>143</v>
      </c>
      <c r="BK691" s="214">
        <f>BK692+BK697+BK699+BK701+BK703</f>
        <v>0</v>
      </c>
    </row>
    <row r="692" spans="1:63" s="12" customFormat="1" ht="22.8" customHeight="1">
      <c r="A692" s="12"/>
      <c r="B692" s="201"/>
      <c r="C692" s="202"/>
      <c r="D692" s="203" t="s">
        <v>77</v>
      </c>
      <c r="E692" s="215" t="s">
        <v>897</v>
      </c>
      <c r="F692" s="215" t="s">
        <v>898</v>
      </c>
      <c r="G692" s="202"/>
      <c r="H692" s="202"/>
      <c r="I692" s="205"/>
      <c r="J692" s="216">
        <f>BK692</f>
        <v>0</v>
      </c>
      <c r="K692" s="202"/>
      <c r="L692" s="207"/>
      <c r="M692" s="208"/>
      <c r="N692" s="209"/>
      <c r="O692" s="209"/>
      <c r="P692" s="210">
        <f>SUM(P693:P696)</f>
        <v>0</v>
      </c>
      <c r="Q692" s="209"/>
      <c r="R692" s="210">
        <f>SUM(R693:R696)</f>
        <v>0</v>
      </c>
      <c r="S692" s="209"/>
      <c r="T692" s="211">
        <f>SUM(T693:T696)</f>
        <v>0</v>
      </c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R692" s="212" t="s">
        <v>216</v>
      </c>
      <c r="AT692" s="213" t="s">
        <v>77</v>
      </c>
      <c r="AU692" s="213" t="s">
        <v>86</v>
      </c>
      <c r="AY692" s="212" t="s">
        <v>143</v>
      </c>
      <c r="BK692" s="214">
        <f>SUM(BK693:BK696)</f>
        <v>0</v>
      </c>
    </row>
    <row r="693" spans="1:65" s="2" customFormat="1" ht="37.8" customHeight="1">
      <c r="A693" s="39"/>
      <c r="B693" s="40"/>
      <c r="C693" s="217" t="s">
        <v>899</v>
      </c>
      <c r="D693" s="217" t="s">
        <v>147</v>
      </c>
      <c r="E693" s="218" t="s">
        <v>900</v>
      </c>
      <c r="F693" s="219" t="s">
        <v>901</v>
      </c>
      <c r="G693" s="220" t="s">
        <v>902</v>
      </c>
      <c r="H693" s="221">
        <v>1</v>
      </c>
      <c r="I693" s="222"/>
      <c r="J693" s="223">
        <f>ROUND(I693*H693,2)</f>
        <v>0</v>
      </c>
      <c r="K693" s="224"/>
      <c r="L693" s="45"/>
      <c r="M693" s="225" t="s">
        <v>1</v>
      </c>
      <c r="N693" s="226" t="s">
        <v>43</v>
      </c>
      <c r="O693" s="92"/>
      <c r="P693" s="227">
        <f>O693*H693</f>
        <v>0</v>
      </c>
      <c r="Q693" s="227">
        <v>0</v>
      </c>
      <c r="R693" s="227">
        <f>Q693*H693</f>
        <v>0</v>
      </c>
      <c r="S693" s="227">
        <v>0</v>
      </c>
      <c r="T693" s="228">
        <f>S693*H693</f>
        <v>0</v>
      </c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R693" s="229" t="s">
        <v>903</v>
      </c>
      <c r="AT693" s="229" t="s">
        <v>147</v>
      </c>
      <c r="AU693" s="229" t="s">
        <v>88</v>
      </c>
      <c r="AY693" s="18" t="s">
        <v>143</v>
      </c>
      <c r="BE693" s="230">
        <f>IF(N693="základní",J693,0)</f>
        <v>0</v>
      </c>
      <c r="BF693" s="230">
        <f>IF(N693="snížená",J693,0)</f>
        <v>0</v>
      </c>
      <c r="BG693" s="230">
        <f>IF(N693="zákl. přenesená",J693,0)</f>
        <v>0</v>
      </c>
      <c r="BH693" s="230">
        <f>IF(N693="sníž. přenesená",J693,0)</f>
        <v>0</v>
      </c>
      <c r="BI693" s="230">
        <f>IF(N693="nulová",J693,0)</f>
        <v>0</v>
      </c>
      <c r="BJ693" s="18" t="s">
        <v>86</v>
      </c>
      <c r="BK693" s="230">
        <f>ROUND(I693*H693,2)</f>
        <v>0</v>
      </c>
      <c r="BL693" s="18" t="s">
        <v>903</v>
      </c>
      <c r="BM693" s="229" t="s">
        <v>904</v>
      </c>
    </row>
    <row r="694" spans="1:65" s="2" customFormat="1" ht="24.15" customHeight="1">
      <c r="A694" s="39"/>
      <c r="B694" s="40"/>
      <c r="C694" s="217" t="s">
        <v>905</v>
      </c>
      <c r="D694" s="217" t="s">
        <v>147</v>
      </c>
      <c r="E694" s="218" t="s">
        <v>906</v>
      </c>
      <c r="F694" s="219" t="s">
        <v>907</v>
      </c>
      <c r="G694" s="220" t="s">
        <v>902</v>
      </c>
      <c r="H694" s="221">
        <v>1</v>
      </c>
      <c r="I694" s="222"/>
      <c r="J694" s="223">
        <f>ROUND(I694*H694,2)</f>
        <v>0</v>
      </c>
      <c r="K694" s="224"/>
      <c r="L694" s="45"/>
      <c r="M694" s="225" t="s">
        <v>1</v>
      </c>
      <c r="N694" s="226" t="s">
        <v>43</v>
      </c>
      <c r="O694" s="92"/>
      <c r="P694" s="227">
        <f>O694*H694</f>
        <v>0</v>
      </c>
      <c r="Q694" s="227">
        <v>0</v>
      </c>
      <c r="R694" s="227">
        <f>Q694*H694</f>
        <v>0</v>
      </c>
      <c r="S694" s="227">
        <v>0</v>
      </c>
      <c r="T694" s="228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29" t="s">
        <v>903</v>
      </c>
      <c r="AT694" s="229" t="s">
        <v>147</v>
      </c>
      <c r="AU694" s="229" t="s">
        <v>88</v>
      </c>
      <c r="AY694" s="18" t="s">
        <v>143</v>
      </c>
      <c r="BE694" s="230">
        <f>IF(N694="základní",J694,0)</f>
        <v>0</v>
      </c>
      <c r="BF694" s="230">
        <f>IF(N694="snížená",J694,0)</f>
        <v>0</v>
      </c>
      <c r="BG694" s="230">
        <f>IF(N694="zákl. přenesená",J694,0)</f>
        <v>0</v>
      </c>
      <c r="BH694" s="230">
        <f>IF(N694="sníž. přenesená",J694,0)</f>
        <v>0</v>
      </c>
      <c r="BI694" s="230">
        <f>IF(N694="nulová",J694,0)</f>
        <v>0</v>
      </c>
      <c r="BJ694" s="18" t="s">
        <v>86</v>
      </c>
      <c r="BK694" s="230">
        <f>ROUND(I694*H694,2)</f>
        <v>0</v>
      </c>
      <c r="BL694" s="18" t="s">
        <v>903</v>
      </c>
      <c r="BM694" s="229" t="s">
        <v>908</v>
      </c>
    </row>
    <row r="695" spans="1:65" s="2" customFormat="1" ht="16.5" customHeight="1">
      <c r="A695" s="39"/>
      <c r="B695" s="40"/>
      <c r="C695" s="217" t="s">
        <v>909</v>
      </c>
      <c r="D695" s="217" t="s">
        <v>147</v>
      </c>
      <c r="E695" s="218" t="s">
        <v>910</v>
      </c>
      <c r="F695" s="219" t="s">
        <v>911</v>
      </c>
      <c r="G695" s="220" t="s">
        <v>902</v>
      </c>
      <c r="H695" s="221">
        <v>1</v>
      </c>
      <c r="I695" s="222"/>
      <c r="J695" s="223">
        <f>ROUND(I695*H695,2)</f>
        <v>0</v>
      </c>
      <c r="K695" s="224"/>
      <c r="L695" s="45"/>
      <c r="M695" s="225" t="s">
        <v>1</v>
      </c>
      <c r="N695" s="226" t="s">
        <v>43</v>
      </c>
      <c r="O695" s="92"/>
      <c r="P695" s="227">
        <f>O695*H695</f>
        <v>0</v>
      </c>
      <c r="Q695" s="227">
        <v>0</v>
      </c>
      <c r="R695" s="227">
        <f>Q695*H695</f>
        <v>0</v>
      </c>
      <c r="S695" s="227">
        <v>0</v>
      </c>
      <c r="T695" s="228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29" t="s">
        <v>903</v>
      </c>
      <c r="AT695" s="229" t="s">
        <v>147</v>
      </c>
      <c r="AU695" s="229" t="s">
        <v>88</v>
      </c>
      <c r="AY695" s="18" t="s">
        <v>143</v>
      </c>
      <c r="BE695" s="230">
        <f>IF(N695="základní",J695,0)</f>
        <v>0</v>
      </c>
      <c r="BF695" s="230">
        <f>IF(N695="snížená",J695,0)</f>
        <v>0</v>
      </c>
      <c r="BG695" s="230">
        <f>IF(N695="zákl. přenesená",J695,0)</f>
        <v>0</v>
      </c>
      <c r="BH695" s="230">
        <f>IF(N695="sníž. přenesená",J695,0)</f>
        <v>0</v>
      </c>
      <c r="BI695" s="230">
        <f>IF(N695="nulová",J695,0)</f>
        <v>0</v>
      </c>
      <c r="BJ695" s="18" t="s">
        <v>86</v>
      </c>
      <c r="BK695" s="230">
        <f>ROUND(I695*H695,2)</f>
        <v>0</v>
      </c>
      <c r="BL695" s="18" t="s">
        <v>903</v>
      </c>
      <c r="BM695" s="229" t="s">
        <v>912</v>
      </c>
    </row>
    <row r="696" spans="1:65" s="2" customFormat="1" ht="16.5" customHeight="1">
      <c r="A696" s="39"/>
      <c r="B696" s="40"/>
      <c r="C696" s="217" t="s">
        <v>913</v>
      </c>
      <c r="D696" s="217" t="s">
        <v>147</v>
      </c>
      <c r="E696" s="218" t="s">
        <v>914</v>
      </c>
      <c r="F696" s="219" t="s">
        <v>915</v>
      </c>
      <c r="G696" s="220" t="s">
        <v>902</v>
      </c>
      <c r="H696" s="221">
        <v>1</v>
      </c>
      <c r="I696" s="222"/>
      <c r="J696" s="223">
        <f>ROUND(I696*H696,2)</f>
        <v>0</v>
      </c>
      <c r="K696" s="224"/>
      <c r="L696" s="45"/>
      <c r="M696" s="225" t="s">
        <v>1</v>
      </c>
      <c r="N696" s="226" t="s">
        <v>43</v>
      </c>
      <c r="O696" s="92"/>
      <c r="P696" s="227">
        <f>O696*H696</f>
        <v>0</v>
      </c>
      <c r="Q696" s="227">
        <v>0</v>
      </c>
      <c r="R696" s="227">
        <f>Q696*H696</f>
        <v>0</v>
      </c>
      <c r="S696" s="227">
        <v>0</v>
      </c>
      <c r="T696" s="228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29" t="s">
        <v>903</v>
      </c>
      <c r="AT696" s="229" t="s">
        <v>147</v>
      </c>
      <c r="AU696" s="229" t="s">
        <v>88</v>
      </c>
      <c r="AY696" s="18" t="s">
        <v>143</v>
      </c>
      <c r="BE696" s="230">
        <f>IF(N696="základní",J696,0)</f>
        <v>0</v>
      </c>
      <c r="BF696" s="230">
        <f>IF(N696="snížená",J696,0)</f>
        <v>0</v>
      </c>
      <c r="BG696" s="230">
        <f>IF(N696="zákl. přenesená",J696,0)</f>
        <v>0</v>
      </c>
      <c r="BH696" s="230">
        <f>IF(N696="sníž. přenesená",J696,0)</f>
        <v>0</v>
      </c>
      <c r="BI696" s="230">
        <f>IF(N696="nulová",J696,0)</f>
        <v>0</v>
      </c>
      <c r="BJ696" s="18" t="s">
        <v>86</v>
      </c>
      <c r="BK696" s="230">
        <f>ROUND(I696*H696,2)</f>
        <v>0</v>
      </c>
      <c r="BL696" s="18" t="s">
        <v>903</v>
      </c>
      <c r="BM696" s="229" t="s">
        <v>916</v>
      </c>
    </row>
    <row r="697" spans="1:63" s="12" customFormat="1" ht="22.8" customHeight="1">
      <c r="A697" s="12"/>
      <c r="B697" s="201"/>
      <c r="C697" s="202"/>
      <c r="D697" s="203" t="s">
        <v>77</v>
      </c>
      <c r="E697" s="215" t="s">
        <v>917</v>
      </c>
      <c r="F697" s="215" t="s">
        <v>918</v>
      </c>
      <c r="G697" s="202"/>
      <c r="H697" s="202"/>
      <c r="I697" s="205"/>
      <c r="J697" s="216">
        <f>BK697</f>
        <v>0</v>
      </c>
      <c r="K697" s="202"/>
      <c r="L697" s="207"/>
      <c r="M697" s="208"/>
      <c r="N697" s="209"/>
      <c r="O697" s="209"/>
      <c r="P697" s="210">
        <f>P698</f>
        <v>0</v>
      </c>
      <c r="Q697" s="209"/>
      <c r="R697" s="210">
        <f>R698</f>
        <v>0</v>
      </c>
      <c r="S697" s="209"/>
      <c r="T697" s="211">
        <f>T698</f>
        <v>0</v>
      </c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R697" s="212" t="s">
        <v>216</v>
      </c>
      <c r="AT697" s="213" t="s">
        <v>77</v>
      </c>
      <c r="AU697" s="213" t="s">
        <v>86</v>
      </c>
      <c r="AY697" s="212" t="s">
        <v>143</v>
      </c>
      <c r="BK697" s="214">
        <f>BK698</f>
        <v>0</v>
      </c>
    </row>
    <row r="698" spans="1:65" s="2" customFormat="1" ht="16.5" customHeight="1">
      <c r="A698" s="39"/>
      <c r="B698" s="40"/>
      <c r="C698" s="217" t="s">
        <v>919</v>
      </c>
      <c r="D698" s="217" t="s">
        <v>147</v>
      </c>
      <c r="E698" s="218" t="s">
        <v>920</v>
      </c>
      <c r="F698" s="219" t="s">
        <v>921</v>
      </c>
      <c r="G698" s="220" t="s">
        <v>902</v>
      </c>
      <c r="H698" s="221">
        <v>1</v>
      </c>
      <c r="I698" s="222"/>
      <c r="J698" s="223">
        <f>ROUND(I698*H698,2)</f>
        <v>0</v>
      </c>
      <c r="K698" s="224"/>
      <c r="L698" s="45"/>
      <c r="M698" s="225" t="s">
        <v>1</v>
      </c>
      <c r="N698" s="226" t="s">
        <v>43</v>
      </c>
      <c r="O698" s="92"/>
      <c r="P698" s="227">
        <f>O698*H698</f>
        <v>0</v>
      </c>
      <c r="Q698" s="227">
        <v>0</v>
      </c>
      <c r="R698" s="227">
        <f>Q698*H698</f>
        <v>0</v>
      </c>
      <c r="S698" s="227">
        <v>0</v>
      </c>
      <c r="T698" s="228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29" t="s">
        <v>903</v>
      </c>
      <c r="AT698" s="229" t="s">
        <v>147</v>
      </c>
      <c r="AU698" s="229" t="s">
        <v>88</v>
      </c>
      <c r="AY698" s="18" t="s">
        <v>143</v>
      </c>
      <c r="BE698" s="230">
        <f>IF(N698="základní",J698,0)</f>
        <v>0</v>
      </c>
      <c r="BF698" s="230">
        <f>IF(N698="snížená",J698,0)</f>
        <v>0</v>
      </c>
      <c r="BG698" s="230">
        <f>IF(N698="zákl. přenesená",J698,0)</f>
        <v>0</v>
      </c>
      <c r="BH698" s="230">
        <f>IF(N698="sníž. přenesená",J698,0)</f>
        <v>0</v>
      </c>
      <c r="BI698" s="230">
        <f>IF(N698="nulová",J698,0)</f>
        <v>0</v>
      </c>
      <c r="BJ698" s="18" t="s">
        <v>86</v>
      </c>
      <c r="BK698" s="230">
        <f>ROUND(I698*H698,2)</f>
        <v>0</v>
      </c>
      <c r="BL698" s="18" t="s">
        <v>903</v>
      </c>
      <c r="BM698" s="229" t="s">
        <v>922</v>
      </c>
    </row>
    <row r="699" spans="1:63" s="12" customFormat="1" ht="22.8" customHeight="1">
      <c r="A699" s="12"/>
      <c r="B699" s="201"/>
      <c r="C699" s="202"/>
      <c r="D699" s="203" t="s">
        <v>77</v>
      </c>
      <c r="E699" s="215" t="s">
        <v>923</v>
      </c>
      <c r="F699" s="215" t="s">
        <v>924</v>
      </c>
      <c r="G699" s="202"/>
      <c r="H699" s="202"/>
      <c r="I699" s="205"/>
      <c r="J699" s="216">
        <f>BK699</f>
        <v>0</v>
      </c>
      <c r="K699" s="202"/>
      <c r="L699" s="207"/>
      <c r="M699" s="208"/>
      <c r="N699" s="209"/>
      <c r="O699" s="209"/>
      <c r="P699" s="210">
        <f>P700</f>
        <v>0</v>
      </c>
      <c r="Q699" s="209"/>
      <c r="R699" s="210">
        <f>R700</f>
        <v>0</v>
      </c>
      <c r="S699" s="209"/>
      <c r="T699" s="211">
        <f>T700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12" t="s">
        <v>216</v>
      </c>
      <c r="AT699" s="213" t="s">
        <v>77</v>
      </c>
      <c r="AU699" s="213" t="s">
        <v>86</v>
      </c>
      <c r="AY699" s="212" t="s">
        <v>143</v>
      </c>
      <c r="BK699" s="214">
        <f>BK700</f>
        <v>0</v>
      </c>
    </row>
    <row r="700" spans="1:65" s="2" customFormat="1" ht="16.5" customHeight="1">
      <c r="A700" s="39"/>
      <c r="B700" s="40"/>
      <c r="C700" s="217" t="s">
        <v>925</v>
      </c>
      <c r="D700" s="217" t="s">
        <v>147</v>
      </c>
      <c r="E700" s="218" t="s">
        <v>926</v>
      </c>
      <c r="F700" s="219" t="s">
        <v>927</v>
      </c>
      <c r="G700" s="220" t="s">
        <v>902</v>
      </c>
      <c r="H700" s="221">
        <v>1</v>
      </c>
      <c r="I700" s="222"/>
      <c r="J700" s="223">
        <f>ROUND(I700*H700,2)</f>
        <v>0</v>
      </c>
      <c r="K700" s="224"/>
      <c r="L700" s="45"/>
      <c r="M700" s="225" t="s">
        <v>1</v>
      </c>
      <c r="N700" s="226" t="s">
        <v>43</v>
      </c>
      <c r="O700" s="92"/>
      <c r="P700" s="227">
        <f>O700*H700</f>
        <v>0</v>
      </c>
      <c r="Q700" s="227">
        <v>0</v>
      </c>
      <c r="R700" s="227">
        <f>Q700*H700</f>
        <v>0</v>
      </c>
      <c r="S700" s="227">
        <v>0</v>
      </c>
      <c r="T700" s="228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29" t="s">
        <v>903</v>
      </c>
      <c r="AT700" s="229" t="s">
        <v>147</v>
      </c>
      <c r="AU700" s="229" t="s">
        <v>88</v>
      </c>
      <c r="AY700" s="18" t="s">
        <v>143</v>
      </c>
      <c r="BE700" s="230">
        <f>IF(N700="základní",J700,0)</f>
        <v>0</v>
      </c>
      <c r="BF700" s="230">
        <f>IF(N700="snížená",J700,0)</f>
        <v>0</v>
      </c>
      <c r="BG700" s="230">
        <f>IF(N700="zákl. přenesená",J700,0)</f>
        <v>0</v>
      </c>
      <c r="BH700" s="230">
        <f>IF(N700="sníž. přenesená",J700,0)</f>
        <v>0</v>
      </c>
      <c r="BI700" s="230">
        <f>IF(N700="nulová",J700,0)</f>
        <v>0</v>
      </c>
      <c r="BJ700" s="18" t="s">
        <v>86</v>
      </c>
      <c r="BK700" s="230">
        <f>ROUND(I700*H700,2)</f>
        <v>0</v>
      </c>
      <c r="BL700" s="18" t="s">
        <v>903</v>
      </c>
      <c r="BM700" s="229" t="s">
        <v>928</v>
      </c>
    </row>
    <row r="701" spans="1:63" s="12" customFormat="1" ht="22.8" customHeight="1">
      <c r="A701" s="12"/>
      <c r="B701" s="201"/>
      <c r="C701" s="202"/>
      <c r="D701" s="203" t="s">
        <v>77</v>
      </c>
      <c r="E701" s="215" t="s">
        <v>929</v>
      </c>
      <c r="F701" s="215" t="s">
        <v>930</v>
      </c>
      <c r="G701" s="202"/>
      <c r="H701" s="202"/>
      <c r="I701" s="205"/>
      <c r="J701" s="216">
        <f>BK701</f>
        <v>0</v>
      </c>
      <c r="K701" s="202"/>
      <c r="L701" s="207"/>
      <c r="M701" s="208"/>
      <c r="N701" s="209"/>
      <c r="O701" s="209"/>
      <c r="P701" s="210">
        <f>P702</f>
        <v>0</v>
      </c>
      <c r="Q701" s="209"/>
      <c r="R701" s="210">
        <f>R702</f>
        <v>0</v>
      </c>
      <c r="S701" s="209"/>
      <c r="T701" s="211">
        <f>T702</f>
        <v>0</v>
      </c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R701" s="212" t="s">
        <v>216</v>
      </c>
      <c r="AT701" s="213" t="s">
        <v>77</v>
      </c>
      <c r="AU701" s="213" t="s">
        <v>86</v>
      </c>
      <c r="AY701" s="212" t="s">
        <v>143</v>
      </c>
      <c r="BK701" s="214">
        <f>BK702</f>
        <v>0</v>
      </c>
    </row>
    <row r="702" spans="1:65" s="2" customFormat="1" ht="24.15" customHeight="1">
      <c r="A702" s="39"/>
      <c r="B702" s="40"/>
      <c r="C702" s="217" t="s">
        <v>931</v>
      </c>
      <c r="D702" s="217" t="s">
        <v>147</v>
      </c>
      <c r="E702" s="218" t="s">
        <v>932</v>
      </c>
      <c r="F702" s="219" t="s">
        <v>933</v>
      </c>
      <c r="G702" s="220" t="s">
        <v>902</v>
      </c>
      <c r="H702" s="221">
        <v>1</v>
      </c>
      <c r="I702" s="222"/>
      <c r="J702" s="223">
        <f>ROUND(I702*H702,2)</f>
        <v>0</v>
      </c>
      <c r="K702" s="224"/>
      <c r="L702" s="45"/>
      <c r="M702" s="225" t="s">
        <v>1</v>
      </c>
      <c r="N702" s="226" t="s">
        <v>43</v>
      </c>
      <c r="O702" s="92"/>
      <c r="P702" s="227">
        <f>O702*H702</f>
        <v>0</v>
      </c>
      <c r="Q702" s="227">
        <v>0</v>
      </c>
      <c r="R702" s="227">
        <f>Q702*H702</f>
        <v>0</v>
      </c>
      <c r="S702" s="227">
        <v>0</v>
      </c>
      <c r="T702" s="228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29" t="s">
        <v>903</v>
      </c>
      <c r="AT702" s="229" t="s">
        <v>147</v>
      </c>
      <c r="AU702" s="229" t="s">
        <v>88</v>
      </c>
      <c r="AY702" s="18" t="s">
        <v>143</v>
      </c>
      <c r="BE702" s="230">
        <f>IF(N702="základní",J702,0)</f>
        <v>0</v>
      </c>
      <c r="BF702" s="230">
        <f>IF(N702="snížená",J702,0)</f>
        <v>0</v>
      </c>
      <c r="BG702" s="230">
        <f>IF(N702="zákl. přenesená",J702,0)</f>
        <v>0</v>
      </c>
      <c r="BH702" s="230">
        <f>IF(N702="sníž. přenesená",J702,0)</f>
        <v>0</v>
      </c>
      <c r="BI702" s="230">
        <f>IF(N702="nulová",J702,0)</f>
        <v>0</v>
      </c>
      <c r="BJ702" s="18" t="s">
        <v>86</v>
      </c>
      <c r="BK702" s="230">
        <f>ROUND(I702*H702,2)</f>
        <v>0</v>
      </c>
      <c r="BL702" s="18" t="s">
        <v>903</v>
      </c>
      <c r="BM702" s="229" t="s">
        <v>934</v>
      </c>
    </row>
    <row r="703" spans="1:63" s="12" customFormat="1" ht="22.8" customHeight="1">
      <c r="A703" s="12"/>
      <c r="B703" s="201"/>
      <c r="C703" s="202"/>
      <c r="D703" s="203" t="s">
        <v>77</v>
      </c>
      <c r="E703" s="215" t="s">
        <v>935</v>
      </c>
      <c r="F703" s="215" t="s">
        <v>936</v>
      </c>
      <c r="G703" s="202"/>
      <c r="H703" s="202"/>
      <c r="I703" s="205"/>
      <c r="J703" s="216">
        <f>BK703</f>
        <v>0</v>
      </c>
      <c r="K703" s="202"/>
      <c r="L703" s="207"/>
      <c r="M703" s="208"/>
      <c r="N703" s="209"/>
      <c r="O703" s="209"/>
      <c r="P703" s="210">
        <f>P704</f>
        <v>0</v>
      </c>
      <c r="Q703" s="209"/>
      <c r="R703" s="210">
        <f>R704</f>
        <v>0</v>
      </c>
      <c r="S703" s="209"/>
      <c r="T703" s="211">
        <f>T704</f>
        <v>0</v>
      </c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R703" s="212" t="s">
        <v>216</v>
      </c>
      <c r="AT703" s="213" t="s">
        <v>77</v>
      </c>
      <c r="AU703" s="213" t="s">
        <v>86</v>
      </c>
      <c r="AY703" s="212" t="s">
        <v>143</v>
      </c>
      <c r="BK703" s="214">
        <f>BK704</f>
        <v>0</v>
      </c>
    </row>
    <row r="704" spans="1:65" s="2" customFormat="1" ht="16.5" customHeight="1">
      <c r="A704" s="39"/>
      <c r="B704" s="40"/>
      <c r="C704" s="217" t="s">
        <v>937</v>
      </c>
      <c r="D704" s="217" t="s">
        <v>147</v>
      </c>
      <c r="E704" s="218" t="s">
        <v>938</v>
      </c>
      <c r="F704" s="219" t="s">
        <v>939</v>
      </c>
      <c r="G704" s="220" t="s">
        <v>902</v>
      </c>
      <c r="H704" s="221">
        <v>1</v>
      </c>
      <c r="I704" s="222"/>
      <c r="J704" s="223">
        <f>ROUND(I704*H704,2)</f>
        <v>0</v>
      </c>
      <c r="K704" s="224"/>
      <c r="L704" s="45"/>
      <c r="M704" s="291" t="s">
        <v>1</v>
      </c>
      <c r="N704" s="292" t="s">
        <v>43</v>
      </c>
      <c r="O704" s="293"/>
      <c r="P704" s="294">
        <f>O704*H704</f>
        <v>0</v>
      </c>
      <c r="Q704" s="294">
        <v>0</v>
      </c>
      <c r="R704" s="294">
        <f>Q704*H704</f>
        <v>0</v>
      </c>
      <c r="S704" s="294">
        <v>0</v>
      </c>
      <c r="T704" s="295">
        <f>S704*H704</f>
        <v>0</v>
      </c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R704" s="229" t="s">
        <v>903</v>
      </c>
      <c r="AT704" s="229" t="s">
        <v>147</v>
      </c>
      <c r="AU704" s="229" t="s">
        <v>88</v>
      </c>
      <c r="AY704" s="18" t="s">
        <v>143</v>
      </c>
      <c r="BE704" s="230">
        <f>IF(N704="základní",J704,0)</f>
        <v>0</v>
      </c>
      <c r="BF704" s="230">
        <f>IF(N704="snížená",J704,0)</f>
        <v>0</v>
      </c>
      <c r="BG704" s="230">
        <f>IF(N704="zákl. přenesená",J704,0)</f>
        <v>0</v>
      </c>
      <c r="BH704" s="230">
        <f>IF(N704="sníž. přenesená",J704,0)</f>
        <v>0</v>
      </c>
      <c r="BI704" s="230">
        <f>IF(N704="nulová",J704,0)</f>
        <v>0</v>
      </c>
      <c r="BJ704" s="18" t="s">
        <v>86</v>
      </c>
      <c r="BK704" s="230">
        <f>ROUND(I704*H704,2)</f>
        <v>0</v>
      </c>
      <c r="BL704" s="18" t="s">
        <v>903</v>
      </c>
      <c r="BM704" s="229" t="s">
        <v>940</v>
      </c>
    </row>
    <row r="705" spans="1:31" s="2" customFormat="1" ht="6.95" customHeight="1">
      <c r="A705" s="39"/>
      <c r="B705" s="67"/>
      <c r="C705" s="68"/>
      <c r="D705" s="68"/>
      <c r="E705" s="68"/>
      <c r="F705" s="68"/>
      <c r="G705" s="68"/>
      <c r="H705" s="68"/>
      <c r="I705" s="68"/>
      <c r="J705" s="68"/>
      <c r="K705" s="68"/>
      <c r="L705" s="45"/>
      <c r="M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</row>
  </sheetData>
  <sheetProtection password="CC35" sheet="1" objects="1" scenarios="1" formatColumns="0" formatRows="0" autoFilter="0"/>
  <autoFilter ref="C139:K704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21"/>
    </row>
    <row r="4" spans="2:8" s="1" customFormat="1" ht="24.95" customHeight="1">
      <c r="B4" s="21"/>
      <c r="C4" s="136" t="s">
        <v>941</v>
      </c>
      <c r="H4" s="21"/>
    </row>
    <row r="5" spans="2:8" s="1" customFormat="1" ht="12" customHeight="1">
      <c r="B5" s="21"/>
      <c r="C5" s="296" t="s">
        <v>13</v>
      </c>
      <c r="D5" s="145" t="s">
        <v>14</v>
      </c>
      <c r="E5" s="1"/>
      <c r="F5" s="1"/>
      <c r="H5" s="21"/>
    </row>
    <row r="6" spans="2:8" s="1" customFormat="1" ht="36.95" customHeight="1">
      <c r="B6" s="21"/>
      <c r="C6" s="297" t="s">
        <v>16</v>
      </c>
      <c r="D6" s="298" t="s">
        <v>17</v>
      </c>
      <c r="E6" s="1"/>
      <c r="F6" s="1"/>
      <c r="H6" s="21"/>
    </row>
    <row r="7" spans="2:8" s="1" customFormat="1" ht="24.75" customHeight="1">
      <c r="B7" s="21"/>
      <c r="C7" s="138" t="s">
        <v>22</v>
      </c>
      <c r="D7" s="142" t="str">
        <f>'Rekapitulace stavby'!AN8</f>
        <v>30. 11. 2022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89"/>
      <c r="B9" s="299"/>
      <c r="C9" s="300" t="s">
        <v>59</v>
      </c>
      <c r="D9" s="301" t="s">
        <v>60</v>
      </c>
      <c r="E9" s="301" t="s">
        <v>130</v>
      </c>
      <c r="F9" s="302" t="s">
        <v>942</v>
      </c>
      <c r="G9" s="189"/>
      <c r="H9" s="299"/>
    </row>
    <row r="10" spans="1:8" s="2" customFormat="1" ht="26.4" customHeight="1">
      <c r="A10" s="39"/>
      <c r="B10" s="45"/>
      <c r="C10" s="303" t="s">
        <v>943</v>
      </c>
      <c r="D10" s="303" t="s">
        <v>84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4" t="s">
        <v>944</v>
      </c>
      <c r="D11" s="305" t="s">
        <v>945</v>
      </c>
      <c r="E11" s="306" t="s">
        <v>1</v>
      </c>
      <c r="F11" s="307">
        <v>105.58</v>
      </c>
      <c r="G11" s="39"/>
      <c r="H11" s="45"/>
    </row>
    <row r="12" spans="1:8" s="2" customFormat="1" ht="16.8" customHeight="1">
      <c r="A12" s="39"/>
      <c r="B12" s="45"/>
      <c r="C12" s="304" t="s">
        <v>93</v>
      </c>
      <c r="D12" s="305" t="s">
        <v>94</v>
      </c>
      <c r="E12" s="306" t="s">
        <v>1</v>
      </c>
      <c r="F12" s="307">
        <v>28.37</v>
      </c>
      <c r="G12" s="39"/>
      <c r="H12" s="45"/>
    </row>
    <row r="13" spans="1:8" s="2" customFormat="1" ht="16.8" customHeight="1">
      <c r="A13" s="39"/>
      <c r="B13" s="45"/>
      <c r="C13" s="308" t="s">
        <v>1</v>
      </c>
      <c r="D13" s="308" t="s">
        <v>159</v>
      </c>
      <c r="E13" s="18" t="s">
        <v>1</v>
      </c>
      <c r="F13" s="309">
        <v>0</v>
      </c>
      <c r="G13" s="39"/>
      <c r="H13" s="45"/>
    </row>
    <row r="14" spans="1:8" s="2" customFormat="1" ht="16.8" customHeight="1">
      <c r="A14" s="39"/>
      <c r="B14" s="45"/>
      <c r="C14" s="308" t="s">
        <v>1</v>
      </c>
      <c r="D14" s="308" t="s">
        <v>183</v>
      </c>
      <c r="E14" s="18" t="s">
        <v>1</v>
      </c>
      <c r="F14" s="309">
        <v>27.28</v>
      </c>
      <c r="G14" s="39"/>
      <c r="H14" s="45"/>
    </row>
    <row r="15" spans="1:8" s="2" customFormat="1" ht="16.8" customHeight="1">
      <c r="A15" s="39"/>
      <c r="B15" s="45"/>
      <c r="C15" s="308" t="s">
        <v>1</v>
      </c>
      <c r="D15" s="308" t="s">
        <v>161</v>
      </c>
      <c r="E15" s="18" t="s">
        <v>1</v>
      </c>
      <c r="F15" s="309">
        <v>0</v>
      </c>
      <c r="G15" s="39"/>
      <c r="H15" s="45"/>
    </row>
    <row r="16" spans="1:8" s="2" customFormat="1" ht="16.8" customHeight="1">
      <c r="A16" s="39"/>
      <c r="B16" s="45"/>
      <c r="C16" s="308" t="s">
        <v>1</v>
      </c>
      <c r="D16" s="308" t="s">
        <v>162</v>
      </c>
      <c r="E16" s="18" t="s">
        <v>1</v>
      </c>
      <c r="F16" s="309">
        <v>0.64</v>
      </c>
      <c r="G16" s="39"/>
      <c r="H16" s="45"/>
    </row>
    <row r="17" spans="1:8" s="2" customFormat="1" ht="16.8" customHeight="1">
      <c r="A17" s="39"/>
      <c r="B17" s="45"/>
      <c r="C17" s="308" t="s">
        <v>1</v>
      </c>
      <c r="D17" s="308" t="s">
        <v>163</v>
      </c>
      <c r="E17" s="18" t="s">
        <v>1</v>
      </c>
      <c r="F17" s="309">
        <v>0.45</v>
      </c>
      <c r="G17" s="39"/>
      <c r="H17" s="45"/>
    </row>
    <row r="18" spans="1:8" s="2" customFormat="1" ht="16.8" customHeight="1">
      <c r="A18" s="39"/>
      <c r="B18" s="45"/>
      <c r="C18" s="308" t="s">
        <v>93</v>
      </c>
      <c r="D18" s="308" t="s">
        <v>154</v>
      </c>
      <c r="E18" s="18" t="s">
        <v>1</v>
      </c>
      <c r="F18" s="309">
        <v>28.37</v>
      </c>
      <c r="G18" s="39"/>
      <c r="H18" s="45"/>
    </row>
    <row r="19" spans="1:8" s="2" customFormat="1" ht="16.8" customHeight="1">
      <c r="A19" s="39"/>
      <c r="B19" s="45"/>
      <c r="C19" s="310" t="s">
        <v>946</v>
      </c>
      <c r="D19" s="39"/>
      <c r="E19" s="39"/>
      <c r="F19" s="39"/>
      <c r="G19" s="39"/>
      <c r="H19" s="45"/>
    </row>
    <row r="20" spans="1:8" s="2" customFormat="1" ht="16.8" customHeight="1">
      <c r="A20" s="39"/>
      <c r="B20" s="45"/>
      <c r="C20" s="308" t="s">
        <v>180</v>
      </c>
      <c r="D20" s="308" t="s">
        <v>181</v>
      </c>
      <c r="E20" s="18" t="s">
        <v>91</v>
      </c>
      <c r="F20" s="309">
        <v>28.37</v>
      </c>
      <c r="G20" s="39"/>
      <c r="H20" s="45"/>
    </row>
    <row r="21" spans="1:8" s="2" customFormat="1" ht="16.8" customHeight="1">
      <c r="A21" s="39"/>
      <c r="B21" s="45"/>
      <c r="C21" s="308" t="s">
        <v>185</v>
      </c>
      <c r="D21" s="308" t="s">
        <v>186</v>
      </c>
      <c r="E21" s="18" t="s">
        <v>91</v>
      </c>
      <c r="F21" s="309">
        <v>73.79</v>
      </c>
      <c r="G21" s="39"/>
      <c r="H21" s="45"/>
    </row>
    <row r="22" spans="1:8" s="2" customFormat="1" ht="16.8" customHeight="1">
      <c r="A22" s="39"/>
      <c r="B22" s="45"/>
      <c r="C22" s="308" t="s">
        <v>190</v>
      </c>
      <c r="D22" s="308" t="s">
        <v>191</v>
      </c>
      <c r="E22" s="18" t="s">
        <v>91</v>
      </c>
      <c r="F22" s="309">
        <v>73.79</v>
      </c>
      <c r="G22" s="39"/>
      <c r="H22" s="45"/>
    </row>
    <row r="23" spans="1:8" s="2" customFormat="1" ht="16.8" customHeight="1">
      <c r="A23" s="39"/>
      <c r="B23" s="45"/>
      <c r="C23" s="308" t="s">
        <v>194</v>
      </c>
      <c r="D23" s="308" t="s">
        <v>195</v>
      </c>
      <c r="E23" s="18" t="s">
        <v>91</v>
      </c>
      <c r="F23" s="309">
        <v>73.79</v>
      </c>
      <c r="G23" s="39"/>
      <c r="H23" s="45"/>
    </row>
    <row r="24" spans="1:8" s="2" customFormat="1" ht="16.8" customHeight="1">
      <c r="A24" s="39"/>
      <c r="B24" s="45"/>
      <c r="C24" s="308" t="s">
        <v>198</v>
      </c>
      <c r="D24" s="308" t="s">
        <v>199</v>
      </c>
      <c r="E24" s="18" t="s">
        <v>91</v>
      </c>
      <c r="F24" s="309">
        <v>73.79</v>
      </c>
      <c r="G24" s="39"/>
      <c r="H24" s="45"/>
    </row>
    <row r="25" spans="1:8" s="2" customFormat="1" ht="16.8" customHeight="1">
      <c r="A25" s="39"/>
      <c r="B25" s="45"/>
      <c r="C25" s="304" t="s">
        <v>89</v>
      </c>
      <c r="D25" s="305" t="s">
        <v>90</v>
      </c>
      <c r="E25" s="306" t="s">
        <v>91</v>
      </c>
      <c r="F25" s="307">
        <v>45.42</v>
      </c>
      <c r="G25" s="39"/>
      <c r="H25" s="45"/>
    </row>
    <row r="26" spans="1:8" s="2" customFormat="1" ht="16.8" customHeight="1">
      <c r="A26" s="39"/>
      <c r="B26" s="45"/>
      <c r="C26" s="308" t="s">
        <v>1</v>
      </c>
      <c r="D26" s="308" t="s">
        <v>159</v>
      </c>
      <c r="E26" s="18" t="s">
        <v>1</v>
      </c>
      <c r="F26" s="309">
        <v>0</v>
      </c>
      <c r="G26" s="39"/>
      <c r="H26" s="45"/>
    </row>
    <row r="27" spans="1:8" s="2" customFormat="1" ht="16.8" customHeight="1">
      <c r="A27" s="39"/>
      <c r="B27" s="45"/>
      <c r="C27" s="308" t="s">
        <v>1</v>
      </c>
      <c r="D27" s="308" t="s">
        <v>160</v>
      </c>
      <c r="E27" s="18" t="s">
        <v>1</v>
      </c>
      <c r="F27" s="309">
        <v>44.33</v>
      </c>
      <c r="G27" s="39"/>
      <c r="H27" s="45"/>
    </row>
    <row r="28" spans="1:8" s="2" customFormat="1" ht="16.8" customHeight="1">
      <c r="A28" s="39"/>
      <c r="B28" s="45"/>
      <c r="C28" s="308" t="s">
        <v>1</v>
      </c>
      <c r="D28" s="308" t="s">
        <v>161</v>
      </c>
      <c r="E28" s="18" t="s">
        <v>1</v>
      </c>
      <c r="F28" s="309">
        <v>0</v>
      </c>
      <c r="G28" s="39"/>
      <c r="H28" s="45"/>
    </row>
    <row r="29" spans="1:8" s="2" customFormat="1" ht="16.8" customHeight="1">
      <c r="A29" s="39"/>
      <c r="B29" s="45"/>
      <c r="C29" s="308" t="s">
        <v>1</v>
      </c>
      <c r="D29" s="308" t="s">
        <v>162</v>
      </c>
      <c r="E29" s="18" t="s">
        <v>1</v>
      </c>
      <c r="F29" s="309">
        <v>0.64</v>
      </c>
      <c r="G29" s="39"/>
      <c r="H29" s="45"/>
    </row>
    <row r="30" spans="1:8" s="2" customFormat="1" ht="16.8" customHeight="1">
      <c r="A30" s="39"/>
      <c r="B30" s="45"/>
      <c r="C30" s="308" t="s">
        <v>1</v>
      </c>
      <c r="D30" s="308" t="s">
        <v>163</v>
      </c>
      <c r="E30" s="18" t="s">
        <v>1</v>
      </c>
      <c r="F30" s="309">
        <v>0.45</v>
      </c>
      <c r="G30" s="39"/>
      <c r="H30" s="45"/>
    </row>
    <row r="31" spans="1:8" s="2" customFormat="1" ht="16.8" customHeight="1">
      <c r="A31" s="39"/>
      <c r="B31" s="45"/>
      <c r="C31" s="308" t="s">
        <v>89</v>
      </c>
      <c r="D31" s="308" t="s">
        <v>154</v>
      </c>
      <c r="E31" s="18" t="s">
        <v>1</v>
      </c>
      <c r="F31" s="309">
        <v>45.42</v>
      </c>
      <c r="G31" s="39"/>
      <c r="H31" s="45"/>
    </row>
    <row r="32" spans="1:8" s="2" customFormat="1" ht="16.8" customHeight="1">
      <c r="A32" s="39"/>
      <c r="B32" s="45"/>
      <c r="C32" s="310" t="s">
        <v>946</v>
      </c>
      <c r="D32" s="39"/>
      <c r="E32" s="39"/>
      <c r="F32" s="39"/>
      <c r="G32" s="39"/>
      <c r="H32" s="45"/>
    </row>
    <row r="33" spans="1:8" s="2" customFormat="1" ht="16.8" customHeight="1">
      <c r="A33" s="39"/>
      <c r="B33" s="45"/>
      <c r="C33" s="308" t="s">
        <v>156</v>
      </c>
      <c r="D33" s="308" t="s">
        <v>157</v>
      </c>
      <c r="E33" s="18" t="s">
        <v>91</v>
      </c>
      <c r="F33" s="309">
        <v>45.42</v>
      </c>
      <c r="G33" s="39"/>
      <c r="H33" s="45"/>
    </row>
    <row r="34" spans="1:8" s="2" customFormat="1" ht="16.8" customHeight="1">
      <c r="A34" s="39"/>
      <c r="B34" s="45"/>
      <c r="C34" s="308" t="s">
        <v>185</v>
      </c>
      <c r="D34" s="308" t="s">
        <v>186</v>
      </c>
      <c r="E34" s="18" t="s">
        <v>91</v>
      </c>
      <c r="F34" s="309">
        <v>73.79</v>
      </c>
      <c r="G34" s="39"/>
      <c r="H34" s="45"/>
    </row>
    <row r="35" spans="1:8" s="2" customFormat="1" ht="16.8" customHeight="1">
      <c r="A35" s="39"/>
      <c r="B35" s="45"/>
      <c r="C35" s="308" t="s">
        <v>190</v>
      </c>
      <c r="D35" s="308" t="s">
        <v>191</v>
      </c>
      <c r="E35" s="18" t="s">
        <v>91</v>
      </c>
      <c r="F35" s="309">
        <v>73.79</v>
      </c>
      <c r="G35" s="39"/>
      <c r="H35" s="45"/>
    </row>
    <row r="36" spans="1:8" s="2" customFormat="1" ht="16.8" customHeight="1">
      <c r="A36" s="39"/>
      <c r="B36" s="45"/>
      <c r="C36" s="308" t="s">
        <v>194</v>
      </c>
      <c r="D36" s="308" t="s">
        <v>195</v>
      </c>
      <c r="E36" s="18" t="s">
        <v>91</v>
      </c>
      <c r="F36" s="309">
        <v>73.79</v>
      </c>
      <c r="G36" s="39"/>
      <c r="H36" s="45"/>
    </row>
    <row r="37" spans="1:8" s="2" customFormat="1" ht="16.8" customHeight="1">
      <c r="A37" s="39"/>
      <c r="B37" s="45"/>
      <c r="C37" s="308" t="s">
        <v>198</v>
      </c>
      <c r="D37" s="308" t="s">
        <v>199</v>
      </c>
      <c r="E37" s="18" t="s">
        <v>91</v>
      </c>
      <c r="F37" s="309">
        <v>73.79</v>
      </c>
      <c r="G37" s="39"/>
      <c r="H37" s="45"/>
    </row>
    <row r="38" spans="1:8" s="2" customFormat="1" ht="7.4" customHeight="1">
      <c r="A38" s="39"/>
      <c r="B38" s="168"/>
      <c r="C38" s="169"/>
      <c r="D38" s="169"/>
      <c r="E38" s="169"/>
      <c r="F38" s="169"/>
      <c r="G38" s="169"/>
      <c r="H38" s="45"/>
    </row>
    <row r="39" spans="1:8" s="2" customFormat="1" ht="12">
      <c r="A39" s="39"/>
      <c r="B39" s="39"/>
      <c r="C39" s="39"/>
      <c r="D39" s="39"/>
      <c r="E39" s="39"/>
      <c r="F39" s="39"/>
      <c r="G39" s="39"/>
      <c r="H39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DESKTOP-ZBOOKG3\zbook_g3</dc:creator>
  <cp:keywords/>
  <dc:description/>
  <cp:lastModifiedBy>DESKTOP-ZBOOKG3\zbook_g3</cp:lastModifiedBy>
  <dcterms:created xsi:type="dcterms:W3CDTF">2022-11-30T14:29:03Z</dcterms:created>
  <dcterms:modified xsi:type="dcterms:W3CDTF">2022-11-30T14:29:10Z</dcterms:modified>
  <cp:category/>
  <cp:version/>
  <cp:contentType/>
  <cp:contentStatus/>
</cp:coreProperties>
</file>