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SŘ - Stavební část" sheetId="2" r:id="rId2"/>
    <sheet name="ZTI-01 - Kanalizace" sheetId="3" r:id="rId3"/>
    <sheet name="ZTI-02 - Vodovod" sheetId="4" r:id="rId4"/>
    <sheet name="VZT - Vzduchotechnika" sheetId="5" r:id="rId5"/>
    <sheet name="E-01 - SILNOPROUD" sheetId="6" r:id="rId6"/>
    <sheet name="E-02 - SLABOPROUD" sheetId="7" r:id="rId7"/>
    <sheet name="E-03 - DEMONTÁŽ" sheetId="8" r:id="rId8"/>
    <sheet name="VRN - Vedlejší rozpočtové..." sheetId="9" r:id="rId9"/>
    <sheet name="Seznam figur" sheetId="10" r:id="rId10"/>
    <sheet name="Pokyny pro vyplnění" sheetId="11" r:id="rId11"/>
  </sheets>
  <definedNames>
    <definedName name="_xlnm.Print_Area" localSheetId="0">'Rekapitulace stavby'!$D$4:$AO$36,'Rekapitulace stavby'!$C$42:$AQ$65</definedName>
    <definedName name="_xlnm._FilterDatabase" localSheetId="1" hidden="1">'ASŘ - Stavební část'!$C$106:$K$1413</definedName>
    <definedName name="_xlnm.Print_Area" localSheetId="1">'ASŘ - Stavební část'!$C$4:$J$39,'ASŘ - Stavební část'!$C$45:$J$88,'ASŘ - Stavební část'!$C$94:$K$1413</definedName>
    <definedName name="_xlnm._FilterDatabase" localSheetId="2" hidden="1">'ZTI-01 - Kanalizace'!$C$89:$K$145</definedName>
    <definedName name="_xlnm.Print_Area" localSheetId="2">'ZTI-01 - Kanalizace'!$C$4:$J$41,'ZTI-01 - Kanalizace'!$C$47:$J$69,'ZTI-01 - Kanalizace'!$C$75:$K$145</definedName>
    <definedName name="_xlnm._FilterDatabase" localSheetId="3" hidden="1">'ZTI-02 - Vodovod'!$C$89:$K$134</definedName>
    <definedName name="_xlnm.Print_Area" localSheetId="3">'ZTI-02 - Vodovod'!$C$4:$J$41,'ZTI-02 - Vodovod'!$C$47:$J$69,'ZTI-02 - Vodovod'!$C$75:$K$134</definedName>
    <definedName name="_xlnm._FilterDatabase" localSheetId="4" hidden="1">'VZT - Vzduchotechnika'!$C$84:$K$135</definedName>
    <definedName name="_xlnm.Print_Area" localSheetId="4">'VZT - Vzduchotechnika'!$C$4:$J$39,'VZT - Vzduchotechnika'!$C$45:$J$66,'VZT - Vzduchotechnika'!$C$72:$K$135</definedName>
    <definedName name="_xlnm._FilterDatabase" localSheetId="5" hidden="1">'E-01 - SILNOPROUD'!$C$84:$K$118</definedName>
    <definedName name="_xlnm.Print_Area" localSheetId="5">'E-01 - SILNOPROUD'!$C$4:$J$41,'E-01 - SILNOPROUD'!$C$47:$J$64,'E-01 - SILNOPROUD'!$C$70:$K$118</definedName>
    <definedName name="_xlnm._FilterDatabase" localSheetId="6" hidden="1">'E-02 - SLABOPROUD'!$C$84:$K$105</definedName>
    <definedName name="_xlnm.Print_Area" localSheetId="6">'E-02 - SLABOPROUD'!$C$4:$J$41,'E-02 - SLABOPROUD'!$C$47:$J$64,'E-02 - SLABOPROUD'!$C$70:$K$105</definedName>
    <definedName name="_xlnm._FilterDatabase" localSheetId="7" hidden="1">'E-03 - DEMONTÁŽ'!$C$84:$K$92</definedName>
    <definedName name="_xlnm.Print_Area" localSheetId="7">'E-03 - DEMONTÁŽ'!$C$4:$J$41,'E-03 - DEMONTÁŽ'!$C$47:$J$64,'E-03 - DEMONTÁŽ'!$C$70:$K$92</definedName>
    <definedName name="_xlnm._FilterDatabase" localSheetId="8" hidden="1">'VRN - Vedlejší rozpočtové...'!$C$84:$K$101</definedName>
    <definedName name="_xlnm.Print_Area" localSheetId="8">'VRN - Vedlejší rozpočtové...'!$C$4:$J$39,'VRN - Vedlejší rozpočtové...'!$C$45:$J$66,'VRN - Vedlejší rozpočtové...'!$C$72:$K$101</definedName>
    <definedName name="_xlnm.Print_Area" localSheetId="9">'Seznam figur'!$C$4:$G$365</definedName>
    <definedName name="_xlnm.Print_Area" localSheetId="10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'ASŘ - Stavební část'!$106:$106</definedName>
    <definedName name="_xlnm.Print_Titles" localSheetId="2">'ZTI-01 - Kanalizace'!$89:$89</definedName>
    <definedName name="_xlnm.Print_Titles" localSheetId="3">'ZTI-02 - Vodovod'!$89:$89</definedName>
    <definedName name="_xlnm.Print_Titles" localSheetId="4">'VZT - Vzduchotechnika'!$84:$84</definedName>
    <definedName name="_xlnm.Print_Titles" localSheetId="5">'E-01 - SILNOPROUD'!$84:$84</definedName>
    <definedName name="_xlnm.Print_Titles" localSheetId="6">'E-02 - SLABOPROUD'!$84:$84</definedName>
    <definedName name="_xlnm.Print_Titles" localSheetId="7">'E-03 - DEMONTÁŽ'!$84:$84</definedName>
    <definedName name="_xlnm.Print_Titles" localSheetId="8">'VRN - Vedlejší rozpočtové...'!$84:$84</definedName>
    <definedName name="_xlnm.Print_Titles" localSheetId="9">'Seznam figur'!$9:$9</definedName>
  </definedNames>
  <calcPr fullCalcOnLoad="1"/>
</workbook>
</file>

<file path=xl/sharedStrings.xml><?xml version="1.0" encoding="utf-8"?>
<sst xmlns="http://schemas.openxmlformats.org/spreadsheetml/2006/main" count="18146" uniqueCount="2536">
  <si>
    <t>Export Komplet</t>
  </si>
  <si>
    <t>VZ</t>
  </si>
  <si>
    <t>2.0</t>
  </si>
  <si>
    <t>ZAMOK</t>
  </si>
  <si>
    <t>False</t>
  </si>
  <si>
    <t>{4c1bd2e2-403b-4a7b-97eb-053c767f43e7}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</si>
  <si>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</si>
  <si>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</si>
  <si>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</si>
  <si>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</si>
  <si>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</si>
  <si>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</si>
  <si>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</si>
  <si>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</si>
  <si>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22/05-001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</si>
  <si>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</si>
  <si>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</si>
  <si>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se změnou užívání městského objektu čp. 84 v Turnově</t>
  </si>
  <si>
    <t>KSO:</t>
  </si>
  <si>
    <t/>
  </si>
  <si>
    <t>CC-CZ:</t>
  </si>
  <si>
    <t>Místo:</t>
  </si>
  <si>
    <t>st.p.č. 506 v k.ú. Turnov</t>
  </si>
  <si>
    <t>Datum:</t>
  </si>
  <si>
    <t>23. 8. 2022</t>
  </si>
  <si>
    <t>Zadavatel:</t>
  </si>
  <si>
    <t>IČ:</t>
  </si>
  <si>
    <t>00276227</t>
  </si>
  <si>
    <t>Město Turnov</t>
  </si>
  <si>
    <t>DIČ:</t>
  </si>
  <si>
    <t>Uchazeč:</t>
  </si>
  <si>
    <t>Vyplň údaj</t>
  </si>
  <si>
    <t>Projektant:</t>
  </si>
  <si>
    <t>27538320</t>
  </si>
  <si>
    <t>ACTIV Projekce,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</si>
  <si>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</si>
  <si>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</si>
  <si>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</si>
  <si>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</si>
  <si>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</si>
  <si>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</si>
  <si>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</si>
  <si>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</si>
  <si>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</si>
  <si>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</si>
  <si>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</si>
  <si>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</si>
  <si>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</si>
  <si>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</si>
  <si>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</si>
  <si>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</si>
  <si>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</si>
  <si>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</si>
  <si>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</si>
  <si>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</si>
  <si>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</si>
  <si>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</si>
  <si>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</si>
  <si>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</si>
  <si>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</si>
  <si>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</si>
  <si>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</si>
  <si>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</si>
  <si>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</si>
  <si>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</si>
  <si>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</si>
  <si>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</si>
  <si>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</si>
  <si>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</si>
  <si>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</si>
  <si>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</si>
  <si>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</si>
  <si>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</si>
  <si>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</si>
  <si>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</si>
  <si>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</si>
  <si>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</si>
  <si>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</si>
  <si>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ASŘ</t>
  </si>
  <si>
    <t>Stavební část</t>
  </si>
  <si>
    <t>STA</t>
  </si>
  <si>
    <t>1</t>
  </si>
  <si>
    <t>{9f7bcc2b-539a-4954-af26-ac66a8de36c0}</t>
  </si>
  <si>
    <t>ZTI</t>
  </si>
  <si>
    <t>Zdravotně technické instalace</t>
  </si>
  <si>
    <t>{54854e91-99d1-45c2-91bc-135adab9d77a}</t>
  </si>
  <si>
    <t>ZTI-01</t>
  </si>
  <si>
    <t>Kanalizace</t>
  </si>
  <si>
    <t>Soupis</t>
  </si>
  <si>
    <t>2</t>
  </si>
  <si>
    <t>{40fda864-42e2-4177-846d-7b9c90cc6503}</t>
  </si>
  <si>
    <t>ZTI-02</t>
  </si>
  <si>
    <t>Vodovod</t>
  </si>
  <si>
    <t>{fd989739-4e6e-4aac-af89-f588a7f5263f}</t>
  </si>
  <si>
    <t>VZT</t>
  </si>
  <si>
    <t>Vzduchotechnika</t>
  </si>
  <si>
    <t>{547f3c7f-259b-4f6f-950d-a747a3213989}</t>
  </si>
  <si>
    <t>E</t>
  </si>
  <si>
    <t>Elektroinstalace</t>
  </si>
  <si>
    <t>{58068e35-af02-4a99-b2ee-4ca5327592c4}</t>
  </si>
  <si>
    <t>E-01</t>
  </si>
  <si>
    <t>SILNOPROUD</t>
  </si>
  <si>
    <t>{746b87fb-f847-4b78-9763-d505eb9b3471}</t>
  </si>
  <si>
    <t>E-02</t>
  </si>
  <si>
    <t>SLABOPROUD</t>
  </si>
  <si>
    <t>{279ff228-52c8-4fdd-824a-cd4a2e07a752}</t>
  </si>
  <si>
    <t>E-03</t>
  </si>
  <si>
    <t>DEMONTÁŽ</t>
  </si>
  <si>
    <t>{ec8a428e-9133-460f-9269-d8788a32ceab}</t>
  </si>
  <si>
    <t>VRN</t>
  </si>
  <si>
    <t>Vedlejší rozpočtové náklady</t>
  </si>
  <si>
    <t>{1c57b0a9-5abc-4d2a-9d72-4b406b52a008}</t>
  </si>
  <si>
    <t>LE_KAN_DL</t>
  </si>
  <si>
    <t>Ležatá kanalizace pod deskou "délka"</t>
  </si>
  <si>
    <t>m</t>
  </si>
  <si>
    <t>24</t>
  </si>
  <si>
    <t>3</t>
  </si>
  <si>
    <t>LE_KAN_01</t>
  </si>
  <si>
    <t>m3</t>
  </si>
  <si>
    <t>21,12</t>
  </si>
  <si>
    <t>KRYCÍ LIST SOUPISU PRACÍ</t>
  </si>
  <si>
    <t>ZÁSYP</t>
  </si>
  <si>
    <t>13,98</t>
  </si>
  <si>
    <t>VÝKOPEK</t>
  </si>
  <si>
    <t>7,68</t>
  </si>
  <si>
    <t>LE_VOD_DL</t>
  </si>
  <si>
    <t>Ležatý vodovod pod deskou "délka"</t>
  </si>
  <si>
    <t>6</t>
  </si>
  <si>
    <t>LE_VOD_01</t>
  </si>
  <si>
    <t>0,54</t>
  </si>
  <si>
    <t>Objekt:</t>
  </si>
  <si>
    <t>zti_rozvody</t>
  </si>
  <si>
    <t>104</t>
  </si>
  <si>
    <t>ASŘ - Stavební část</t>
  </si>
  <si>
    <t>el_stěna</t>
  </si>
  <si>
    <t>437</t>
  </si>
  <si>
    <t>EL_KRABICE</t>
  </si>
  <si>
    <t>ks</t>
  </si>
  <si>
    <t>134</t>
  </si>
  <si>
    <t>EL_PRIVODY</t>
  </si>
  <si>
    <t>31</t>
  </si>
  <si>
    <t>KERAM_SOKLÍK</t>
  </si>
  <si>
    <t>39,12</t>
  </si>
  <si>
    <t>vnější_ostění</t>
  </si>
  <si>
    <t>m2</t>
  </si>
  <si>
    <t>1,68</t>
  </si>
  <si>
    <t>HIV</t>
  </si>
  <si>
    <t>28,2</t>
  </si>
  <si>
    <t>POL_Č_X103</t>
  </si>
  <si>
    <t>Vnitřní čistící rohož</t>
  </si>
  <si>
    <t>1,5</t>
  </si>
  <si>
    <t>DHIV_KOUPELNY</t>
  </si>
  <si>
    <t>11,5</t>
  </si>
  <si>
    <t>DHIS_KOUPELNY</t>
  </si>
  <si>
    <t>13,241</t>
  </si>
  <si>
    <t>AKUSTIK_PANELY</t>
  </si>
  <si>
    <t>6,48</t>
  </si>
  <si>
    <t>út_rozvod</t>
  </si>
  <si>
    <t>19</t>
  </si>
  <si>
    <t>SDK_PŘÍČKA_A</t>
  </si>
  <si>
    <t>63,907</t>
  </si>
  <si>
    <t>SDK_PŘÍČKA_H</t>
  </si>
  <si>
    <t>62,573</t>
  </si>
  <si>
    <t>SDK_INSTAL_PŘEDSTĚNY</t>
  </si>
  <si>
    <t>3,87</t>
  </si>
  <si>
    <t>SDK_AKU_PŘEDSTĚNA</t>
  </si>
  <si>
    <t>25,293</t>
  </si>
  <si>
    <t>SDK_PODHLED_A</t>
  </si>
  <si>
    <t>140,47</t>
  </si>
  <si>
    <t>SDK_PODHLED_H</t>
  </si>
  <si>
    <t>15,45</t>
  </si>
  <si>
    <t>KERAM_DLAŽBA_01</t>
  </si>
  <si>
    <t>37,57</t>
  </si>
  <si>
    <t>KERAM_DLAŽBA_BYT</t>
  </si>
  <si>
    <t>15,37</t>
  </si>
  <si>
    <t>PVC_PODLAHA</t>
  </si>
  <si>
    <t>127,87</t>
  </si>
  <si>
    <t>KERAM_OBKLAD</t>
  </si>
  <si>
    <t>76,947</t>
  </si>
  <si>
    <t>MALBY_SCHOD</t>
  </si>
  <si>
    <t>195</t>
  </si>
  <si>
    <t>MALBY</t>
  </si>
  <si>
    <t>888,704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</si>
  <si>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</si>
  <si>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</si>
  <si>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</si>
  <si>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</si>
  <si>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</si>
  <si>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</si>
  <si>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</si>
  <si>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</si>
  <si>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</si>
  <si>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</si>
  <si>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</si>
  <si>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</si>
  <si>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</si>
  <si>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</si>
  <si>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</si>
  <si>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</si>
  <si>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714 - Akustická a protiotřesová opatření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</si>
  <si>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</si>
  <si>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</si>
  <si>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</si>
  <si>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742 - Elektroinstalace - slaboproud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</si>
  <si>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</si>
  <si>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</si>
  <si>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</si>
  <si>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</si>
  <si>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</si>
  <si>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</si>
  <si>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</si>
  <si>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</si>
  <si>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</si>
  <si>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</si>
  <si>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</si>
  <si>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</si>
  <si>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</si>
  <si>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</si>
  <si>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</si>
  <si>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</si>
  <si>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</si>
  <si>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</si>
  <si>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</si>
  <si>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</si>
  <si>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</si>
  <si>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</si>
  <si>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</si>
  <si>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</si>
  <si>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</si>
  <si>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</si>
  <si>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</si>
  <si>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</si>
  <si>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</si>
  <si>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139711111</t>
  </si>
  <si>
    <t>Vykopávka v uzavřených prostorech ručně v hornině třídy těžitelnosti I skupiny 1 až 3</t>
  </si>
  <si>
    <t>CS ÚRS 2022 02</t>
  </si>
  <si>
    <t>4</t>
  </si>
  <si>
    <t>945833153</t>
  </si>
  <si>
    <t>Online PSC</t>
  </si>
  <si>
    <t>https://podminky.urs.cz/item/CS_URS_2022_02/139711111</t>
  </si>
  <si>
    <t>VV</t>
  </si>
  <si>
    <t>délka ležaté kanalizace*šířka*střední hloubka</t>
  </si>
  <si>
    <t>LE_KAN_DL*0,8*1,1</t>
  </si>
  <si>
    <t>LE_VOD_DL*0,3*0,3</t>
  </si>
  <si>
    <t>Součet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</si>
  <si>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</si>
  <si>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</si>
  <si>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1630584874</t>
  </si>
  <si>
    <t>https://podminky.urs.cz/item/CS_URS_2022_02/162211311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</si>
  <si>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</si>
  <si>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</si>
  <si>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-1048537260</t>
  </si>
  <si>
    <t>https://podminky.urs.cz/item/CS_URS_2022_02/162211319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</si>
  <si>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</si>
  <si>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</si>
  <si>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-1600023398</t>
  </si>
  <si>
    <t>https://podminky.urs.cz/item/CS_URS_2022_02/162751117</t>
  </si>
  <si>
    <t>LE_KAN_01+LE_VOD_01-ZÁSYP</t>
  </si>
  <si>
    <t>5</t>
  </si>
  <si>
    <t>171201221</t>
  </si>
  <si>
    <t>Poplatek za uložení stavebního odpadu na skládce (skládkovné) zeminy a kamení zatříděného do Katalogu odpadů pod kódem 17 05 04</t>
  </si>
  <si>
    <t>t</t>
  </si>
  <si>
    <t>-1611331221</t>
  </si>
  <si>
    <t>https://podminky.urs.cz/item/CS_URS_2022_02/171201221</t>
  </si>
  <si>
    <t>délka ležaté kanalizace*šířka*hloubka*objemová hmotnost horniny skupiny 3</t>
  </si>
  <si>
    <t>VÝKOPEK*1,8</t>
  </si>
  <si>
    <t>174111102</t>
  </si>
  <si>
    <t>Zásyp sypaninou z jakékoliv horniny ručně s uložením výkopku ve vrstvách se zhutněním v uzavřených prostorách s urovnáním povrchu zásypu</t>
  </si>
  <si>
    <t>213607739</t>
  </si>
  <si>
    <t>https://podminky.urs.cz/item/CS_URS_2022_02/174111102</t>
  </si>
  <si>
    <t>délka*šířka*(hloubka-tloušťka vrstvy obsypu-výška podkladního lože)</t>
  </si>
  <si>
    <t>LE_KAN_DL*0,8*(1,1-0,3-0,1)+LE_VOD_01</t>
  </si>
  <si>
    <t>7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</si>
  <si>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</si>
  <si>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</si>
  <si>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-1899463902</t>
  </si>
  <si>
    <t>https://podminky.urs.cz/item/CS_URS_2022_02/175111101</t>
  </si>
  <si>
    <t>délka*šířka*(tloušťka vrstvy obsypu)</t>
  </si>
  <si>
    <t>OBSYP</t>
  </si>
  <si>
    <t>LE_KAN_DL*0,8*(0,3)+LE_VOD_DL*0,3</t>
  </si>
  <si>
    <t>8</t>
  </si>
  <si>
    <t>M</t>
  </si>
  <si>
    <t>58337310</t>
  </si>
  <si>
    <t>štěrkopísek frakce 0/4</t>
  </si>
  <si>
    <t>1604844237</t>
  </si>
  <si>
    <t>5,76*2 'Přepočtené koeficientem množství</t>
  </si>
  <si>
    <t>Svislé a kompletní konstrukce</t>
  </si>
  <si>
    <t>9</t>
  </si>
  <si>
    <t>340239211</t>
  </si>
  <si>
    <t>Zazdívka otvorů v příčkách nebo stěnách cihlami plnými pálenými plochy přes 1 m2 do 4 m2, tloušťky do 100 mm</t>
  </si>
  <si>
    <t>-1898002256</t>
  </si>
  <si>
    <t>https://podminky.urs.cz/item/CS_URS_2022_02/340239211</t>
  </si>
  <si>
    <t>0,8*2,05*2</t>
  </si>
  <si>
    <t>zazdívka</t>
  </si>
  <si>
    <t>Vodorovné konstrukce</t>
  </si>
  <si>
    <t>10</t>
  </si>
  <si>
    <t>631311135</t>
  </si>
  <si>
    <t>Mazanina z betonu prostého bez zvýšených nároků na prostředí tl. přes 120 do 240 mm tř. C 20/25</t>
  </si>
  <si>
    <t>1160216328</t>
  </si>
  <si>
    <t>https://podminky.urs.cz/item/CS_URS_2022_02/631311135</t>
  </si>
  <si>
    <t>délka pro provedení ležaých sítí *šířka*tloušťka vrstvy podní mazaniny 150 mm</t>
  </si>
  <si>
    <t>LE_KAN_DL*0,8*0,15</t>
  </si>
  <si>
    <t>LE_VOD_DL*0,3*0,15</t>
  </si>
  <si>
    <t>11</t>
  </si>
  <si>
    <t>631362021</t>
  </si>
  <si>
    <t>Výztuž mazanin ze svařovaných sítí z drátů typu KARI</t>
  </si>
  <si>
    <t>-481588476</t>
  </si>
  <si>
    <t>https://podminky.urs.cz/item/CS_URS_2022_02/631362021</t>
  </si>
  <si>
    <t>délka pro provedení ležatých sítí *šířka*kari 150/150/6 (3,03Kg/m2)</t>
  </si>
  <si>
    <t>LE_KAN_DL*0,8*3,03/1000</t>
  </si>
  <si>
    <t>LE_VOD_DL*0,3*3,03/1000</t>
  </si>
  <si>
    <t>Úpravy povrchů, podlahy a osazování výplní</t>
  </si>
  <si>
    <t>12</t>
  </si>
  <si>
    <t>611315221</t>
  </si>
  <si>
    <t>Vápenná omítka jednotlivých malých ploch štuková na stropech, plochy jednotlivě do 0,09 m2</t>
  </si>
  <si>
    <t>kus</t>
  </si>
  <si>
    <t>1731540209</t>
  </si>
  <si>
    <t>https://podminky.urs.cz/item/CS_URS_2022_02/611315221</t>
  </si>
  <si>
    <t>Prostupy slaboproud</t>
  </si>
  <si>
    <t>Prostupy kanalizace</t>
  </si>
  <si>
    <t>Protupy VZT</t>
  </si>
  <si>
    <t>Prostupy voda</t>
  </si>
  <si>
    <t>13</t>
  </si>
  <si>
    <t>612315102</t>
  </si>
  <si>
    <t>Vápenná omítka rýh hrubá ve stěnách, šířky rýhy přes 150 do 300 mm</t>
  </si>
  <si>
    <t>1230207999</t>
  </si>
  <si>
    <t>https://podminky.urs.cz/item/CS_URS_2022_02/612315102</t>
  </si>
  <si>
    <t>zti_rozvody*0,2/2</t>
  </si>
  <si>
    <t>14</t>
  </si>
  <si>
    <t>612315121</t>
  </si>
  <si>
    <t>Vápenná omítka rýh štuková ve stěnách, šířky rýhy do 150 mm</t>
  </si>
  <si>
    <t>-1569643908</t>
  </si>
  <si>
    <t>https://podminky.urs.cz/item/CS_URS_2022_02/612315121</t>
  </si>
  <si>
    <t>zti_rozvody*0,15/2</t>
  </si>
  <si>
    <t>EL_PRIVODY*0,15</t>
  </si>
  <si>
    <t>el_stěna*0,05</t>
  </si>
  <si>
    <t>612315221</t>
  </si>
  <si>
    <t>Vápenná omítka jednotlivých malých ploch štuková na stěnách, plochy jednotlivě do 0,09 m2</t>
  </si>
  <si>
    <t>-1776398058</t>
  </si>
  <si>
    <t>https://podminky.urs.cz/item/CS_URS_2022_02/612315221</t>
  </si>
  <si>
    <t>el_krabice</t>
  </si>
  <si>
    <t>Protupy ZTI vodovod</t>
  </si>
  <si>
    <t>1*2</t>
  </si>
  <si>
    <t>protupy ZTI</t>
  </si>
  <si>
    <t>4*2</t>
  </si>
  <si>
    <t>Prostupy VZT</t>
  </si>
  <si>
    <t>2*2</t>
  </si>
  <si>
    <t>Prostupy ZTI kanalizace</t>
  </si>
  <si>
    <t>16</t>
  </si>
  <si>
    <t>612315223</t>
  </si>
  <si>
    <t>Vápenná omítka jednotlivých malých ploch štuková na stěnách, plochy jednotlivě přes 0,25 do 1 m2</t>
  </si>
  <si>
    <t>-1447226060</t>
  </si>
  <si>
    <t>https://podminky.urs.cz/item/CS_URS_2022_02/612315223</t>
  </si>
  <si>
    <t>mč. 105 po keram obkladu</t>
  </si>
  <si>
    <t>mč. 205 po keram obkladu</t>
  </si>
  <si>
    <t>17</t>
  </si>
  <si>
    <t>612315225</t>
  </si>
  <si>
    <t>Vápenná omítka jednotlivých malých ploch štuková na stěnách, plochy jednotlivě přes 1,0 do 4 m2</t>
  </si>
  <si>
    <t>497215127</t>
  </si>
  <si>
    <t>https://podminky.urs.cz/item/CS_URS_2022_02/612315225</t>
  </si>
  <si>
    <t>omítky po zazdívkách dveří</t>
  </si>
  <si>
    <t>18</t>
  </si>
  <si>
    <t>612325302</t>
  </si>
  <si>
    <t>Vápenocementová omítka ostění nebo nadpraží štuková</t>
  </si>
  <si>
    <t>-554635420</t>
  </si>
  <si>
    <t>https://podminky.urs.cz/item/CS_URS_2022_02/612325302</t>
  </si>
  <si>
    <t>pol.č.O01</t>
  </si>
  <si>
    <t>(1,2+1,5*2)*0,48</t>
  </si>
  <si>
    <t>(1,2+1,5*2)*0,3</t>
  </si>
  <si>
    <t>619995001</t>
  </si>
  <si>
    <t>Začištění omítek (s dodáním hmot) kolem oken, dveří, podlah, obkladů apod.</t>
  </si>
  <si>
    <t>1224358851</t>
  </si>
  <si>
    <t>https://podminky.urs.cz/item/CS_URS_2022_02/619995001</t>
  </si>
  <si>
    <t>mč. 101</t>
  </si>
  <si>
    <t>keram_soklík</t>
  </si>
  <si>
    <t>kolem obkladu</t>
  </si>
  <si>
    <t>"mč. 1.02" 1,75+1,05</t>
  </si>
  <si>
    <t>"mč. 1.06" 2,5+1,51</t>
  </si>
  <si>
    <t>"mč. 2.02" 2,52+1,5</t>
  </si>
  <si>
    <t>"mč. 2.07" 1,1</t>
  </si>
  <si>
    <t>"mč. 2.11" 2,68+1,5</t>
  </si>
  <si>
    <t>kolem el.rozvaděče</t>
  </si>
  <si>
    <t>(2*0,4+2*0,8)*3</t>
  </si>
  <si>
    <t>20</t>
  </si>
  <si>
    <t>622131121</t>
  </si>
  <si>
    <t>Podkladní a spojovací vrstva vnějších omítaných ploch penetrace akrylát-silikonová nanášená ručně stěn</t>
  </si>
  <si>
    <t>-387594260</t>
  </si>
  <si>
    <t>https://podminky.urs.cz/item/CS_URS_2022_02/622131121</t>
  </si>
  <si>
    <t>(1,2+1,5*2)*0,20*2</t>
  </si>
  <si>
    <t>622142001</t>
  </si>
  <si>
    <t>Potažení vnějších ploch pletivem v ploše nebo pruzích, na plném podkladu sklovláknitým vtlačením do tmelu stěn</t>
  </si>
  <si>
    <t>-1623890683</t>
  </si>
  <si>
    <t>https://podminky.urs.cz/item/CS_URS_2022_02/622142001</t>
  </si>
  <si>
    <t>22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</si>
  <si>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</si>
  <si>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</si>
  <si>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62943885</t>
  </si>
  <si>
    <t>https://podminky.urs.cz/item/CS_URS_2022_02/622143004</t>
  </si>
  <si>
    <t>pol.č. O01</t>
  </si>
  <si>
    <t>(1,2+1,5*2)*2</t>
  </si>
  <si>
    <t>23</t>
  </si>
  <si>
    <t>59051476</t>
  </si>
  <si>
    <t>profil začišťovací PVC 9mm s výztužnou tkaninou pro ostění ETICS</t>
  </si>
  <si>
    <t>-1336863366</t>
  </si>
  <si>
    <t>8,4*1,05 'Přepočtené koeficientem množství</t>
  </si>
  <si>
    <t>59051510</t>
  </si>
  <si>
    <t>profil začišťovací s okapnicí PVC s výztužnou tkaninou pro nadpraží ETICS</t>
  </si>
  <si>
    <t>747887623</t>
  </si>
  <si>
    <t>1,2*2</t>
  </si>
  <si>
    <t>2,4*1,05 'Přepočtené koeficientem množství</t>
  </si>
  <si>
    <t>25</t>
  </si>
  <si>
    <t>622151011</t>
  </si>
  <si>
    <t>Penetrační nátěr vnějších pastovitých tenkovrstvých omítek silikátový paropropustný stěn</t>
  </si>
  <si>
    <t>1827631242</t>
  </si>
  <si>
    <t>https://podminky.urs.cz/item/CS_URS_2022_02/622151011</t>
  </si>
  <si>
    <t>26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</si>
  <si>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</si>
  <si>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</si>
  <si>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2008469971</t>
  </si>
  <si>
    <t>https://podminky.urs.cz/item/CS_URS_2022_02/622212001</t>
  </si>
  <si>
    <t>Podklad pod parapet pol.č. O01</t>
  </si>
  <si>
    <t>etics_parapet</t>
  </si>
  <si>
    <t>27</t>
  </si>
  <si>
    <t>28376416</t>
  </si>
  <si>
    <t>deska z polystyrénu XPS, hrana polodrážková a hladký povrch 300kPa tl 40mm</t>
  </si>
  <si>
    <t>1899914192</t>
  </si>
  <si>
    <t>Podklad pod parapet pol.č. 06</t>
  </si>
  <si>
    <t>1,2*0,2*2</t>
  </si>
  <si>
    <t>0,48*1,1 'Přepočtené koeficientem množství</t>
  </si>
  <si>
    <t>28</t>
  </si>
  <si>
    <t>622252002</t>
  </si>
  <si>
    <t>Montáž profilů kontaktního zateplení ostatních stěnových, dilatačních apod. lepených do tmelu</t>
  </si>
  <si>
    <t>1020358996</t>
  </si>
  <si>
    <t>https://podminky.urs.cz/item/CS_URS_2022_02/622252002</t>
  </si>
  <si>
    <t>29</t>
  </si>
  <si>
    <t>63127464</t>
  </si>
  <si>
    <t>profil rohový Al 15x15mm s výztužnou tkaninou š 100mm pro ETICS</t>
  </si>
  <si>
    <t>391547398</t>
  </si>
  <si>
    <t>30</t>
  </si>
  <si>
    <t>622541012</t>
  </si>
  <si>
    <t>Omítka tenkovrstvá silikonsilikátová vnějších ploch probarvená bez penetrace, zatíraná (škrábaná), tloušťky 1,5 mm stěn</t>
  </si>
  <si>
    <t>1033353302</t>
  </si>
  <si>
    <t>https://podminky.urs.cz/item/CS_URS_2022_02/622541012</t>
  </si>
  <si>
    <t>629991011</t>
  </si>
  <si>
    <t>Zakrytí vnějších ploch před znečištěním včetně pozdějšího odkrytí výplní otvorů a svislých ploch fólií přilepenou lepící páskou</t>
  </si>
  <si>
    <t>-669803213</t>
  </si>
  <si>
    <t>https://podminky.urs.cz/item/CS_URS_2022_02/629991011</t>
  </si>
  <si>
    <t>mč. 102</t>
  </si>
  <si>
    <t>1,10*1,5*2</t>
  </si>
  <si>
    <t>mč. 1.03</t>
  </si>
  <si>
    <t>mč. 1.04</t>
  </si>
  <si>
    <t>1,10*1,5</t>
  </si>
  <si>
    <t>mč. 2.03</t>
  </si>
  <si>
    <t>mč. 2.04</t>
  </si>
  <si>
    <t>mč. 2.08</t>
  </si>
  <si>
    <t>mč. 2.09</t>
  </si>
  <si>
    <t>32</t>
  </si>
  <si>
    <t>629991012</t>
  </si>
  <si>
    <t>Zakrytí vnějších ploch před znečištěním včetně pozdějšího odkrytí výplní otvorů a svislých ploch fólií přilepenou na začišťovací lištu</t>
  </si>
  <si>
    <t>1832064666</t>
  </si>
  <si>
    <t>https://podminky.urs.cz/item/CS_URS_2022_02/629991012</t>
  </si>
  <si>
    <t>1,2*1,5*2</t>
  </si>
  <si>
    <t>33</t>
  </si>
  <si>
    <t>632450134</t>
  </si>
  <si>
    <t>Potěr cementový vyrovnávací ze suchých směsí v ploše o průměrné (střední) tl. přes 40 do 50 mm</t>
  </si>
  <si>
    <t>-891732262</t>
  </si>
  <si>
    <t>https://podminky.urs.cz/item/CS_URS_2022_02/632450134</t>
  </si>
  <si>
    <t>vyrovnání pod čistící zónu</t>
  </si>
  <si>
    <t>1,0*1,5</t>
  </si>
  <si>
    <t>Mezisoučet</t>
  </si>
  <si>
    <t>34</t>
  </si>
  <si>
    <t>632452441</t>
  </si>
  <si>
    <t>Doplnění cementového potěru na mazaninách a betonových podkladech (s dodáním hmot), hlazeného dřevěným nebo ocelovým hladítkem, plochy jednotlivě přes 1 m2 do 4 m2 a tl. přes 30 do 40 mm</t>
  </si>
  <si>
    <t>-1337864801</t>
  </si>
  <si>
    <t>https://podminky.urs.cz/item/CS_URS_2022_02/632452441</t>
  </si>
  <si>
    <t>potěr</t>
  </si>
  <si>
    <t>LE_KAN_DL*1,0</t>
  </si>
  <si>
    <t>LE_VOD_DL*0,5</t>
  </si>
  <si>
    <t>Ostatní konstrukce a práce, bourání</t>
  </si>
  <si>
    <t>35</t>
  </si>
  <si>
    <t>965042241</t>
  </si>
  <si>
    <t>Bourání mazanin betonových nebo z litého asfaltu tl. přes 100 mm, plochy přes 4 m2</t>
  </si>
  <si>
    <t>-6918787</t>
  </si>
  <si>
    <t>https://podminky.urs.cz/item/CS_URS_2022_02/965042241</t>
  </si>
  <si>
    <t>mazanina</t>
  </si>
  <si>
    <t>36</t>
  </si>
  <si>
    <t>965045113</t>
  </si>
  <si>
    <t>Bourání potěrů tl. do 50 mm cementových nebo pískocementových, plochy přes 4 m2</t>
  </si>
  <si>
    <t>517641927</t>
  </si>
  <si>
    <t>https://podminky.urs.cz/item/CS_URS_2022_02/965045113</t>
  </si>
  <si>
    <t>čistící rohož</t>
  </si>
  <si>
    <t>pol_č_X103</t>
  </si>
  <si>
    <t>37</t>
  </si>
  <si>
    <t>965081313</t>
  </si>
  <si>
    <t>Bourání podlah z dlaždic bez podkladního lože nebo mazaniny, s jakoukoliv výplní spár betonových, teracových nebo čedičových tl. do 20 mm, plochy přes 1 m2</t>
  </si>
  <si>
    <t>-2058153335</t>
  </si>
  <si>
    <t>https://podminky.urs.cz/item/CS_URS_2022_02/965081313</t>
  </si>
  <si>
    <t>podlaha mč. 101</t>
  </si>
  <si>
    <t>38</t>
  </si>
  <si>
    <t>965081611</t>
  </si>
  <si>
    <t>Odsekání soklíků včetně otlučení podkladní omítky až na zdivo rovných</t>
  </si>
  <si>
    <t>-993409587</t>
  </si>
  <si>
    <t>https://podminky.urs.cz/item/CS_URS_2022_02/965081611</t>
  </si>
  <si>
    <t>39</t>
  </si>
  <si>
    <t>968062375</t>
  </si>
  <si>
    <t>Vybourání dřevěných rámů oken s křídly, dveřních zárubní, vrat, stěn, ostění nebo obkladů rámů oken s křídly zdvojených, plochy do 2 m2</t>
  </si>
  <si>
    <t>685333035</t>
  </si>
  <si>
    <t>https://podminky.urs.cz/item/CS_URS_2022_02/968062375</t>
  </si>
  <si>
    <t>40</t>
  </si>
  <si>
    <t>968072455</t>
  </si>
  <si>
    <t>Vybourání kovových rámů oken s křídly, dveřních zárubní, vrat, stěn, ostění nebo obkladů dveřních zárubní, plochy do 2 m2</t>
  </si>
  <si>
    <t>-2116931102</t>
  </si>
  <si>
    <t>https://podminky.urs.cz/item/CS_URS_2022_02/968072455</t>
  </si>
  <si>
    <t>DVEŘE K ZAZDĚNÍ</t>
  </si>
  <si>
    <t>41</t>
  </si>
  <si>
    <t>9710000R</t>
  </si>
  <si>
    <t xml:space="preserve">Prostup skrz střešní plášť budovy pro rozvody TZB vč. doplnění izolací začištění vnitřních povrchů </t>
  </si>
  <si>
    <t>-2086465644</t>
  </si>
  <si>
    <t>"VZT" 1</t>
  </si>
  <si>
    <t>"KANALIZACE" 2</t>
  </si>
  <si>
    <t>"ANTENA" 1</t>
  </si>
  <si>
    <t>42</t>
  </si>
  <si>
    <t>971033171</t>
  </si>
  <si>
    <t>Vybourání otvorů ve zdivu základovém nebo nadzákladovém z cihel, tvárnic, příčkovek z cihel pálených na maltu vápennou nebo vápenocementovou průměru profilu do 60 mm, tl. do 750 mm</t>
  </si>
  <si>
    <t>1158216659</t>
  </si>
  <si>
    <t>https://podminky.urs.cz/item/CS_URS_2022_02/971033171</t>
  </si>
  <si>
    <t>43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</si>
  <si>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</si>
  <si>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</si>
  <si>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1604062629</t>
  </si>
  <si>
    <t>https://podminky.urs.cz/item/CS_URS_2022_02/971033351</t>
  </si>
  <si>
    <t>44</t>
  </si>
  <si>
    <t>971033371</t>
  </si>
  <si>
    <t>Vybourání otvorů ve zdivu základovém nebo nadzákladovém z cihel, tvárnic, příčkovek z cihel pálených na maltu vápennou nebo vápenocementovou plochy do 0,09 m2, tl. do 750 mm</t>
  </si>
  <si>
    <t>1702273503</t>
  </si>
  <si>
    <t>https://podminky.urs.cz/item/CS_URS_2022_02/971033371</t>
  </si>
  <si>
    <t>45</t>
  </si>
  <si>
    <t>972033171</t>
  </si>
  <si>
    <t>Vybourání otvorů v klenbách z cihel bez odstranění podlahy a násypu, plochy do 0,0225 m2, tl. do 450 mm</t>
  </si>
  <si>
    <t>-2099971277</t>
  </si>
  <si>
    <t>https://podminky.urs.cz/item/CS_URS_2022_02/972033171</t>
  </si>
  <si>
    <t>46</t>
  </si>
  <si>
    <t>972054141</t>
  </si>
  <si>
    <t>Vybourání otvorů ve stropech nebo klenbách železobetonových bez odstranění podlahy a násypu, plochy do 0,0225 m2, tl. do 150 mm</t>
  </si>
  <si>
    <t>-684662893</t>
  </si>
  <si>
    <t>https://podminky.urs.cz/item/CS_URS_2022_02/972054141</t>
  </si>
  <si>
    <t>47</t>
  </si>
  <si>
    <t>973031151</t>
  </si>
  <si>
    <t>Vysekání výklenků nebo kapes ve zdivu z cihel na maltu vápennou nebo vápenocementovou výklenků, pohledové plochy přes 0,25 m2</t>
  </si>
  <si>
    <t>1919219446</t>
  </si>
  <si>
    <t>https://podminky.urs.cz/item/CS_URS_2022_02/973031151</t>
  </si>
  <si>
    <t>"pro el. rozváděč" (0,4*0,8*0,35)*3</t>
  </si>
  <si>
    <t>48</t>
  </si>
  <si>
    <t>973032614</t>
  </si>
  <si>
    <t>Vysekání kapes ve zdivu z dutých cihel nebo tvárnic pro špalíky a krabice, velikosti do 50x50x50 mm</t>
  </si>
  <si>
    <t>-1680159257</t>
  </si>
  <si>
    <t>https://podminky.urs.cz/item/CS_URS_2022_02/973032614</t>
  </si>
  <si>
    <t>"el. krabice elektro " 78+27</t>
  </si>
  <si>
    <t>"el. krabice slaboproud" 12+6</t>
  </si>
  <si>
    <t>"el. krabice data" 3+3+2+3</t>
  </si>
  <si>
    <t>49</t>
  </si>
  <si>
    <t>974031142</t>
  </si>
  <si>
    <t>Vysekání rýh ve zdivu cihelném na maltu vápennou nebo vápenocementovou do hl. 70 mm a šířky do 70 mm</t>
  </si>
  <si>
    <t>1318770075</t>
  </si>
  <si>
    <t>https://podminky.urs.cz/item/CS_URS_2022_02/974031142</t>
  </si>
  <si>
    <t xml:space="preserve">rozody vody v bytech </t>
  </si>
  <si>
    <t>"1.01-1.07" 2*15</t>
  </si>
  <si>
    <t>"2.01-2.04" 2*5+5</t>
  </si>
  <si>
    <t>"2.05-2.12" 2*20</t>
  </si>
  <si>
    <t>zti_voda</t>
  </si>
  <si>
    <t xml:space="preserve">rozody kanalizace v bytech </t>
  </si>
  <si>
    <t>"1.01-1.07" 5</t>
  </si>
  <si>
    <t>"2.01-2.04" 7</t>
  </si>
  <si>
    <t>"2.05-2.12" 7</t>
  </si>
  <si>
    <t>zti_odpad</t>
  </si>
  <si>
    <t>50</t>
  </si>
  <si>
    <t>974031164</t>
  </si>
  <si>
    <t>Vysekání rýh ve zdivu cihelném na maltu vápennou nebo vápenocementovou do hl. 150 mm a šířky do 150 mm</t>
  </si>
  <si>
    <t>-483670829</t>
  </si>
  <si>
    <t>https://podminky.urs.cz/item/CS_URS_2022_02/974031164</t>
  </si>
  <si>
    <t>"stoupačky kanalizace a ovětrání nad střechu"</t>
  </si>
  <si>
    <t>KANAL_STOUP</t>
  </si>
  <si>
    <t>51</t>
  </si>
  <si>
    <t>977311112</t>
  </si>
  <si>
    <t>Řezání stávajících betonových mazanin bez vyztužení hloubky přes 50 do 100 mm</t>
  </si>
  <si>
    <t>1975884322</t>
  </si>
  <si>
    <t>https://podminky.urs.cz/item/CS_URS_2022_02/977311112</t>
  </si>
  <si>
    <t>2*LE_KAN_DL</t>
  </si>
  <si>
    <t>2*LE_VOD_DL</t>
  </si>
  <si>
    <t>52</t>
  </si>
  <si>
    <t>977311113</t>
  </si>
  <si>
    <t>Řezání stávajících betonových mazanin bez vyztužení hloubky přes 100 do 150 mm</t>
  </si>
  <si>
    <t>399471093</t>
  </si>
  <si>
    <t>https://podminky.urs.cz/item/CS_URS_2022_02/977311113</t>
  </si>
  <si>
    <t>53</t>
  </si>
  <si>
    <t>977332111</t>
  </si>
  <si>
    <t>Frézování drážek pro vodiče ve stěnách z cihel, rozměru do 30x30 mm</t>
  </si>
  <si>
    <t>562337690</t>
  </si>
  <si>
    <t>https://podminky.urs.cz/item/CS_URS_2022_02/977332111</t>
  </si>
  <si>
    <t xml:space="preserve">el. rozody v bytech </t>
  </si>
  <si>
    <t>"1.01-1.07" 150</t>
  </si>
  <si>
    <t>"2.01-2.04" 75</t>
  </si>
  <si>
    <t>"2.05-2.12" 150</t>
  </si>
  <si>
    <t>"data rozody v 102" 5</t>
  </si>
  <si>
    <t xml:space="preserve">data rozody v bytech </t>
  </si>
  <si>
    <t>"1.01-1.07" 15</t>
  </si>
  <si>
    <t>"2.01-2.04" 2</t>
  </si>
  <si>
    <t>"2.01-2.04" 25</t>
  </si>
  <si>
    <t xml:space="preserve">antení  rozody v bytech </t>
  </si>
  <si>
    <t>"2.01-2.04" 5</t>
  </si>
  <si>
    <t>54</t>
  </si>
  <si>
    <t>977332112</t>
  </si>
  <si>
    <t>Frézování drážek pro vodiče ve stěnách z cihel, rozměru do 50x50 mm</t>
  </si>
  <si>
    <t>-234045494</t>
  </si>
  <si>
    <t>https://podminky.urs.cz/item/CS_URS_2022_02/977332112</t>
  </si>
  <si>
    <t>el.přívody RD1</t>
  </si>
  <si>
    <t>el.přívody RD2</t>
  </si>
  <si>
    <t>el.přívody RD3</t>
  </si>
  <si>
    <t>55</t>
  </si>
  <si>
    <t>978059541</t>
  </si>
  <si>
    <t>Odsekání obkladů stěn včetně otlučení podkladní omítky až na zdivo z obkládaček vnitřních, z jakýchkoliv materiálů, plochy přes 1 m2</t>
  </si>
  <si>
    <t>-1056639380</t>
  </si>
  <si>
    <t>https://podminky.urs.cz/item/CS_URS_2022_02/978059541</t>
  </si>
  <si>
    <t>mč. 105</t>
  </si>
  <si>
    <t>(0,6+1,4)*0,6</t>
  </si>
  <si>
    <t>mč. 205</t>
  </si>
  <si>
    <t>56</t>
  </si>
  <si>
    <t>953993326R</t>
  </si>
  <si>
    <t>Osazení bezpečnostní, orientační nebo informační tabulky plastové nebo smaltované přivrtáním na zdivo</t>
  </si>
  <si>
    <t>kpl</t>
  </si>
  <si>
    <t>-34269193</t>
  </si>
  <si>
    <t>pol.č. Xi05</t>
  </si>
  <si>
    <t>57</t>
  </si>
  <si>
    <t>73534R</t>
  </si>
  <si>
    <t xml:space="preserve">tabulka bezpečnostní, výstražná, informační systému budovy </t>
  </si>
  <si>
    <t>-1249396370</t>
  </si>
  <si>
    <t>P</t>
  </si>
  <si>
    <t>Poznámka k položce:
SPECIFIKACE DLE PD</t>
  </si>
  <si>
    <t>58</t>
  </si>
  <si>
    <t>953943212</t>
  </si>
  <si>
    <t>Osazování drobných kovových předmětů kotvených do stěny skříně pro hasicí přístroj</t>
  </si>
  <si>
    <t>874295461</t>
  </si>
  <si>
    <t>https://podminky.urs.cz/item/CS_URS_2022_02/953943212</t>
  </si>
  <si>
    <t>pol.č. Xi04</t>
  </si>
  <si>
    <t>59</t>
  </si>
  <si>
    <t>44932114</t>
  </si>
  <si>
    <t>přístroj hasicí ruční práškový PG 6 LE</t>
  </si>
  <si>
    <t>1922467132</t>
  </si>
  <si>
    <t>60</t>
  </si>
  <si>
    <t>999-101R</t>
  </si>
  <si>
    <t xml:space="preserve">Demontáž a zpětná montáž venkovních klima jednotek a případná úprava, vč. revize a uvedení do provozu </t>
  </si>
  <si>
    <t>soub</t>
  </si>
  <si>
    <t>1585911209</t>
  </si>
  <si>
    <t>94</t>
  </si>
  <si>
    <t>Lešení a stavební výtahy</t>
  </si>
  <si>
    <t>61</t>
  </si>
  <si>
    <t>941211111</t>
  </si>
  <si>
    <t>Montáž lešení řadového rámového lehkého pracovního s podlahami s provozním zatížením tř. 3 do 200 kg/m2 šířky tř. SW06 od 0,6 do 0,9 m, výšky do 10 m</t>
  </si>
  <si>
    <t>-2142997801</t>
  </si>
  <si>
    <t>https://podminky.urs.cz/item/CS_URS_2022_02/941211111</t>
  </si>
  <si>
    <t>2,5*10</t>
  </si>
  <si>
    <t>2,5*5</t>
  </si>
  <si>
    <t>62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</si>
  <si>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</si>
  <si>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</si>
  <si>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2132009296</t>
  </si>
  <si>
    <t>https://podminky.urs.cz/item/CS_URS_2022_02/941211211</t>
  </si>
  <si>
    <t>2,5*10*60</t>
  </si>
  <si>
    <t>2,5*5*60</t>
  </si>
  <si>
    <t>63</t>
  </si>
  <si>
    <t>941211811</t>
  </si>
  <si>
    <t>Demontáž lešení řadového rámového lehkého pracovního s provozním zatížením tř. 3 do 200 kg/m2 šířky tř. SW06 od 0,6 do 0,9 m, výšky do 10 m</t>
  </si>
  <si>
    <t>1730909924</t>
  </si>
  <si>
    <t>https://podminky.urs.cz/item/CS_URS_2022_02/941211811</t>
  </si>
  <si>
    <t>64</t>
  </si>
  <si>
    <t>946111111</t>
  </si>
  <si>
    <t>Montáž pojízdných věží trubkových nebo dílcových s maximálním zatížením podlahy do 200 kg/m2 šířky od 0,6 do 0,9 m, délky do 3,2 m, výšky do 1,5 m</t>
  </si>
  <si>
    <t>-58884603</t>
  </si>
  <si>
    <t>https://podminky.urs.cz/item/CS_URS_2022_02/946111111</t>
  </si>
  <si>
    <t>65</t>
  </si>
  <si>
    <t>946111211</t>
  </si>
  <si>
    <t>Montáž pojízdných věží trubkových nebo dílcových s maximálním zatížením podlahy do 200 kg/m2 Příplatek za první a každý další den použití pojízdného lešení k ceně -1111</t>
  </si>
  <si>
    <t>-1972950596</t>
  </si>
  <si>
    <t>https://podminky.urs.cz/item/CS_URS_2022_02/946111211</t>
  </si>
  <si>
    <t>3*60</t>
  </si>
  <si>
    <t>66</t>
  </si>
  <si>
    <t>946111811</t>
  </si>
  <si>
    <t>Demontáž pojízdných věží trubkových nebo dílcových s maximálním zatížením podlahy do 200 kg/m2 šířky od 0,6 do 0,9 m, délky do 3,2 m, výšky do 1,5 m</t>
  </si>
  <si>
    <t>-1031385137</t>
  </si>
  <si>
    <t>https://podminky.urs.cz/item/CS_URS_2022_02/946111811</t>
  </si>
  <si>
    <t>997</t>
  </si>
  <si>
    <t>Přesun sutě</t>
  </si>
  <si>
    <t>67</t>
  </si>
  <si>
    <t>997013152</t>
  </si>
  <si>
    <t>Vnitrostaveništní doprava suti a vybouraných hmot vodorovně do 50 m svisle s omezením mechanizace pro budovy a haly výšky přes 6 do 9 m</t>
  </si>
  <si>
    <t>1833034934</t>
  </si>
  <si>
    <t>https://podminky.urs.cz/item/CS_URS_2022_02/997013152</t>
  </si>
  <si>
    <t>68</t>
  </si>
  <si>
    <t>997013501</t>
  </si>
  <si>
    <t>Odvoz suti a vybouraných hmot na skládku nebo meziskládku se složením, na vzdálenost do 1 km</t>
  </si>
  <si>
    <t>431951514</t>
  </si>
  <si>
    <t>https://podminky.urs.cz/item/CS_URS_2022_02/997013501</t>
  </si>
  <si>
    <t>69</t>
  </si>
  <si>
    <t>997013509</t>
  </si>
  <si>
    <t>Odvoz suti a vybouraných hmot na skládku nebo meziskládku se složením, na vzdálenost Příplatek k ceně za každý další i započatý 1 km přes 1 km</t>
  </si>
  <si>
    <t>1769944392</t>
  </si>
  <si>
    <t>https://podminky.urs.cz/item/CS_URS_2022_02/997013509</t>
  </si>
  <si>
    <t>20,022*5 'Přepočtené koeficientem množství</t>
  </si>
  <si>
    <t>70</t>
  </si>
  <si>
    <t>997013631</t>
  </si>
  <si>
    <t>Poplatek za uložení stavebního odpadu na skládce (skládkovné) směsného stavebního a demoličního zatříděného do Katalogu odpadů pod kódem 17 09 04</t>
  </si>
  <si>
    <t>1989949266</t>
  </si>
  <si>
    <t>https://podminky.urs.cz/item/CS_URS_2022_02/997013631</t>
  </si>
  <si>
    <t>71</t>
  </si>
  <si>
    <t>997221141</t>
  </si>
  <si>
    <t>Vodorovná doprava suti stavebním kolečkem s naložením a se složením ze sypkých materiálů, na vzdálenost do 50 m</t>
  </si>
  <si>
    <t>877140673</t>
  </si>
  <si>
    <t>https://podminky.urs.cz/item/CS_URS_2022_02/997221141</t>
  </si>
  <si>
    <t>998</t>
  </si>
  <si>
    <t>Přesun hmot</t>
  </si>
  <si>
    <t>72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</si>
  <si>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</si>
  <si>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</si>
  <si>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1097186294</t>
  </si>
  <si>
    <t>https://podminky.urs.cz/item/CS_URS_2022_02/998011002</t>
  </si>
  <si>
    <t>PSV</t>
  </si>
  <si>
    <t>Práce a dodávky PSV</t>
  </si>
  <si>
    <t>711</t>
  </si>
  <si>
    <t>Izolace proti vodě, vlhkosti a plynům</t>
  </si>
  <si>
    <t>73</t>
  </si>
  <si>
    <t>711111001</t>
  </si>
  <si>
    <t>Provedení izolace proti zemní vlhkosti natěradly a tmely za studena na ploše vodorovné V nátěrem penetračním</t>
  </si>
  <si>
    <t>1916584065</t>
  </si>
  <si>
    <t>https://podminky.urs.cz/item/CS_URS_2022_02/711111001</t>
  </si>
  <si>
    <t>LE_VOD_DL*0,7</t>
  </si>
  <si>
    <t>ČISTÍCÍ ROHOŽ</t>
  </si>
  <si>
    <t>74</t>
  </si>
  <si>
    <t>24551502</t>
  </si>
  <si>
    <t>penetrace základní epoxidová</t>
  </si>
  <si>
    <t>kg</t>
  </si>
  <si>
    <t>1965971134</t>
  </si>
  <si>
    <t>1,5*0,5 'Přepočtené koeficientem množství</t>
  </si>
  <si>
    <t>75</t>
  </si>
  <si>
    <t>11163150</t>
  </si>
  <si>
    <t>lak penetrační asfaltový</t>
  </si>
  <si>
    <t>618019381</t>
  </si>
  <si>
    <t>28,2*0,00035 'Přepočtené koeficientem množství</t>
  </si>
  <si>
    <t>76</t>
  </si>
  <si>
    <t>711111051</t>
  </si>
  <si>
    <t>Provedení izolace proti zemní vlhkosti natěradly a tmely za studena na ploše vodorovné V dvojnásobným nátěrem tekutou elastickou hydroizolací</t>
  </si>
  <si>
    <t>1239861498</t>
  </si>
  <si>
    <t>https://podminky.urs.cz/item/CS_URS_2022_02/711111051</t>
  </si>
  <si>
    <t>77</t>
  </si>
  <si>
    <t>58581210</t>
  </si>
  <si>
    <t>stěrka hydroizolační pružná</t>
  </si>
  <si>
    <t>115011513</t>
  </si>
  <si>
    <t>1,5*1,7 'Přepočtené koeficientem množství</t>
  </si>
  <si>
    <t>78</t>
  </si>
  <si>
    <t>711141559</t>
  </si>
  <si>
    <t>Provedení izolace proti zemní vlhkosti pásy přitavením NAIP na ploše vodorovné V</t>
  </si>
  <si>
    <t>1963168955</t>
  </si>
  <si>
    <t>https://podminky.urs.cz/item/CS_URS_2022_02/711141559</t>
  </si>
  <si>
    <t>79</t>
  </si>
  <si>
    <t>62832001</t>
  </si>
  <si>
    <t>pás asfaltový natavitelný oxidovaný tl 3,5mm typu V60 S35 s vložkou ze skleněné rohože, s jemnozrnným minerálním posypem</t>
  </si>
  <si>
    <t>-1602187364</t>
  </si>
  <si>
    <t>28,2*1,1655 'Přepočtené koeficientem množství</t>
  </si>
  <si>
    <t>80</t>
  </si>
  <si>
    <t>711191202</t>
  </si>
  <si>
    <t>Provedení izolace proti zemní vlhkosti hydroizolační stěrkou na ploše vodorovné V dvouvrstvá na zdivu</t>
  </si>
  <si>
    <t>424159433</t>
  </si>
  <si>
    <t>https://podminky.urs.cz/item/CS_URS_2022_02/711191202</t>
  </si>
  <si>
    <t>KOUPELNY</t>
  </si>
  <si>
    <t>"mč. 1.06" 3,78</t>
  </si>
  <si>
    <t>"mč. 2.02" 3,77</t>
  </si>
  <si>
    <t>"mč. 2.11" 3,95</t>
  </si>
  <si>
    <t>81</t>
  </si>
  <si>
    <t>24551275</t>
  </si>
  <si>
    <t>stěrka minerální hydroizolační 2-složková cementem pojená</t>
  </si>
  <si>
    <t>-171564376</t>
  </si>
  <si>
    <t>11,5*3,5 'Přepočtené koeficientem množství</t>
  </si>
  <si>
    <t>82</t>
  </si>
  <si>
    <t>711192101</t>
  </si>
  <si>
    <t>Provedení izolace proti zemní vlhkosti hydroizolační stěrkou na ploše svislé S jednovrstvá na betonu</t>
  </si>
  <si>
    <t>943338320</t>
  </si>
  <si>
    <t>https://podminky.urs.cz/item/CS_URS_2022_02/711192101</t>
  </si>
  <si>
    <t>KOUPELNY Obvod podlahy výška vytažení 0,1m u sprchy 2,1m</t>
  </si>
  <si>
    <t>"mč. 1.06" 8,02*0,1+(0,9+0,9)*2,0</t>
  </si>
  <si>
    <t>"mč. 2.02" 8,02*0,1+(0,9+0,9)*2,0</t>
  </si>
  <si>
    <t>"mč. 2.11" 8,37*0,1+(0,9+0,9)*2,0</t>
  </si>
  <si>
    <t>83</t>
  </si>
  <si>
    <t>-210783128</t>
  </si>
  <si>
    <t>13,241*3,5 'Přepočtené koeficientem množství</t>
  </si>
  <si>
    <t>84</t>
  </si>
  <si>
    <t>711199095</t>
  </si>
  <si>
    <t>Příplatek k cenám provedení izolace proti zemní vlhkosti za plochu do 10 m2 natěradly za studena nebo za horka</t>
  </si>
  <si>
    <t>1243605763</t>
  </si>
  <si>
    <t>https://podminky.urs.cz/item/CS_URS_2022_02/711199095</t>
  </si>
  <si>
    <t>85</t>
  </si>
  <si>
    <t>711199097</t>
  </si>
  <si>
    <t>Příplatek k cenám provedení izolace proti zemní vlhkosti za plochu do 10 m2 pásy přitavením NAIP nebo termoplasty</t>
  </si>
  <si>
    <t>948173999</t>
  </si>
  <si>
    <t>https://podminky.urs.cz/item/CS_URS_2022_02/711199097</t>
  </si>
  <si>
    <t>86</t>
  </si>
  <si>
    <t>711199101</t>
  </si>
  <si>
    <t>Provedení izolace proti zemní vlhkosti hydroizolační stěrkou doplňků vodotěsné těsnící pásky pro dilatační a styčné spáry</t>
  </si>
  <si>
    <t>1069846719</t>
  </si>
  <si>
    <t>https://podminky.urs.cz/item/CS_URS_2022_02/711199101</t>
  </si>
  <si>
    <t>KOUPELNY Obvod podlahy</t>
  </si>
  <si>
    <t>"mč. 1.06" 8,02</t>
  </si>
  <si>
    <t>"mč. 2.02" 8,02</t>
  </si>
  <si>
    <t>"mč. 2.11" 8,37</t>
  </si>
  <si>
    <t>87</t>
  </si>
  <si>
    <t>28355021</t>
  </si>
  <si>
    <t>páska pružná těsnící hydroizolační š do 100mm</t>
  </si>
  <si>
    <t>-66276220</t>
  </si>
  <si>
    <t>24,41*1,05 'Přepočtené koeficientem množství</t>
  </si>
  <si>
    <t>88</t>
  </si>
  <si>
    <t>711199102</t>
  </si>
  <si>
    <t>Provedení izolace proti zemní vlhkosti hydroizolační stěrkou doplňků vodotěsné těsnící pásky pro vnější a vnitřní roh</t>
  </si>
  <si>
    <t>-237657458</t>
  </si>
  <si>
    <t>https://podminky.urs.cz/item/CS_URS_2022_02/711199102</t>
  </si>
  <si>
    <t xml:space="preserve">KOUPELNY </t>
  </si>
  <si>
    <t>"mč. 1.06" 4</t>
  </si>
  <si>
    <t>"mč. 2.02" 4</t>
  </si>
  <si>
    <t>"mč. 2.11" 4</t>
  </si>
  <si>
    <t>89</t>
  </si>
  <si>
    <t>59054242</t>
  </si>
  <si>
    <t>páska pružná těsnící hydroizolační -kout</t>
  </si>
  <si>
    <t>-1871010240</t>
  </si>
  <si>
    <t>90</t>
  </si>
  <si>
    <t>711491571</t>
  </si>
  <si>
    <t>Provedení pojistné izolace proti vodě fólií položenou volně s přelepením spojů na ploše svislé S</t>
  </si>
  <si>
    <t>1569251956</t>
  </si>
  <si>
    <t>https://podminky.urs.cz/item/CS_URS_2022_02/711491571</t>
  </si>
  <si>
    <t xml:space="preserve">akustické panely </t>
  </si>
  <si>
    <t>1,2*2,4</t>
  </si>
  <si>
    <t>1,2*3,0</t>
  </si>
  <si>
    <t>91</t>
  </si>
  <si>
    <t>28329038</t>
  </si>
  <si>
    <t>fólie kontaktní difuzně propustná pro doplňkovou hydroizolační vrstvu skládaných větraných fasád s otevřenými spárami (spára max 20 mm, max.20% plochy)</t>
  </si>
  <si>
    <t>1212355517</t>
  </si>
  <si>
    <t>6,48*1,0605 'Přepočtené koeficientem množství</t>
  </si>
  <si>
    <t>92</t>
  </si>
  <si>
    <t>998711102</t>
  </si>
  <si>
    <t>Přesun hmot pro izolace proti vodě, vlhkosti a plynům stanovený z hmotnosti přesunovaného materiálu vodorovná dopravní vzdálenost do 50 m v objektech výšky přes 6 do 12 m</t>
  </si>
  <si>
    <t>1568415362</t>
  </si>
  <si>
    <t>https://podminky.urs.cz/item/CS_URS_2022_02/998711102</t>
  </si>
  <si>
    <t>713</t>
  </si>
  <si>
    <t>Izolace tepelné</t>
  </si>
  <si>
    <t>93</t>
  </si>
  <si>
    <t>713132331</t>
  </si>
  <si>
    <t>Montáž tepelné izolace stěn do roštu dvousměrného výšky do 6 m</t>
  </si>
  <si>
    <t>-505903910</t>
  </si>
  <si>
    <t>https://podminky.urs.cz/item/CS_URS_2022_02/713132331</t>
  </si>
  <si>
    <t>63153724</t>
  </si>
  <si>
    <t>deska izolační z minerální vlny pro technickou izolaci 150kg/m3 max.teplota do 650°C tl 40mm</t>
  </si>
  <si>
    <t>1568042053</t>
  </si>
  <si>
    <t>6,48*1,15 'Přepočtené koeficientem množství</t>
  </si>
  <si>
    <t>95</t>
  </si>
  <si>
    <t>998713102</t>
  </si>
  <si>
    <t>Přesun hmot pro izolace tepelné stanovený z hmotnosti přesunovaného materiálu vodorovná dopravní vzdálenost do 50 m v objektech výšky přes 6 m do 12 m</t>
  </si>
  <si>
    <t>-589407106</t>
  </si>
  <si>
    <t>https://podminky.urs.cz/item/CS_URS_2022_02/998713102</t>
  </si>
  <si>
    <t>714</t>
  </si>
  <si>
    <t>Akustická a protiotřesová opatření</t>
  </si>
  <si>
    <t>96</t>
  </si>
  <si>
    <t>714111401</t>
  </si>
  <si>
    <t>Montáž akustických obkladů pohltivých z dřevěných panelů bez podkladového roštu na závěsné latě</t>
  </si>
  <si>
    <t>599729189</t>
  </si>
  <si>
    <t>https://podminky.urs.cz/item/CS_URS_2022_02/714111401</t>
  </si>
  <si>
    <t>97</t>
  </si>
  <si>
    <t>590R</t>
  </si>
  <si>
    <t>Akustický desky z dřevní vlny a cementu, šířka vláka 1,5mm,  požární odolnost A2</t>
  </si>
  <si>
    <t>1819125619</t>
  </si>
  <si>
    <t>98</t>
  </si>
  <si>
    <t>998714102</t>
  </si>
  <si>
    <t>Přesun hmot pro akustická a protiotřesová opatření stanovený z hmotnosti přesunovaného materiálu vodorovná dopravní vzdálenost do 50 m v objektech výšky přes 6 do 12 m</t>
  </si>
  <si>
    <t>896362541</t>
  </si>
  <si>
    <t>https://podminky.urs.cz/item/CS_URS_2022_02/998714102</t>
  </si>
  <si>
    <t>733</t>
  </si>
  <si>
    <t>Ústřední vytápění - rozvodné potrubí</t>
  </si>
  <si>
    <t>99</t>
  </si>
  <si>
    <t>733191923</t>
  </si>
  <si>
    <t>Opravy rozvodů potrubí z trubek ocelových závitových normálních i zesílených navaření odbočky na stávající potrubí, odbočka DN 15</t>
  </si>
  <si>
    <t>-194284813</t>
  </si>
  <si>
    <t>https://podminky.urs.cz/item/CS_URS_2022_02/733191923</t>
  </si>
  <si>
    <t>100</t>
  </si>
  <si>
    <t>733222102</t>
  </si>
  <si>
    <t>Potrubí z trubek měděných polotvrdých spojovaných měkkým pájením Ø 15/1</t>
  </si>
  <si>
    <t>1150995591</t>
  </si>
  <si>
    <t>https://podminky.urs.cz/item/CS_URS_2022_02/733222102</t>
  </si>
  <si>
    <t>"mč. 1.06" 1,5*2</t>
  </si>
  <si>
    <t>"mč. 2.02"6,5*2</t>
  </si>
  <si>
    <t>"mč. 2.11"1,5*2</t>
  </si>
  <si>
    <t>101</t>
  </si>
  <si>
    <t>733291101</t>
  </si>
  <si>
    <t>Zkoušky těsnosti potrubí z trubek měděných Ø do 35/1,5</t>
  </si>
  <si>
    <t>669118264</t>
  </si>
  <si>
    <t>https://podminky.urs.cz/item/CS_URS_2022_02/733291101</t>
  </si>
  <si>
    <t>102</t>
  </si>
  <si>
    <t>998733102</t>
  </si>
  <si>
    <t>Přesun hmot pro rozvody potrubí stanovený z hmotnosti přesunovaného materiálu vodorovná dopravní vzdálenost do 50 m v objektech výšky přes 6 do 12 m</t>
  </si>
  <si>
    <t>1684761268</t>
  </si>
  <si>
    <t>https://podminky.urs.cz/item/CS_URS_2022_02/998733102</t>
  </si>
  <si>
    <t>734</t>
  </si>
  <si>
    <t>Ústřední vytápění - armatury</t>
  </si>
  <si>
    <t>103</t>
  </si>
  <si>
    <t>734211115</t>
  </si>
  <si>
    <t>Ventily odvzdušňovací závitové otopných těles PN 6 do 120°C G 1/2</t>
  </si>
  <si>
    <t>-555940050</t>
  </si>
  <si>
    <t>https://podminky.urs.cz/item/CS_URS_2022_02/734211115</t>
  </si>
  <si>
    <t>734221514</t>
  </si>
  <si>
    <t>Ventily regulační závitové čtyřcestné pro jednotrubkové horizontální soustavy s termostatickým ventilem jednobodové připojení rohové G 1/2 x 18</t>
  </si>
  <si>
    <t>soubor</t>
  </si>
  <si>
    <t>-1052957353</t>
  </si>
  <si>
    <t>https://podminky.urs.cz/item/CS_URS_2022_02/734221514</t>
  </si>
  <si>
    <t>105</t>
  </si>
  <si>
    <t>734R</t>
  </si>
  <si>
    <t>Elektrická topná tyč 900 W s termostatem pro žebříkové radiátory, dl. 390 mm</t>
  </si>
  <si>
    <t>-415435439</t>
  </si>
  <si>
    <t>Poznámka k položce:
Technické parametry:
- barevné provedení: bílá nebo chrom
- připojovací závit: 1/2"
- stupeň ochrany: IP65
- max. délka kabelu (po natažení): 1,5 m
- max. provozní tlak: 10 bar
- nastavení teploty: 5 až 70 °C</t>
  </si>
  <si>
    <t>106</t>
  </si>
  <si>
    <t>998734102</t>
  </si>
  <si>
    <t>Přesun hmot pro armatury stanovený z hmotnosti přesunovaného materiálu vodorovná dopravní vzdálenost do 50 m v objektech výšky přes 6 do 12 m</t>
  </si>
  <si>
    <t>-1319699426</t>
  </si>
  <si>
    <t>https://podminky.urs.cz/item/CS_URS_2022_02/998734102</t>
  </si>
  <si>
    <t>735</t>
  </si>
  <si>
    <t>Ústřední vytápění - otopná tělesa</t>
  </si>
  <si>
    <t>107</t>
  </si>
  <si>
    <t>735164511</t>
  </si>
  <si>
    <t>Otopná tělesa trubková montáž těles na stěnu výšky tělesa do 1500 mm</t>
  </si>
  <si>
    <t>589537946</t>
  </si>
  <si>
    <t>https://podminky.urs.cz/item/CS_URS_2022_02/735164511</t>
  </si>
  <si>
    <t>108</t>
  </si>
  <si>
    <t>54153026</t>
  </si>
  <si>
    <t>těleso trubkové přímotopné 1500x750mm 600W</t>
  </si>
  <si>
    <t>-1483754708</t>
  </si>
  <si>
    <t>109</t>
  </si>
  <si>
    <t>998735102</t>
  </si>
  <si>
    <t>Přesun hmot pro otopná tělesa stanovený z hmotnosti přesunovaného materiálu vodorovná dopravní vzdálenost do 50 m v objektech výšky přes 6 do 12 m</t>
  </si>
  <si>
    <t>761707491</t>
  </si>
  <si>
    <t>https://podminky.urs.cz/item/CS_URS_2022_02/998735102</t>
  </si>
  <si>
    <t>742</t>
  </si>
  <si>
    <t>Elektroinstalace - slaboproud</t>
  </si>
  <si>
    <t>110</t>
  </si>
  <si>
    <t>742110002</t>
  </si>
  <si>
    <t>Montáž trubek elektroinstalačních plastových ohebných uložených pod omítku</t>
  </si>
  <si>
    <t>-90617630</t>
  </si>
  <si>
    <t>https://podminky.urs.cz/item/CS_URS_2022_02/742110002</t>
  </si>
  <si>
    <t>DATA V BYTECH</t>
  </si>
  <si>
    <t>"1.NP"40</t>
  </si>
  <si>
    <t>"2.NP"46</t>
  </si>
  <si>
    <t>111</t>
  </si>
  <si>
    <t>34571050</t>
  </si>
  <si>
    <t>trubka elektroinstalační ohebná EN 500 86-1141 (chránička) D 16/21,2mm</t>
  </si>
  <si>
    <t>-2140765634</t>
  </si>
  <si>
    <t>86*1,05 'Přepočtené koeficientem množství</t>
  </si>
  <si>
    <t>112</t>
  </si>
  <si>
    <t>742121001</t>
  </si>
  <si>
    <t>Montáž kabelů sdělovacích pro vnitřní rozvody počtu žil do 15</t>
  </si>
  <si>
    <t>1759467715</t>
  </si>
  <si>
    <t>https://podminky.urs.cz/item/CS_URS_2022_02/742121001</t>
  </si>
  <si>
    <t>113</t>
  </si>
  <si>
    <t>34121262</t>
  </si>
  <si>
    <t>kabel datový jádro Cu plné plášť PVC (U/UTP) kategorie 5e</t>
  </si>
  <si>
    <t>525008637</t>
  </si>
  <si>
    <t>86*1,2 'Přepočtené koeficientem množství</t>
  </si>
  <si>
    <t>114</t>
  </si>
  <si>
    <t>742122001</t>
  </si>
  <si>
    <t>Montáž kabelové spojky nebo svorkovnice do 15 žil</t>
  </si>
  <si>
    <t>-474219551</t>
  </si>
  <si>
    <t>https://podminky.urs.cz/item/CS_URS_2022_02/742122001</t>
  </si>
  <si>
    <t>"1.NP"3</t>
  </si>
  <si>
    <t>"2.NP"3+2</t>
  </si>
  <si>
    <t>115</t>
  </si>
  <si>
    <t>37451R</t>
  </si>
  <si>
    <t>Konektor RJ45 UTP Cat.5e černý samořezný</t>
  </si>
  <si>
    <t>-1574905130</t>
  </si>
  <si>
    <t>116</t>
  </si>
  <si>
    <t>742210121</t>
  </si>
  <si>
    <t>Montáž hlásiče automatického bodového</t>
  </si>
  <si>
    <t>-567307564</t>
  </si>
  <si>
    <t>https://podminky.urs.cz/item/CS_URS_2022_02/742210121</t>
  </si>
  <si>
    <t>autonomní hlásič detekce kouře pol.č.Xi03</t>
  </si>
  <si>
    <t>117</t>
  </si>
  <si>
    <t>40483010R</t>
  </si>
  <si>
    <t>autonomní hlásič detekce kouře</t>
  </si>
  <si>
    <t>-1841478218</t>
  </si>
  <si>
    <t>118</t>
  </si>
  <si>
    <t>742330041</t>
  </si>
  <si>
    <t>Montáž strukturované kabeláže zásuvek datových pod omítku, do nábytku, do parapetního žlabu nebo podlahové krabice jednozásuvky</t>
  </si>
  <si>
    <t>1144840270</t>
  </si>
  <si>
    <t>https://podminky.urs.cz/item/CS_URS_2022_02/742330041</t>
  </si>
  <si>
    <t>119</t>
  </si>
  <si>
    <t>8500048R</t>
  </si>
  <si>
    <t xml:space="preserve">Zásuvka datová </t>
  </si>
  <si>
    <t>1509787917</t>
  </si>
  <si>
    <t>120</t>
  </si>
  <si>
    <t>742110R</t>
  </si>
  <si>
    <t>Montáž kabelového žlabu pro slaboproud dle PD</t>
  </si>
  <si>
    <t>-299944634</t>
  </si>
  <si>
    <t>121</t>
  </si>
  <si>
    <t>345712R</t>
  </si>
  <si>
    <t>kanál elektroinstalační hranatý dle PD</t>
  </si>
  <si>
    <t>1316496857</t>
  </si>
  <si>
    <t>Poznámka k položce:
ELEKTROINSTALAČNÍ KANÁL ALU 90X55 mm
VČ. DOPLŇKOVÝCH KRYTŮ (SPOJOVACÍ, OBHYBOVÝ, ROH VNITŘNÍ, VNĚJŠÍ A POD)
BARVA: BÍLÁ (ELOXOVANÝ)
MATERIÁL: HLINÍK
TŘÍDA REAKCE NA OHEŇ PODKLADOVÉHO MATERIÁLU: A
STUPEŇ KRYTÍ: IP 40</t>
  </si>
  <si>
    <t>74,6*1,05 'Přepočtené koeficientem množství</t>
  </si>
  <si>
    <t>122</t>
  </si>
  <si>
    <t>998742102</t>
  </si>
  <si>
    <t>Přesun hmot pro slaboproud stanovený z hmotnosti přesunovaného materiálu vodorovná dopravní vzdálenost do 50 m v objektech výšky přes 6 do 12 m</t>
  </si>
  <si>
    <t>761163038</t>
  </si>
  <si>
    <t>https://podminky.urs.cz/item/CS_URS_2022_02/998742102</t>
  </si>
  <si>
    <t>763</t>
  </si>
  <si>
    <t>Konstrukce suché výstavby</t>
  </si>
  <si>
    <t>123</t>
  </si>
  <si>
    <t>763111411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</si>
  <si>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</si>
  <si>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-1401471322</t>
  </si>
  <si>
    <t>https://podminky.urs.cz/item/CS_URS_2022_02/763111411</t>
  </si>
  <si>
    <t>(délka*výška)-plocha otvorů*počet</t>
  </si>
  <si>
    <t>"1.01-1.07" (1,4+2,2+4,92+1,52)*3,5-(1,97*0,8*3)</t>
  </si>
  <si>
    <t>"2.01-2.04" (1,97)*3,35-(1,97*0,8)</t>
  </si>
  <si>
    <t>"2.05-2.12" (1,86+0,6+5,26+1,59+0,6)*3,35-(1,97*0,8*3)</t>
  </si>
  <si>
    <t>124</t>
  </si>
  <si>
    <t>763111431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</si>
  <si>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</si>
  <si>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-1379655605</t>
  </si>
  <si>
    <t>https://podminky.urs.cz/item/CS_URS_2022_02/763111431</t>
  </si>
  <si>
    <t>"1.01-1.07" (1,85+1,14+2,59+1,61)*3,5-(1,97*0,7*2)</t>
  </si>
  <si>
    <t>"2.01-2.04" (1,6+2,61)*3,35-(1,97+0,7)</t>
  </si>
  <si>
    <t>"2.05-2.12" (2*1,86+1,3+2,78+1,6)*3,35-(1,97*0,7*2)</t>
  </si>
  <si>
    <t>125</t>
  </si>
  <si>
    <t>763111717</t>
  </si>
  <si>
    <t>Příčka ze sádrokartonových desek ostatní konstrukce a práce na příčkách ze sádrokartonových desek základní penetrační nátěr (oboustranný)</t>
  </si>
  <si>
    <t>1335614433</t>
  </si>
  <si>
    <t>https://podminky.urs.cz/item/CS_URS_2022_02/763111717</t>
  </si>
  <si>
    <t>126</t>
  </si>
  <si>
    <t>763111771</t>
  </si>
  <si>
    <t>Příčka ze sádrokartonových desek Příplatek k cenám za rovinnost speciální tmelení kvality Q3</t>
  </si>
  <si>
    <t>127773024</t>
  </si>
  <si>
    <t>https://podminky.urs.cz/item/CS_URS_2022_02/763111771</t>
  </si>
  <si>
    <t>127</t>
  </si>
  <si>
    <t>763111812</t>
  </si>
  <si>
    <t>Demontáž příček ze sádrokartonových desek s nosnou konstrukcí z ocelových profilů jednoduchých, opláštění dvojité</t>
  </si>
  <si>
    <t>1634175562</t>
  </si>
  <si>
    <t>https://podminky.urs.cz/item/CS_URS_2022_02/763111812</t>
  </si>
  <si>
    <t>6,0*3,5</t>
  </si>
  <si>
    <t>5,25*3,25</t>
  </si>
  <si>
    <t>128</t>
  </si>
  <si>
    <t>763121422</t>
  </si>
  <si>
    <t>Stěna předsazená ze sádrokartonových desek s nosnou konstrukcí z ocelových profilů CW, UW jednoduše opláštěná deskou impregnovanou H2 tl. 12,5 mm bez izolace, EI 15, stěna tl. 62,5 mm, profil 50</t>
  </si>
  <si>
    <t>-93567810</t>
  </si>
  <si>
    <t>https://podminky.urs.cz/item/CS_URS_2022_02/763121422</t>
  </si>
  <si>
    <t>"SPP08" 1,05*(1,6+0,2)</t>
  </si>
  <si>
    <t>"SPP22" 1,1*(1,6+0,2)</t>
  </si>
  <si>
    <t>129</t>
  </si>
  <si>
    <t>763121483</t>
  </si>
  <si>
    <t>Stěna předsazená ze sádrokartonových desek s nosnou konstrukcí z ocelových profilů CW, UW dvojitě opláštěná deskami akustickými tl. 2 x 12,5 mm s izolací, EI 30, Rw do 28 dB, stěna tl. 127,5 mm, profil 100</t>
  </si>
  <si>
    <t>926048124</t>
  </si>
  <si>
    <t>https://podminky.urs.cz/item/CS_URS_2022_02/763121483</t>
  </si>
  <si>
    <t>(délka*výška)</t>
  </si>
  <si>
    <t>"SPP23" (4,15+0,15+3,25)*3,35</t>
  </si>
  <si>
    <t>130</t>
  </si>
  <si>
    <t>763121621</t>
  </si>
  <si>
    <t>Stěna předsazená ze sádrokartonových desek montáž desek na nosnou konstrukci, tl. 12,5 mm</t>
  </si>
  <si>
    <t>981863694</t>
  </si>
  <si>
    <t>https://podminky.urs.cz/item/CS_URS_2022_02/763121621</t>
  </si>
  <si>
    <t>131</t>
  </si>
  <si>
    <t>59030025</t>
  </si>
  <si>
    <t>deska SDK impregnovaná H2 tl 12,5mm</t>
  </si>
  <si>
    <t>334596434</t>
  </si>
  <si>
    <t>3,87*1,05 'Přepočtené koeficientem množství</t>
  </si>
  <si>
    <t>132</t>
  </si>
  <si>
    <t>763121714</t>
  </si>
  <si>
    <t>Stěna předsazená ze sádrokartonových desek ostatní konstrukce a práce na předsazených stěnách ze sádrokartonových desek základní penetrační nátěr</t>
  </si>
  <si>
    <t>1752550917</t>
  </si>
  <si>
    <t>https://podminky.urs.cz/item/CS_URS_2022_02/763121714</t>
  </si>
  <si>
    <t>133</t>
  </si>
  <si>
    <t>763121761</t>
  </si>
  <si>
    <t>Stěna předsazená ze sádrokartonových desek Příplatek k cenám za rovinnost kvality speciální tmelení kvality Q3</t>
  </si>
  <si>
    <t>1127952340</t>
  </si>
  <si>
    <t>https://podminky.urs.cz/item/CS_URS_2022_02/763121761</t>
  </si>
  <si>
    <t>763131421</t>
  </si>
  <si>
    <t>Podhled ze sádrokartonových desek dvouvrstvá zavěšená spodní konstrukce z ocelových profilů CD, UD dvojitě opláštěná deskami standardními A, tl. 2 x 12,5 mm, bez izolace</t>
  </si>
  <si>
    <t>1589598019</t>
  </si>
  <si>
    <t>https://podminky.urs.cz/item/CS_URS_2022_02/763131421</t>
  </si>
  <si>
    <t>Podhledy typu PK12</t>
  </si>
  <si>
    <t>"102" (2*1,55)</t>
  </si>
  <si>
    <t>"1.01-1.07" (1,97+18,77+12,57+2,3+12,8)</t>
  </si>
  <si>
    <t>"2.01-2.04" (2,89+17,96+12,0)</t>
  </si>
  <si>
    <t>"2.05-2.12" (3,63+20,6+14,75+3,12+14,01)</t>
  </si>
  <si>
    <t>135</t>
  </si>
  <si>
    <t>763131461</t>
  </si>
  <si>
    <t>Podhled ze sádrokartonových desek dvouvrstvá zavěšená spodní konstrukce z ocelových profilů CD, UD dvojitě opláštěná deskami impregnovanou H2, tl. 2 x 12,5 mm, bez izolace</t>
  </si>
  <si>
    <t>1087621610</t>
  </si>
  <si>
    <t>https://podminky.urs.cz/item/CS_URS_2022_02/763131461</t>
  </si>
  <si>
    <t>Podhledy typu PK22</t>
  </si>
  <si>
    <t>"1.01-1.07" (1,83+3,78)</t>
  </si>
  <si>
    <t>"2.01-2.04" 3,77</t>
  </si>
  <si>
    <t>"2.05-2.12" (2,04+4,03)</t>
  </si>
  <si>
    <t>136</t>
  </si>
  <si>
    <t>763131714</t>
  </si>
  <si>
    <t>Podhled ze sádrokartonových desek ostatní práce a konstrukce na podhledech ze sádrokartonových desek základní penetrační nátěr</t>
  </si>
  <si>
    <t>-700193577</t>
  </si>
  <si>
    <t>https://podminky.urs.cz/item/CS_URS_2022_02/763131714</t>
  </si>
  <si>
    <t>137</t>
  </si>
  <si>
    <t>763131771</t>
  </si>
  <si>
    <t>Podhled ze sádrokartonových desek Příplatek k cenám za rovinnost kvality speciální tmelení kvality Q3</t>
  </si>
  <si>
    <t>-110853821</t>
  </si>
  <si>
    <t>https://podminky.urs.cz/item/CS_URS_2022_02/763131771</t>
  </si>
  <si>
    <t>138</t>
  </si>
  <si>
    <t>763173R</t>
  </si>
  <si>
    <t>Montáž nosičů zařizovacích předmětů pro konstrukce ze sádrokartonových desek úchytu pro kuchyň a pod.</t>
  </si>
  <si>
    <t>-1794143887</t>
  </si>
  <si>
    <t>"1.01-1.07" 1</t>
  </si>
  <si>
    <t>"2.01-2.04" 1</t>
  </si>
  <si>
    <t>"2.05-2.12" 1</t>
  </si>
  <si>
    <t>139</t>
  </si>
  <si>
    <t>763181311</t>
  </si>
  <si>
    <t>Výplně otvorů konstrukcí ze sádrokartonových desek montáž zárubně kovové s konstrukcí jednokřídlové</t>
  </si>
  <si>
    <t>-2028757702</t>
  </si>
  <si>
    <t>https://podminky.urs.cz/item/CS_URS_2022_02/763181311</t>
  </si>
  <si>
    <t>DVEŘE 700/1970</t>
  </si>
  <si>
    <t>"1.01-1.07" 2</t>
  </si>
  <si>
    <t>"2.05-2.12" 2</t>
  </si>
  <si>
    <t>DVEŘE 800/1970</t>
  </si>
  <si>
    <t>"1.01-1.07" 3</t>
  </si>
  <si>
    <t>"2.05-2.12" 3</t>
  </si>
  <si>
    <t>140</t>
  </si>
  <si>
    <t>55331590</t>
  </si>
  <si>
    <t>zárubeň jednokřídlá ocelová pro sádrokartonové příčky tl stěny 75-100mm rozměru 800/1970, 2100mm</t>
  </si>
  <si>
    <t>805674375</t>
  </si>
  <si>
    <t>141</t>
  </si>
  <si>
    <t>55331589</t>
  </si>
  <si>
    <t>zárubeň jednokřídlá ocelová pro sádrokartonové příčky tl stěny 75-100mm rozměru 700/1970, 2100mm</t>
  </si>
  <si>
    <t>754206417</t>
  </si>
  <si>
    <t>142</t>
  </si>
  <si>
    <t>763181811</t>
  </si>
  <si>
    <t>Demontáž kovových zárubní konstrukcí ze sádrokartonových příček výšky do 2,75 m jednokřídlových</t>
  </si>
  <si>
    <t>-2119778832</t>
  </si>
  <si>
    <t>https://podminky.urs.cz/item/CS_URS_2022_02/763181811</t>
  </si>
  <si>
    <t>143</t>
  </si>
  <si>
    <t>998763101</t>
  </si>
  <si>
    <t>Přesun hmot pro dřevostavby stanovený z hmotnosti přesunovaného materiálu vodorovná dopravní vzdálenost do 50 m v objektech výšky přes 6 do 12 m</t>
  </si>
  <si>
    <t>-1352619961</t>
  </si>
  <si>
    <t>https://podminky.urs.cz/item/CS_URS_2022_02/998763101</t>
  </si>
  <si>
    <t>764</t>
  </si>
  <si>
    <t>Konstrukce klempířské</t>
  </si>
  <si>
    <t>144</t>
  </si>
  <si>
    <t>764222404</t>
  </si>
  <si>
    <t>Oplechování střešních prvků z hliníkového plechu štítu závětrnou lištou rš 330 mm</t>
  </si>
  <si>
    <t>2046267891</t>
  </si>
  <si>
    <t>https://podminky.urs.cz/item/CS_URS_2022_02/764222404</t>
  </si>
  <si>
    <t>AKUSTICKÁ PANEL pol.č. 1 RŠ 270</t>
  </si>
  <si>
    <t>(1,2*4)*1,05</t>
  </si>
  <si>
    <t>145</t>
  </si>
  <si>
    <t>764224403</t>
  </si>
  <si>
    <t>Oplechování horních ploch zdí a nadezdívek (atik) z hliníkového plechu mechanicky kotvené rš 250 mm</t>
  </si>
  <si>
    <t>1964512280</t>
  </si>
  <si>
    <t>https://podminky.urs.cz/item/CS_URS_2022_02/764224403</t>
  </si>
  <si>
    <t>AKUSTICKÁ PANEL pol.č. 3 RŠ 250</t>
  </si>
  <si>
    <t>(3,00+2,40)*1,05</t>
  </si>
  <si>
    <t>146</t>
  </si>
  <si>
    <t>764226404</t>
  </si>
  <si>
    <t>Oplechování parapetů z hliníkového plechu rovných mechanicky kotvené, bez rohů rš 330 mm</t>
  </si>
  <si>
    <t>-239155661</t>
  </si>
  <si>
    <t>https://podminky.urs.cz/item/CS_URS_2022_02/764226404</t>
  </si>
  <si>
    <t>AKUSTICKÁ PANEL pol.č. 2 RŠ 300</t>
  </si>
  <si>
    <t>147</t>
  </si>
  <si>
    <t>764226444</t>
  </si>
  <si>
    <t>Oplechování parapetů z hliníkového plechu rovných celoplošně lepené, bez rohů rš 330 mm</t>
  </si>
  <si>
    <t>934203223</t>
  </si>
  <si>
    <t>https://podminky.urs.cz/item/CS_URS_2022_02/764226444</t>
  </si>
  <si>
    <t>pol.č. K01</t>
  </si>
  <si>
    <t>1,2*1,05</t>
  </si>
  <si>
    <t>pol.č. K02</t>
  </si>
  <si>
    <t>148</t>
  </si>
  <si>
    <t>998764102</t>
  </si>
  <si>
    <t>Přesun hmot pro konstrukce klempířské stanovený z hmotnosti přesunovaného materiálu vodorovná dopravní vzdálenost do 50 m v objektech výšky přes 6 do 12 m</t>
  </si>
  <si>
    <t>2119698570</t>
  </si>
  <si>
    <t>https://podminky.urs.cz/item/CS_URS_2022_02/998764102</t>
  </si>
  <si>
    <t>765</t>
  </si>
  <si>
    <t>Krytina skládaná</t>
  </si>
  <si>
    <t>149</t>
  </si>
  <si>
    <t>765135001</t>
  </si>
  <si>
    <t>Montáž střešních doplňků vláknocementové krytiny skládané speciálních desek větracích hlavic, ventilačních prostupů, anténních prostupů, prostupových hlavic, kovových univerzálních apod., plochy jednotlivě do 0,2 m2</t>
  </si>
  <si>
    <t>1140597561</t>
  </si>
  <si>
    <t>https://podminky.urs.cz/item/CS_URS_2022_02/765135001</t>
  </si>
  <si>
    <t>"antenní prostup"1</t>
  </si>
  <si>
    <t>"protup ZTI"2</t>
  </si>
  <si>
    <t>"protup VZT"1</t>
  </si>
  <si>
    <t>150</t>
  </si>
  <si>
    <t>59161152</t>
  </si>
  <si>
    <t>prostup anténní pro krytinu vláknocementovou plast 400x400mm Dmax 60mm</t>
  </si>
  <si>
    <t>-1867876095</t>
  </si>
  <si>
    <t>151</t>
  </si>
  <si>
    <t>59161150</t>
  </si>
  <si>
    <t>prostup ventilační k větrání sanity 400x400mm D 110mm pro šablony vláknocementové krytiny</t>
  </si>
  <si>
    <t>-883069880</t>
  </si>
  <si>
    <t>152</t>
  </si>
  <si>
    <t>998765102</t>
  </si>
  <si>
    <t>Přesun hmot pro krytiny skládané stanovený z hmotnosti přesunovaného materiálu vodorovná dopravní vzdálenost do 50 m na objektech výšky přes 6 do 12 m</t>
  </si>
  <si>
    <t>363228987</t>
  </si>
  <si>
    <t>https://podminky.urs.cz/item/CS_URS_2022_02/998765102</t>
  </si>
  <si>
    <t>766</t>
  </si>
  <si>
    <t>Konstrukce truhlářské</t>
  </si>
  <si>
    <t>153</t>
  </si>
  <si>
    <t>766417513</t>
  </si>
  <si>
    <t>Montáž provětrávané fasády z dřevěných profilů podkladového roštu dvojitého pro svislé profily</t>
  </si>
  <si>
    <t>615886889</t>
  </si>
  <si>
    <t>https://podminky.urs.cz/item/CS_URS_2022_02/766417513</t>
  </si>
  <si>
    <t xml:space="preserve">AKUSTICKÝ PANEL </t>
  </si>
  <si>
    <t>5*1,2+3*2,4</t>
  </si>
  <si>
    <t>6*1,2+3*3,0</t>
  </si>
  <si>
    <t>154</t>
  </si>
  <si>
    <t>60514106</t>
  </si>
  <si>
    <t>řezivo jehličnaté lať pevnostní třída S10-13 průřez 40x60mm</t>
  </si>
  <si>
    <t>1029534046</t>
  </si>
  <si>
    <t>29,40*0,06*0,04</t>
  </si>
  <si>
    <t>0,071*1,15 'Přepočtené koeficientem množství</t>
  </si>
  <si>
    <t>155</t>
  </si>
  <si>
    <t>766621211</t>
  </si>
  <si>
    <t>Montáž oken dřevěných včetně montáže rámu plochy přes 1 m2 otevíravých do zdiva, výšky do 1,5 m</t>
  </si>
  <si>
    <t>-964661535</t>
  </si>
  <si>
    <t>https://podminky.urs.cz/item/CS_URS_2022_02/766621211</t>
  </si>
  <si>
    <t>156</t>
  </si>
  <si>
    <t>61110011</t>
  </si>
  <si>
    <t>okno dřevěné otevíravé/sklopné trojsklo přes plochu 1m2 do v 1,5m</t>
  </si>
  <si>
    <t>-884566783</t>
  </si>
  <si>
    <t xml:space="preserve">Poznámka k položce:
DLE SPECIFIKACE PROJEKTU </t>
  </si>
  <si>
    <t>157</t>
  </si>
  <si>
    <t>766629213</t>
  </si>
  <si>
    <t>Montáž oken dřevěných Příplatek k cenám za izolaci mezi ostěním a rámem okna při rovném ostění, připojovací spára tl. do 15 mm, fólie</t>
  </si>
  <si>
    <t>-742414038</t>
  </si>
  <si>
    <t>https://podminky.urs.cz/item/CS_URS_2022_02/766629213</t>
  </si>
  <si>
    <t>"INT" 2*(1,2+1,5)*2</t>
  </si>
  <si>
    <t>"EXT" 2*(1,2+1,5)*2</t>
  </si>
  <si>
    <t>158</t>
  </si>
  <si>
    <t>766660001</t>
  </si>
  <si>
    <t>Montáž dveřních křídel dřevěných nebo plastových otevíravých do ocelové zárubně povrchově upravených jednokřídlových, šířky do 800 mm</t>
  </si>
  <si>
    <t>528744236</t>
  </si>
  <si>
    <t>https://podminky.urs.cz/item/CS_URS_2022_02/766660001</t>
  </si>
  <si>
    <t>pol.č. D02 (do stávající zárubně 800 mm)</t>
  </si>
  <si>
    <t xml:space="preserve">pol.č. D03 (800 mm) </t>
  </si>
  <si>
    <t xml:space="preserve">pol.č. D04 (700 mm) </t>
  </si>
  <si>
    <t>159</t>
  </si>
  <si>
    <t>61162074</t>
  </si>
  <si>
    <t>dveře jednokřídlé voštinové povrch laminátový plné 800x1970-2100mm</t>
  </si>
  <si>
    <t>-1330309232</t>
  </si>
  <si>
    <t>160</t>
  </si>
  <si>
    <t>61162073</t>
  </si>
  <si>
    <t>dveře jednokřídlé voštinové povrch laminátový plné 700x1970-2100mm</t>
  </si>
  <si>
    <t>991188960</t>
  </si>
  <si>
    <t>161</t>
  </si>
  <si>
    <t>766660021</t>
  </si>
  <si>
    <t>Montáž dveřních křídel dřevěných nebo plastových otevíravých do ocelové zárubně protipožárních jednokřídlových, šířky do 800 mm</t>
  </si>
  <si>
    <t>218920693</t>
  </si>
  <si>
    <t>https://podminky.urs.cz/item/CS_URS_2022_02/766660021</t>
  </si>
  <si>
    <t>pol.č. D01</t>
  </si>
  <si>
    <t>162</t>
  </si>
  <si>
    <t>61162098</t>
  </si>
  <si>
    <t>dveře jednokřídlé dřevotřískové protipožární EI (EW) 30 D3 povrch laminátový plné 800x1970-2100mm</t>
  </si>
  <si>
    <t>-135057255</t>
  </si>
  <si>
    <t>163</t>
  </si>
  <si>
    <t>766671r</t>
  </si>
  <si>
    <t>Montáž doplňku střešních oken dřevěných nebo plastových kyvných, výklopných/kyvných</t>
  </si>
  <si>
    <t>-1781519739</t>
  </si>
  <si>
    <t>Poznámka k položce:
Revize a doplnění stávajících střešních oken o el. pohon vč. napojení na stávajíc ovládání ČCHÚC (pol.č. X104)</t>
  </si>
  <si>
    <t>pol.č. X104</t>
  </si>
  <si>
    <t>164</t>
  </si>
  <si>
    <t>61140718</t>
  </si>
  <si>
    <t>elektrický motor řetězový ke střešním oknům</t>
  </si>
  <si>
    <t>-360305492</t>
  </si>
  <si>
    <t>Poznámka k položce:
dle PD pol.č. X104</t>
  </si>
  <si>
    <t>165</t>
  </si>
  <si>
    <t>766691914</t>
  </si>
  <si>
    <t>Ostatní práce vyvěšení nebo zavěšení křídel dřevěných dveřních, plochy do 2 m2</t>
  </si>
  <si>
    <t>706221823</t>
  </si>
  <si>
    <t>https://podminky.urs.cz/item/CS_URS_2022_02/766691914</t>
  </si>
  <si>
    <t>166</t>
  </si>
  <si>
    <t>766694112</t>
  </si>
  <si>
    <t>Montáž ostatních truhlářských konstrukcí parapetních desek dřevěných nebo plastových šířky do 300 mm, délky přes 1000 do 1600 mm</t>
  </si>
  <si>
    <t>-484920229</t>
  </si>
  <si>
    <t>https://podminky.urs.cz/item/CS_URS_2022_02/766694112</t>
  </si>
  <si>
    <t>pol.č. T103 rš 220</t>
  </si>
  <si>
    <t xml:space="preserve">pol.č. T104 rš 240 </t>
  </si>
  <si>
    <t>167</t>
  </si>
  <si>
    <t>60794102</t>
  </si>
  <si>
    <t>parapet dřevotřískový vnitřní povrch laminátový š 260mm</t>
  </si>
  <si>
    <t>1259197823</t>
  </si>
  <si>
    <t>1*1,2</t>
  </si>
  <si>
    <t>6*1,1</t>
  </si>
  <si>
    <t>7,8*1,05 'Přepočtené koeficientem množství</t>
  </si>
  <si>
    <t>168</t>
  </si>
  <si>
    <t>60794121</t>
  </si>
  <si>
    <t>koncovka PVC k parapetním dřevotřískovým deskám 600mm</t>
  </si>
  <si>
    <t>1650150216</t>
  </si>
  <si>
    <t>7*2 'Přepočtené koeficientem množství</t>
  </si>
  <si>
    <t>169</t>
  </si>
  <si>
    <t>766694122</t>
  </si>
  <si>
    <t>Montáž ostatních truhlářských konstrukcí parapetních desek dřevěných nebo plastových šířky přes 300 mm, délky přes 1000 do 1600 mm</t>
  </si>
  <si>
    <t>1735805087</t>
  </si>
  <si>
    <t>https://podminky.urs.cz/item/CS_URS_2022_02/766694122</t>
  </si>
  <si>
    <t xml:space="preserve">pol.č. T100 rš 510 </t>
  </si>
  <si>
    <t>pol.č. T101 rš 410</t>
  </si>
  <si>
    <t>170</t>
  </si>
  <si>
    <t>60794106</t>
  </si>
  <si>
    <t>parapet dřevotřískový vnitřní povrch laminátový š 450mm</t>
  </si>
  <si>
    <t>685239869</t>
  </si>
  <si>
    <t>1*1,08</t>
  </si>
  <si>
    <t>1,08*1,05 'Přepočtené koeficientem množství</t>
  </si>
  <si>
    <t>171</t>
  </si>
  <si>
    <t>60794108</t>
  </si>
  <si>
    <t>parapet dřevotřískový vnitřní povrch laminátový š 550mm</t>
  </si>
  <si>
    <t>-580707011</t>
  </si>
  <si>
    <t>3*1,2</t>
  </si>
  <si>
    <t>3,6*1,05 'Přepočtené koeficientem množství</t>
  </si>
  <si>
    <t>172</t>
  </si>
  <si>
    <t>1915934526</t>
  </si>
  <si>
    <t>4*2 'Přepočtené koeficientem množství</t>
  </si>
  <si>
    <t>173</t>
  </si>
  <si>
    <t>766811116R</t>
  </si>
  <si>
    <t xml:space="preserve">Montáž komplet kuchyňských skříněk spodních na nožičky </t>
  </si>
  <si>
    <t>-1151753806</t>
  </si>
  <si>
    <t>KUCHYNĚ DLE PD</t>
  </si>
  <si>
    <t>"2.01-2.04" 6</t>
  </si>
  <si>
    <t>"2.05-2.12" 6</t>
  </si>
  <si>
    <t>174</t>
  </si>
  <si>
    <t>KUCH_01R</t>
  </si>
  <si>
    <t xml:space="preserve">Komplet kuchyňská modulová spodní skříňka lamino </t>
  </si>
  <si>
    <t>-1192786406</t>
  </si>
  <si>
    <t>Poznámka k položce:
DLE SPECIFIKACE PD</t>
  </si>
  <si>
    <t>175</t>
  </si>
  <si>
    <t>766811144R</t>
  </si>
  <si>
    <t>Montáž kuchyňských linek korpusu horních skříněk Příplatek k ceně za usazení vestavěných spotřebičů digestoře</t>
  </si>
  <si>
    <t>-1579633948</t>
  </si>
  <si>
    <t>176</t>
  </si>
  <si>
    <t>766811152R</t>
  </si>
  <si>
    <t xml:space="preserve">Montáž komplet kuchyňských skříněk horních na stěnu </t>
  </si>
  <si>
    <t>-130660005</t>
  </si>
  <si>
    <t>"1.01-1.07" 4</t>
  </si>
  <si>
    <t>"2.05-2.12" 5</t>
  </si>
  <si>
    <t>177</t>
  </si>
  <si>
    <t>KUCH_02R</t>
  </si>
  <si>
    <t>Komplet kuchyňská modulová horní skříňka lamino</t>
  </si>
  <si>
    <t>-1889050678</t>
  </si>
  <si>
    <t>178</t>
  </si>
  <si>
    <t>KUCH_03R</t>
  </si>
  <si>
    <t>Vestavěný odsavač par nerez</t>
  </si>
  <si>
    <t>210356103</t>
  </si>
  <si>
    <t>179</t>
  </si>
  <si>
    <t>KUCH_04R</t>
  </si>
  <si>
    <t>deska elektrická INDUKČNÍ 2 varné zóny</t>
  </si>
  <si>
    <t>-565604841</t>
  </si>
  <si>
    <t>180</t>
  </si>
  <si>
    <t>766811212</t>
  </si>
  <si>
    <t>Montáž kuchyňských linek pracovní desky bez výřezu, délky jednoho dílu přes 1000 do 2000 mm</t>
  </si>
  <si>
    <t>-1628948057</t>
  </si>
  <si>
    <t>https://podminky.urs.cz/item/CS_URS_2022_02/766811212</t>
  </si>
  <si>
    <t>181</t>
  </si>
  <si>
    <t>60722275</t>
  </si>
  <si>
    <t>deska dřevotřísková laminovaná dřevěný dekor 2070x2800mm tl 38mm</t>
  </si>
  <si>
    <t>CS ÚRS 2021 02</t>
  </si>
  <si>
    <t>1501312382</t>
  </si>
  <si>
    <t>"1.01-1.07" 1,6*0,6</t>
  </si>
  <si>
    <t>182</t>
  </si>
  <si>
    <t>766811213</t>
  </si>
  <si>
    <t>Montáž kuchyňských linek pracovní desky bez výřezu, délky jednoho dílu přes 2000 do 4000 mm</t>
  </si>
  <si>
    <t>87585373</t>
  </si>
  <si>
    <t>https://podminky.urs.cz/item/CS_URS_2021_02/766811213</t>
  </si>
  <si>
    <t>183</t>
  </si>
  <si>
    <t>-1427589161</t>
  </si>
  <si>
    <t>"2.01-2.04" 2,2*0,6</t>
  </si>
  <si>
    <t>"2.05-2.12" 2,2*0,6</t>
  </si>
  <si>
    <t>184</t>
  </si>
  <si>
    <t>766811222</t>
  </si>
  <si>
    <t>Montáž kuchyňských linek pracovní desky Příplatek k ceně za usazení varné desky (včetně silikonu)</t>
  </si>
  <si>
    <t>-1551120741</t>
  </si>
  <si>
    <t>https://podminky.urs.cz/item/CS_URS_2021_02/766811222</t>
  </si>
  <si>
    <t>185</t>
  </si>
  <si>
    <t>766811223</t>
  </si>
  <si>
    <t>Montáž kuchyňských linek pracovní desky Příplatek k ceně za usazení dřezu (včetně silikonu)</t>
  </si>
  <si>
    <t>1225830543</t>
  </si>
  <si>
    <t>https://podminky.urs.cz/item/CS_URS_2021_02/766811223</t>
  </si>
  <si>
    <t>186</t>
  </si>
  <si>
    <t>766811231</t>
  </si>
  <si>
    <t>Montáž kuchyňských linek zádové desky bez výřezu, délky jednoho dílu do 1000 mm</t>
  </si>
  <si>
    <t>2013110661</t>
  </si>
  <si>
    <t>https://podminky.urs.cz/item/CS_URS_2022_02/766811231</t>
  </si>
  <si>
    <t>187</t>
  </si>
  <si>
    <t>60722264</t>
  </si>
  <si>
    <t>deska dřevotřísková laminovaná dřevěný dekor 2070x2800mm tl 8mm</t>
  </si>
  <si>
    <t>266167949</t>
  </si>
  <si>
    <t>"1.01-1.07" 0,6*0,6</t>
  </si>
  <si>
    <t>"2.01-2.04" 0,6*0,6</t>
  </si>
  <si>
    <t>188</t>
  </si>
  <si>
    <t>766811233</t>
  </si>
  <si>
    <t>Montáž kuchyňských linek zádové desky bez výřezu, délky jednoho dílu přes 2000 do 4000 mm</t>
  </si>
  <si>
    <t>1699177400</t>
  </si>
  <si>
    <t>https://podminky.urs.cz/item/CS_URS_2021_02/766811233</t>
  </si>
  <si>
    <t>189</t>
  </si>
  <si>
    <t>90335066</t>
  </si>
  <si>
    <t>190</t>
  </si>
  <si>
    <t>766811239</t>
  </si>
  <si>
    <t>Montáž kuchyňských linek zádové desky Příplatek k ceně za vyřezání otvoru (včetně zaměření) např. na zásuvku</t>
  </si>
  <si>
    <t>-1292400591</t>
  </si>
  <si>
    <t>https://podminky.urs.cz/item/CS_URS_2021_02/766811239</t>
  </si>
  <si>
    <t>"2.01-2.04" 4</t>
  </si>
  <si>
    <t>"2.05-2.12" 4</t>
  </si>
  <si>
    <t>191</t>
  </si>
  <si>
    <t>766812820</t>
  </si>
  <si>
    <t>Demontáž kuchyňských linek dřevěných nebo kovových včetně skříněk uchycených na stěně, délky do 1500 mm</t>
  </si>
  <si>
    <t>968432225</t>
  </si>
  <si>
    <t>https://podminky.urs.cz/item/CS_URS_2022_02/766812820</t>
  </si>
  <si>
    <t>192</t>
  </si>
  <si>
    <t>766821122R</t>
  </si>
  <si>
    <t>Montáž korpusu vestavěné skříně šatní dle PD</t>
  </si>
  <si>
    <t>-903045582</t>
  </si>
  <si>
    <t>VESTAVĚNÉ SKŘÍNĚ DLE PD</t>
  </si>
  <si>
    <t>193</t>
  </si>
  <si>
    <t>55711114R</t>
  </si>
  <si>
    <t>Vestavěná šatní skříň dle PD</t>
  </si>
  <si>
    <t>2118135737</t>
  </si>
  <si>
    <t>"1.01-1.07" 1,52*3,0</t>
  </si>
  <si>
    <t>"2.01-2.04" 3,25*3,0</t>
  </si>
  <si>
    <t>"2.05-2.12" 2,67*3,0+1,49*3,0+1,86*3,0</t>
  </si>
  <si>
    <t>194</t>
  </si>
  <si>
    <t>998766102</t>
  </si>
  <si>
    <t>Přesun hmot pro konstrukce truhlářské stanovený z hmotnosti přesunovaného materiálu vodorovná dopravní vzdálenost do 50 m v objektech výšky přes 6 do 12 m</t>
  </si>
  <si>
    <t>-1098815015</t>
  </si>
  <si>
    <t>https://podminky.urs.cz/item/CS_URS_2022_02/998766102</t>
  </si>
  <si>
    <t>767</t>
  </si>
  <si>
    <t>Konstrukce zámečnické</t>
  </si>
  <si>
    <t>767161211</t>
  </si>
  <si>
    <t>Montáž zábradlí rovného z profilové oceli do zdiva, hmotnosti 1 m zábradlí do 20 kg</t>
  </si>
  <si>
    <t>-396447556</t>
  </si>
  <si>
    <t>https://podminky.urs.cz/item/CS_URS_2022_02/767161211</t>
  </si>
  <si>
    <t>pol.č. Z01</t>
  </si>
  <si>
    <t>1,25*6</t>
  </si>
  <si>
    <t>196</t>
  </si>
  <si>
    <t>55342035R</t>
  </si>
  <si>
    <t>madlo zábradlí okna vč. povrchové úpravy</t>
  </si>
  <si>
    <t>-568580108</t>
  </si>
  <si>
    <t>197</t>
  </si>
  <si>
    <t>767531111</t>
  </si>
  <si>
    <t>Montáž vstupních čistících zón z rohoží kovových nebo plastových</t>
  </si>
  <si>
    <t>-1398273683</t>
  </si>
  <si>
    <t>https://podminky.urs.cz/item/CS_URS_2022_02/767531111</t>
  </si>
  <si>
    <t>198</t>
  </si>
  <si>
    <t>69752065</t>
  </si>
  <si>
    <t>rohož vstupní provedení rýhované hliníkové profily</t>
  </si>
  <si>
    <t>1753693518</t>
  </si>
  <si>
    <t>1,5*1,1 'Přepočtené koeficientem množství</t>
  </si>
  <si>
    <t>199</t>
  </si>
  <si>
    <t>767531121</t>
  </si>
  <si>
    <t>Montáž vstupních čistících zón z rohoží osazení rámu mosazného nebo hliníkového zapuštěného z L profilů</t>
  </si>
  <si>
    <t>288985812</t>
  </si>
  <si>
    <t>https://podminky.urs.cz/item/CS_URS_2022_02/767531121</t>
  </si>
  <si>
    <t>pol.č. 103</t>
  </si>
  <si>
    <t>2*(1,5+1,0)</t>
  </si>
  <si>
    <t>200</t>
  </si>
  <si>
    <t>69752160</t>
  </si>
  <si>
    <t>rám pro zapuštění profil L-30/30 25/25 20/30 15/30-Al</t>
  </si>
  <si>
    <t>-344566625</t>
  </si>
  <si>
    <t>5*1,1 'Přepočtené koeficientem množství</t>
  </si>
  <si>
    <t>201</t>
  </si>
  <si>
    <t>767821114</t>
  </si>
  <si>
    <t>Montáž poštovních schránek sestav zavěšených do 24 kusů</t>
  </si>
  <si>
    <t>391979669</t>
  </si>
  <si>
    <t>https://podminky.urs.cz/item/CS_URS_2022_02/767821114</t>
  </si>
  <si>
    <t>pol.č. X102</t>
  </si>
  <si>
    <t>202</t>
  </si>
  <si>
    <t>55348202</t>
  </si>
  <si>
    <t>schránka listovní sestava nástěnná 1řadá počet 6ks</t>
  </si>
  <si>
    <t>-1157004049</t>
  </si>
  <si>
    <t>203</t>
  </si>
  <si>
    <t>998767202</t>
  </si>
  <si>
    <t>Přesun hmot pro zámečnické konstrukce stanovený procentní sazbou (%) z ceny vodorovná dopravní vzdálenost do 50 m v objektech výšky přes 6 do 12 m</t>
  </si>
  <si>
    <t>%</t>
  </si>
  <si>
    <t>564577478</t>
  </si>
  <si>
    <t>https://podminky.urs.cz/item/CS_URS_2022_02/998767202</t>
  </si>
  <si>
    <t>771</t>
  </si>
  <si>
    <t>Podlahy z dlaždic</t>
  </si>
  <si>
    <t>204</t>
  </si>
  <si>
    <t>771111011</t>
  </si>
  <si>
    <t>Příprava podkladu před provedením dlažby vysátí podlah</t>
  </si>
  <si>
    <t>-998839234</t>
  </si>
  <si>
    <t>https://podminky.urs.cz/item/CS_URS_2022_02/771111011</t>
  </si>
  <si>
    <t>205</t>
  </si>
  <si>
    <t>771121011</t>
  </si>
  <si>
    <t>Příprava podkladu před provedením dlažby nátěr penetrační na podlahu</t>
  </si>
  <si>
    <t>874181691</t>
  </si>
  <si>
    <t>https://podminky.urs.cz/item/CS_URS_2022_02/771121011</t>
  </si>
  <si>
    <t>206</t>
  </si>
  <si>
    <t>771151021</t>
  </si>
  <si>
    <t>Příprava podkladu před provedením dlažby samonivelační stěrka min.pevnosti 30 MPa, tloušťky do 3 mm</t>
  </si>
  <si>
    <t>1018910719</t>
  </si>
  <si>
    <t>https://podminky.urs.cz/item/CS_URS_2022_02/771151021</t>
  </si>
  <si>
    <t>207</t>
  </si>
  <si>
    <t>771161021</t>
  </si>
  <si>
    <t>Příprava podkladu před provedením dlažby montáž profilu ukončujícího profilu pro plynulý přechod (dlažba-koberec apod.)</t>
  </si>
  <si>
    <t>1788980140</t>
  </si>
  <si>
    <t>https://podminky.urs.cz/item/CS_URS_2022_02/771161021</t>
  </si>
  <si>
    <t>pol.č. Xi02</t>
  </si>
  <si>
    <t>208</t>
  </si>
  <si>
    <t>59054100</t>
  </si>
  <si>
    <t>profil přechodový Al s pohyblivým ramenem 8x20mm</t>
  </si>
  <si>
    <t>-191959473</t>
  </si>
  <si>
    <t>24*1,1 'Přepočtené koeficientem množství</t>
  </si>
  <si>
    <t>209</t>
  </si>
  <si>
    <t>771474112</t>
  </si>
  <si>
    <t>Montáž soklů z dlaždic keramických lepených flexibilním lepidlem rovných, výšky přes 65 do 90 mm</t>
  </si>
  <si>
    <t>-1604267702</t>
  </si>
  <si>
    <t>https://podminky.urs.cz/item/CS_URS_2022_02/771474112</t>
  </si>
  <si>
    <t>chodba mč. 101</t>
  </si>
  <si>
    <t>chodba mč.201</t>
  </si>
  <si>
    <t>3,25</t>
  </si>
  <si>
    <t>210</t>
  </si>
  <si>
    <t>59761416</t>
  </si>
  <si>
    <t>sokl-dlažba keramická slinutá hladká do interiéru i exteriéru 300x80mm</t>
  </si>
  <si>
    <t>1551600402</t>
  </si>
  <si>
    <t>42,37*3,3 'Přepočtené koeficientem množství</t>
  </si>
  <si>
    <t>211</t>
  </si>
  <si>
    <t>771574115</t>
  </si>
  <si>
    <t>Montáž podlah z dlaždic keramických lepených flexibilním lepidlem maloformátových hladkých přes 22 do 25 ks/m2</t>
  </si>
  <si>
    <t>-218918910</t>
  </si>
  <si>
    <t>https://podminky.urs.cz/item/CS_URS_2022_02/771574115</t>
  </si>
  <si>
    <t>KOUPELNY A WC DLE PD</t>
  </si>
  <si>
    <t>"1.01-1.07" 1,83+3,78</t>
  </si>
  <si>
    <t>"2.05-2.12" 2,04+3,95</t>
  </si>
  <si>
    <t>212</t>
  </si>
  <si>
    <t>59761605</t>
  </si>
  <si>
    <t>dlažba keramická hutná hladká do interiéru přes 22 do 25ks/m2</t>
  </si>
  <si>
    <t>-1075126340</t>
  </si>
  <si>
    <t>15,37*1,1 'Přepočtené koeficientem množství</t>
  </si>
  <si>
    <t>213</t>
  </si>
  <si>
    <t>771574264</t>
  </si>
  <si>
    <t>Montáž podlah z dlaždic keramických lepených flexibilním lepidlem maloformátových pro vysoké mechanické zatížení protiskluzných nebo reliéfních (bezbariérových) přes 12 do 19 ks/m2</t>
  </si>
  <si>
    <t>404498476</t>
  </si>
  <si>
    <t>https://podminky.urs.cz/item/CS_URS_2022_02/771574264</t>
  </si>
  <si>
    <t>214</t>
  </si>
  <si>
    <t>59761612</t>
  </si>
  <si>
    <t>dlažba keramická slinutá hladká do interiéru i exteriéru pro vysoké mechanické namáhání přes 12 do 19ks/m2</t>
  </si>
  <si>
    <t>-1343964993</t>
  </si>
  <si>
    <t>37,57*1,1 'Přepočtené koeficientem množství</t>
  </si>
  <si>
    <t>215</t>
  </si>
  <si>
    <t>771577111</t>
  </si>
  <si>
    <t>Montáž podlah z dlaždic keramických lepených flexibilním lepidlem Příplatek k cenám za plochu do 5 m2 jednotlivě</t>
  </si>
  <si>
    <t>161975780</t>
  </si>
  <si>
    <t>https://podminky.urs.cz/item/CS_URS_2022_02/771577111</t>
  </si>
  <si>
    <t>216</t>
  </si>
  <si>
    <t>771591115</t>
  </si>
  <si>
    <t>Podlahy - dokončovací práce spárování silikonem</t>
  </si>
  <si>
    <t>51366210</t>
  </si>
  <si>
    <t>https://podminky.urs.cz/item/CS_URS_2022_02/771591115</t>
  </si>
  <si>
    <t>"1.01-1.07" 5,6+8,2</t>
  </si>
  <si>
    <t>"2.01-2.04" 8,02</t>
  </si>
  <si>
    <t>"2.05-2.12" 7,92+8,37</t>
  </si>
  <si>
    <t>217</t>
  </si>
  <si>
    <t>771592011</t>
  </si>
  <si>
    <t>Čištění vnitřních ploch po položení dlažby podlah nebo schodišť chemickými prostředky</t>
  </si>
  <si>
    <t>-1224911084</t>
  </si>
  <si>
    <t>https://podminky.urs.cz/item/CS_URS_2022_02/771592011</t>
  </si>
  <si>
    <t>218</t>
  </si>
  <si>
    <t>998771102</t>
  </si>
  <si>
    <t>Přesun hmot pro podlahy z dlaždic stanovený z hmotnosti přesunovaného materiálu vodorovná dopravní vzdálenost do 50 m v objektech výšky přes 6 do 12 m</t>
  </si>
  <si>
    <t>1907256552</t>
  </si>
  <si>
    <t>https://podminky.urs.cz/item/CS_URS_2022_02/998771102</t>
  </si>
  <si>
    <t>776</t>
  </si>
  <si>
    <t>Podlahy povlakové</t>
  </si>
  <si>
    <t>219</t>
  </si>
  <si>
    <t>776111116</t>
  </si>
  <si>
    <t>Příprava podkladu broušení podlah stávajícího podkladu pro odstranění lepidla (po starých krytinách)</t>
  </si>
  <si>
    <t>-1520186739</t>
  </si>
  <si>
    <t>https://podminky.urs.cz/item/CS_URS_2022_02/776111116</t>
  </si>
  <si>
    <t>220</t>
  </si>
  <si>
    <t>776111311</t>
  </si>
  <si>
    <t>Příprava podkladu vysátí podlah</t>
  </si>
  <si>
    <t>-203845447</t>
  </si>
  <si>
    <t>https://podminky.urs.cz/item/CS_URS_2022_02/776111311</t>
  </si>
  <si>
    <t>221</t>
  </si>
  <si>
    <t>776121321</t>
  </si>
  <si>
    <t>Příprava podkladu penetrace neředěná podlah</t>
  </si>
  <si>
    <t>788671757</t>
  </si>
  <si>
    <t>https://podminky.urs.cz/item/CS_URS_2022_02/776121321</t>
  </si>
  <si>
    <t>222</t>
  </si>
  <si>
    <t>776141111</t>
  </si>
  <si>
    <t>Příprava podkladu vyrovnání samonivelační stěrkou podlah min.pevnosti 20 MPa, tloušťky do 3 mm</t>
  </si>
  <si>
    <t>-1861900140</t>
  </si>
  <si>
    <t>https://podminky.urs.cz/item/CS_URS_2022_02/776141111</t>
  </si>
  <si>
    <t>223</t>
  </si>
  <si>
    <t>776201811</t>
  </si>
  <si>
    <t>Demontáž povlakových podlahovin lepených ručně bez podložky</t>
  </si>
  <si>
    <t>1720992245</t>
  </si>
  <si>
    <t>https://podminky.urs.cz/item/CS_URS_2022_02/776201811</t>
  </si>
  <si>
    <t>"mč. 103" 16,9</t>
  </si>
  <si>
    <t>"mč. 104" 18,8</t>
  </si>
  <si>
    <t>"mč. 105" 19,4</t>
  </si>
  <si>
    <t>"mč. 202" 25,2</t>
  </si>
  <si>
    <t>"mč. 203" 12,0</t>
  </si>
  <si>
    <t>"mč. 204" 15,5</t>
  </si>
  <si>
    <t>"mč. 205" 26,4</t>
  </si>
  <si>
    <t>"mč. 206" 21,8</t>
  </si>
  <si>
    <t>224</t>
  </si>
  <si>
    <t>776221111</t>
  </si>
  <si>
    <t>Montáž podlahovin z PVC lepením standardním lepidlem z pásů standardních</t>
  </si>
  <si>
    <t>750496311</t>
  </si>
  <si>
    <t>https://podminky.urs.cz/item/CS_URS_2022_02/776221111</t>
  </si>
  <si>
    <t>BYTY</t>
  </si>
  <si>
    <t>"1.01-1.07" 2,39+18,77+12,57+2,3+12,8</t>
  </si>
  <si>
    <t>"2.01-2.04" 2,99+18,05+12,02</t>
  </si>
  <si>
    <t>"2.05-2.12" 3,84+20,17+4,75+3,13+14,09</t>
  </si>
  <si>
    <t>225</t>
  </si>
  <si>
    <t>28411027</t>
  </si>
  <si>
    <t>PVC vinyl heterogenní akustická tl 3,40mm, nášlapná vrstva 0,67mm, zátěž 34/42, otlak do 0,11mm, útlum 19dB, hořlavost Bfl S1</t>
  </si>
  <si>
    <t>1383476784</t>
  </si>
  <si>
    <t>203,16589597001*1,1 'Přepočtené koeficientem množství</t>
  </si>
  <si>
    <t>226</t>
  </si>
  <si>
    <t>776223112</t>
  </si>
  <si>
    <t>Montáž podlahovin z PVC spoj podlah svařováním za studena</t>
  </si>
  <si>
    <t>1468458568</t>
  </si>
  <si>
    <t>https://podminky.urs.cz/item/CS_URS_2022_02/776223112</t>
  </si>
  <si>
    <t>"1.01-1.07" 1,5+4,92+2,48+3,04</t>
  </si>
  <si>
    <t>"2.01-2.04" 3,85+3,01</t>
  </si>
  <si>
    <t>"2.05-2.12" 3,3+2,77+2,48</t>
  </si>
  <si>
    <t>227</t>
  </si>
  <si>
    <t>776411112</t>
  </si>
  <si>
    <t>Montáž soklíků lepením obvodových, výšky přes 80 do 100 mm</t>
  </si>
  <si>
    <t>1551648795</t>
  </si>
  <si>
    <t>https://podminky.urs.cz/item/CS_URS_2022_02/776411112</t>
  </si>
  <si>
    <t>BYTY, pol.č. Xi01</t>
  </si>
  <si>
    <t>"1.01-1.07" 6,44+20,92+14,95+6,06+14,46</t>
  </si>
  <si>
    <t>"2.01-2.04" 7,04+17,22+13,94</t>
  </si>
  <si>
    <t>"2.05-2.12" 7,92+21,76+16,12+7,16+15,54</t>
  </si>
  <si>
    <t>228</t>
  </si>
  <si>
    <t>28411010</t>
  </si>
  <si>
    <t>lišta soklová PVC 20x100mm</t>
  </si>
  <si>
    <t>-1359750732</t>
  </si>
  <si>
    <t>169,53*1,02 'Přepočtené koeficientem množství</t>
  </si>
  <si>
    <t>229</t>
  </si>
  <si>
    <t>998776102</t>
  </si>
  <si>
    <t>Přesun hmot pro podlahy povlakové stanovený z hmotnosti přesunovaného materiálu vodorovná dopravní vzdálenost do 50 m v objektech výšky přes 6 do 12 m</t>
  </si>
  <si>
    <t>-10702657</t>
  </si>
  <si>
    <t>https://podminky.urs.cz/item/CS_URS_2022_02/998776102</t>
  </si>
  <si>
    <t>781</t>
  </si>
  <si>
    <t>Dokončovací práce - obklady</t>
  </si>
  <si>
    <t>230</t>
  </si>
  <si>
    <t>781111011</t>
  </si>
  <si>
    <t>Příprava podkladu před provedením obkladu oprášení (ometení) stěny</t>
  </si>
  <si>
    <t>-1966240873</t>
  </si>
  <si>
    <t>https://podminky.urs.cz/item/CS_URS_2022_02/781111011</t>
  </si>
  <si>
    <t>231</t>
  </si>
  <si>
    <t>781121011</t>
  </si>
  <si>
    <t>Příprava podkladu před provedením obkladu nátěr penetrační na stěnu</t>
  </si>
  <si>
    <t>-676226104</t>
  </si>
  <si>
    <t>https://podminky.urs.cz/item/CS_URS_2022_02/781121011</t>
  </si>
  <si>
    <t>232</t>
  </si>
  <si>
    <t>781151031</t>
  </si>
  <si>
    <t>Příprava podkladu před provedením obkladu celoplošné vyrovnání podkladu stěrkou, tloušťky 3 mm</t>
  </si>
  <si>
    <t>-890174540</t>
  </si>
  <si>
    <t>https://podminky.urs.cz/item/CS_URS_2022_02/781151031</t>
  </si>
  <si>
    <t>"mč. 1.02" (1,75+1,05)*2,2</t>
  </si>
  <si>
    <t>"mč. 1.06" (2,5+1,51)*2,2</t>
  </si>
  <si>
    <t>"mč. 2.02" (2,52+1,5)*2,2</t>
  </si>
  <si>
    <t>"mč. 2.07" 1,1*2,2</t>
  </si>
  <si>
    <t>"mč. 2.11" (2,68+1,5)*2,2</t>
  </si>
  <si>
    <t>233</t>
  </si>
  <si>
    <t>781474115</t>
  </si>
  <si>
    <t>Montáž obkladů vnitřních stěn z dlaždic keramických lepených flexibilním lepidlem maloformátových hladkých přes 22 do 25 ks/m2</t>
  </si>
  <si>
    <t>814539013</t>
  </si>
  <si>
    <t>https://podminky.urs.cz/item/CS_URS_2022_02/781474115</t>
  </si>
  <si>
    <t>"1.01-1.07" (5,6+8,2)*2,2-(0,7*1,97)*2</t>
  </si>
  <si>
    <t>"2.01-2.04" 8,02*2,2-(0,7*1,97)</t>
  </si>
  <si>
    <t>"2.05-2.12" (7,92+8,37)*2,2-(0,7*1,97)*2</t>
  </si>
  <si>
    <t>234</t>
  </si>
  <si>
    <t>59761039</t>
  </si>
  <si>
    <t>obklad keramický hladký přes 22 do 25ks/m2</t>
  </si>
  <si>
    <t>1744488513</t>
  </si>
  <si>
    <t>76,947*1,1 'Přepočtené koeficientem množství</t>
  </si>
  <si>
    <t>235</t>
  </si>
  <si>
    <t>781494511</t>
  </si>
  <si>
    <t>Obklad - dokončující práce profily ukončovací lepené flexibilním lepidlem ukončovací</t>
  </si>
  <si>
    <t>-1967470888</t>
  </si>
  <si>
    <t>https://podminky.urs.cz/item/CS_URS_2022_02/781494511</t>
  </si>
  <si>
    <t>236</t>
  </si>
  <si>
    <t>781495115</t>
  </si>
  <si>
    <t>Obklad - dokončující práce ostatní práce spárování silikonem</t>
  </si>
  <si>
    <t>-1788854017</t>
  </si>
  <si>
    <t>https://podminky.urs.cz/item/CS_URS_2022_02/781495115</t>
  </si>
  <si>
    <t>"1.01-1.07" (6+6)*2,2</t>
  </si>
  <si>
    <t>"2.01-2.04" 6*2,2</t>
  </si>
  <si>
    <t>"2.05-2.12" (6+6)*2,2</t>
  </si>
  <si>
    <t>237</t>
  </si>
  <si>
    <t>781495211</t>
  </si>
  <si>
    <t>Čištění vnitřních ploch po provedení obkladu stěn chemickými prostředky</t>
  </si>
  <si>
    <t>-1150294066</t>
  </si>
  <si>
    <t>https://podminky.urs.cz/item/CS_URS_2022_02/781495211</t>
  </si>
  <si>
    <t>238</t>
  </si>
  <si>
    <t>998781102</t>
  </si>
  <si>
    <t>Přesun hmot pro obklady keramické stanovený z hmotnosti přesunovaného materiálu vodorovná dopravní vzdálenost do 50 m v objektech výšky přes 6 do 12 m</t>
  </si>
  <si>
    <t>1335293130</t>
  </si>
  <si>
    <t>https://podminky.urs.cz/item/CS_URS_2022_02/998781102</t>
  </si>
  <si>
    <t>783</t>
  </si>
  <si>
    <t>Dokončovací práce - nátěry</t>
  </si>
  <si>
    <t>239</t>
  </si>
  <si>
    <t>783301313</t>
  </si>
  <si>
    <t>Příprava podkladu zámečnických konstrukcí před provedením nátěru odmaštění odmašťovačem ředidlovým</t>
  </si>
  <si>
    <t>1830513219</t>
  </si>
  <si>
    <t>https://podminky.urs.cz/item/CS_URS_2022_02/783301313</t>
  </si>
  <si>
    <t>ocelové zárubně</t>
  </si>
  <si>
    <t>(0,7+2*2,05)*0,2*5</t>
  </si>
  <si>
    <t>(0,8+2*2,05)*0,2*13</t>
  </si>
  <si>
    <t>240</t>
  </si>
  <si>
    <t>783314101</t>
  </si>
  <si>
    <t>Základní nátěr zámečnických konstrukcí jednonásobný syntetický</t>
  </si>
  <si>
    <t>1936196300</t>
  </si>
  <si>
    <t>https://podminky.urs.cz/item/CS_URS_2022_02/783314101</t>
  </si>
  <si>
    <t>241</t>
  </si>
  <si>
    <t>783315101</t>
  </si>
  <si>
    <t>Mezinátěr zámečnických konstrukcí jednonásobný syntetický standardní</t>
  </si>
  <si>
    <t>-954731860</t>
  </si>
  <si>
    <t>https://podminky.urs.cz/item/CS_URS_2022_02/783315101</t>
  </si>
  <si>
    <t>242</t>
  </si>
  <si>
    <t>783317101</t>
  </si>
  <si>
    <t>Krycí nátěr (email) zámečnických konstrukcí jednonásobný syntetický standardní</t>
  </si>
  <si>
    <t>179813340</t>
  </si>
  <si>
    <t>https://podminky.urs.cz/item/CS_URS_2022_02/783317101</t>
  </si>
  <si>
    <t>243</t>
  </si>
  <si>
    <t>783342101</t>
  </si>
  <si>
    <t>Tmelení zámečnických konstrukcí včetně přebroušení tmelených míst, tmelem polyuretanovým</t>
  </si>
  <si>
    <t>-718793774</t>
  </si>
  <si>
    <t>https://podminky.urs.cz/item/CS_URS_2022_02/783342101</t>
  </si>
  <si>
    <t>(0,8+2*2,05)*0,2*6</t>
  </si>
  <si>
    <t>244</t>
  </si>
  <si>
    <t>783617611</t>
  </si>
  <si>
    <t>Krycí nátěr (email) armatur a kovových potrubí potrubí do DN 50 mm dvojnásobný syntetický standardní</t>
  </si>
  <si>
    <t>361966070</t>
  </si>
  <si>
    <t>https://podminky.urs.cz/item/CS_URS_2022_02/783617611</t>
  </si>
  <si>
    <t>ROZVODY ÚT</t>
  </si>
  <si>
    <t>2*(4,0+6,5+3,5)</t>
  </si>
  <si>
    <t>2*(7+15+3*3,35)</t>
  </si>
  <si>
    <t>784</t>
  </si>
  <si>
    <t>Dokončovací práce - malby a tapety</t>
  </si>
  <si>
    <t>245</t>
  </si>
  <si>
    <t>784111001</t>
  </si>
  <si>
    <t>Oprášení (ometení) podkladu v místnostech výšky do 3,80 m</t>
  </si>
  <si>
    <t>1304928234</t>
  </si>
  <si>
    <t>https://podminky.urs.cz/item/CS_URS_2022_02/784111001</t>
  </si>
  <si>
    <t>246</t>
  </si>
  <si>
    <t>784111007</t>
  </si>
  <si>
    <t>Oprášení (ometení) podkladu na schodišti o výšce podlaží přes 3,80 do 5,00 m</t>
  </si>
  <si>
    <t>-1808274143</t>
  </si>
  <si>
    <t>https://podminky.urs.cz/item/CS_URS_2022_02/784111007</t>
  </si>
  <si>
    <t>247</t>
  </si>
  <si>
    <t>784181101</t>
  </si>
  <si>
    <t>Penetrace podkladu jednonásobná základní akrylátová bezbarvá v místnostech výšky do 3,80 m</t>
  </si>
  <si>
    <t>998233377</t>
  </si>
  <si>
    <t>https://podminky.urs.cz/item/CS_URS_2022_02/784181101</t>
  </si>
  <si>
    <t>malby</t>
  </si>
  <si>
    <t>Penetrace stěn SDK</t>
  </si>
  <si>
    <t>-2*SDK_PŘÍČKA_A</t>
  </si>
  <si>
    <t>-2*SDK_PŘÍČKA_H</t>
  </si>
  <si>
    <t>Penetrace předstěn SDK</t>
  </si>
  <si>
    <t>-SDK_AKU_PŘEDSTĚNA</t>
  </si>
  <si>
    <t>-SDK_INSTAL_PŘEDSTĚNY</t>
  </si>
  <si>
    <t>Penetrace podhledu SDK</t>
  </si>
  <si>
    <t>-SDK_PODHLED_A</t>
  </si>
  <si>
    <t>-SDK_PODHLED_H</t>
  </si>
  <si>
    <t>248</t>
  </si>
  <si>
    <t>784181107</t>
  </si>
  <si>
    <t>Penetrace podkladu jednonásobná základní akrylátová bezbarvá na schodišti o výšce podlaží do 3,80 m</t>
  </si>
  <si>
    <t>-1391927797</t>
  </si>
  <si>
    <t>https://podminky.urs.cz/item/CS_URS_2022_02/784181107</t>
  </si>
  <si>
    <t>249</t>
  </si>
  <si>
    <t>784221101</t>
  </si>
  <si>
    <t>Malby z malířských směsí otěruvzdorných za sucha dvojnásobné, bílé za sucha otěruvzdorné dobře v místnostech výšky do 3,80 m</t>
  </si>
  <si>
    <t>1420174722</t>
  </si>
  <si>
    <t>https://podminky.urs.cz/item/CS_URS_2022_02/784221101</t>
  </si>
  <si>
    <t>SPOLEČNÉ PROSTORY</t>
  </si>
  <si>
    <t>"stěny" 32*3,0+19+3,0+36*3,0</t>
  </si>
  <si>
    <t>"stropy"33+21+20</t>
  </si>
  <si>
    <t>"otvory"-((5*1,97*0,8)+(1,2*2,2+1,8*2,2))-(4*1,97*0,8)-(6*1,97*0,8)</t>
  </si>
  <si>
    <t>BYT DLE PD</t>
  </si>
  <si>
    <t>"1.01-1.07"</t>
  </si>
  <si>
    <t>"stěny" (6,44+20,92+14,95+6,06+14,46)*3,0+(5,6+8,02)*2,5</t>
  </si>
  <si>
    <t>"stropy" (2,39+1,83+18,77+12,57+2,03+3,78+12,8)</t>
  </si>
  <si>
    <t>"keram obklady" -(5,6+8,2)*2,5+(0,7*1,97)*2</t>
  </si>
  <si>
    <t>"otvory"-(0,8*1,97*4+0,7*1,97*2)*2</t>
  </si>
  <si>
    <t xml:space="preserve">"2.01-2.04" </t>
  </si>
  <si>
    <t>"stěny" (7,04+17,22+13,94)*3,0+8,02*2,5</t>
  </si>
  <si>
    <t>"stropy" (2,99+3,77+18,05+12,02)</t>
  </si>
  <si>
    <t>"keram obkaldy" -8,02*2,2+(0,7*1,97)</t>
  </si>
  <si>
    <t>"otvory"-(0,8*1,97*3+0,7*1,97)*2</t>
  </si>
  <si>
    <t>"2.05-2.12"</t>
  </si>
  <si>
    <t>"stěny" (7,92+21,76+16,2+7,16+15,54)*3,0+(5,92+8,37)*2,5</t>
  </si>
  <si>
    <t>"stropy" (3,87+2,04+20,17+14,75+3,12+3,95+14,09)</t>
  </si>
  <si>
    <t>"keram obkaldy" -(7,92+8,37)*2,2+(0,7*1,97)*2</t>
  </si>
  <si>
    <t>"otvory"-(0,8*1,97*5+0,7*1,97*2)*2</t>
  </si>
  <si>
    <t>250</t>
  </si>
  <si>
    <t>784221107</t>
  </si>
  <si>
    <t>Malby z malířských směsí otěruvzdorných za sucha dvojnásobné, bílé za sucha otěruvzdorné dobře na schodišti o výšce podlaží do 3,80 m</t>
  </si>
  <si>
    <t>-1270239828</t>
  </si>
  <si>
    <t>https://podminky.urs.cz/item/CS_URS_2022_02/784221107</t>
  </si>
  <si>
    <t>"stěny" 16,0*3,0*3</t>
  </si>
  <si>
    <t>"stropy"17,0*3</t>
  </si>
  <si>
    <t>786</t>
  </si>
  <si>
    <t>Dokončovací práce - čalounické úpravy</t>
  </si>
  <si>
    <t>251</t>
  </si>
  <si>
    <t>786614001</t>
  </si>
  <si>
    <t>Montáž venkovních rolet upevněných na rám okenního nebo dveřního otvoru nebo na ostění, ovládaných motorem, včetně horního boxu a vodících profilů, plochy do 4 m2</t>
  </si>
  <si>
    <t>148946889</t>
  </si>
  <si>
    <t>https://podminky.urs.cz/item/CS_URS_2022_02/786614001</t>
  </si>
  <si>
    <t>pol.č. X105</t>
  </si>
  <si>
    <t>252</t>
  </si>
  <si>
    <t>63128000</t>
  </si>
  <si>
    <t>Venkovní předokenní roleta dle specifikace PD  PD 1200/1400 mm</t>
  </si>
  <si>
    <t>-224786290</t>
  </si>
  <si>
    <t>2*1,2*1,4</t>
  </si>
  <si>
    <t>253</t>
  </si>
  <si>
    <t>998786102</t>
  </si>
  <si>
    <t>Přesun hmot pro stínění a čalounické úpravy stanovený z hmotnosti přesunovaného materiálu vodorovná dopravní vzdálenost do 50 m v objektech výšky (hloubky) přes 6 do 12 m</t>
  </si>
  <si>
    <t>1621081551</t>
  </si>
  <si>
    <t>https://podminky.urs.cz/item/CS_URS_2022_02/998786102</t>
  </si>
  <si>
    <t>ZTI - Zdravotně technické instalace</t>
  </si>
  <si>
    <t>Soupis:</t>
  </si>
  <si>
    <t>ZTI-01 - Kanalizace</t>
  </si>
  <si>
    <t>D1 - Hlavní instalační prvky kanalizace</t>
  </si>
  <si>
    <t>D2 - Kanalizace splašková  pod deskou  -potrubní část</t>
  </si>
  <si>
    <t>D3 - Kanalizace splašková  ostatní - potrubní část</t>
  </si>
  <si>
    <t>D4 - Zařizovací předměty</t>
  </si>
  <si>
    <t>D5 - Ostatní</t>
  </si>
  <si>
    <t>D1</t>
  </si>
  <si>
    <t>Hlavní instalační prvky kanalizace</t>
  </si>
  <si>
    <t>ZTI0101001</t>
  </si>
  <si>
    <t>NAPOJENÍ SPLAŠKOVÉ KANALIAZCE NA TRASU POD DESKOU LITINA/KAMENINA VČ ZEMNÍCH PRACÍ DN UPŘESNIT PO ODKRYTÍ POTRUBNÍCH TRAS</t>
  </si>
  <si>
    <t>KS</t>
  </si>
  <si>
    <t>ZTI0101002</t>
  </si>
  <si>
    <t>VENTILAČNÍ HLAVICE ∅110 -PRO VENKOVNÍ POUŽIŽÍ BARVU UPŘESNIT PŘED OBJEDNÁNÍM,vč UV stabilní úpravy vč prostupu střešním pláštěm a zapravení</t>
  </si>
  <si>
    <t>ZTI0101003</t>
  </si>
  <si>
    <t>PŘIVĚTRÁVACÍ HLAVICE ∅50 -PRO VNITŘNÍ POUŽITÍ, TĚSNÁ</t>
  </si>
  <si>
    <t>ZTI0101004</t>
  </si>
  <si>
    <t>SIFON PRO PŘIPOJENÍ UT - SIFON SE ZÁPACH.UZÁVĚROU</t>
  </si>
  <si>
    <t>ZTI0101005</t>
  </si>
  <si>
    <t>SIFON PRO PŘIPOJENÍ MYČKY/PRAŠKY</t>
  </si>
  <si>
    <t>ZTI0101006</t>
  </si>
  <si>
    <t>MTZ - hlavních instalačních prvků OSTATNÍ</t>
  </si>
  <si>
    <t>D2</t>
  </si>
  <si>
    <t>Kanalizace splašková  pod deskou  -potrubní část</t>
  </si>
  <si>
    <t>ZTI0102001</t>
  </si>
  <si>
    <t>Potrubí kanalizační hrdlové (v zemi) PVC - KG - SN4 ø 110 - vč. tvarovek, čistících kusů,mont. materiálu atd. vč. prořezu</t>
  </si>
  <si>
    <t>ZTI0102002</t>
  </si>
  <si>
    <t>Potrubí kanalizační hrdlové (v zemi) PVC - KG - SN4 ø 125 - vč. tvarovek, čistících kusů,mont. materiálu atd. vč. prořezu</t>
  </si>
  <si>
    <t>ZTI0102003</t>
  </si>
  <si>
    <t>PE Chráničky pro vedení pod základy vč osazení</t>
  </si>
  <si>
    <t>ZTI0102004</t>
  </si>
  <si>
    <t>Kamerové zkoušky st. potrubí pod deskou</t>
  </si>
  <si>
    <t>ZTI0102005</t>
  </si>
  <si>
    <t>Štěrkopískový tříděný obsyp tl. 300 mm</t>
  </si>
  <si>
    <t>D3</t>
  </si>
  <si>
    <t>Kanalizace splašková  ostatní - potrubní část</t>
  </si>
  <si>
    <t>ZTI0103001</t>
  </si>
  <si>
    <t>Potrubí kanalizační hrdlové PP - HT odhlučněné ø 40 - vč. tvarovek, mont. materiálu atd.vč. prořezu</t>
  </si>
  <si>
    <t>ZTI0103002</t>
  </si>
  <si>
    <t>Potrubí kanalizační hrdlové PP - HT odhlučněné ø 50 - vč. tvarovek, mont. materiálu atd.vč. prořezu</t>
  </si>
  <si>
    <t>ZTI0103003</t>
  </si>
  <si>
    <t>Potrubí kanalizační hrdlové PP - HT odhlučněné ø 110 - vč. tvarovek, mont. materiálu atd.vč.prořezu</t>
  </si>
  <si>
    <t>ZTI0103004</t>
  </si>
  <si>
    <t>Minerální izolace pro trasu vedneou přes půdu tl 20mm - mont. materiálu atd.vč. prořezu</t>
  </si>
  <si>
    <t>ZTI0103005</t>
  </si>
  <si>
    <t>Požární ucpávky vč montáže a značení do ø 125</t>
  </si>
  <si>
    <t>ZTI0103006</t>
  </si>
  <si>
    <t>Příplatek za vedení potrubí v dutinách stěn</t>
  </si>
  <si>
    <t>ZTI0103007</t>
  </si>
  <si>
    <t>Příplatek za montážní materiál ostatní</t>
  </si>
  <si>
    <t>ZTI0103008</t>
  </si>
  <si>
    <t>Příplatek za kotvicí a instalační prvky</t>
  </si>
  <si>
    <t>ZTI0103009</t>
  </si>
  <si>
    <t>Příplatek za stíženou montáž -vedení ve st. objektu</t>
  </si>
  <si>
    <t>h</t>
  </si>
  <si>
    <t>D4</t>
  </si>
  <si>
    <t>Zařizovací předměty</t>
  </si>
  <si>
    <t>ZTI0104001</t>
  </si>
  <si>
    <t>WC mísa závěsná, keramická vč. sedátka a prkénka</t>
  </si>
  <si>
    <t>ZTI0104002</t>
  </si>
  <si>
    <t>Instalační splachovací modul vč tlačítek -WC</t>
  </si>
  <si>
    <t>ZTI0104003</t>
  </si>
  <si>
    <t>Umyvadlo, keramické vč umyvadlové pilety a příslušenství</t>
  </si>
  <si>
    <t>ZTI0104004</t>
  </si>
  <si>
    <t>Umývátko, keramické vč umyvadlové pilety a příslušenství</t>
  </si>
  <si>
    <t>ZTI0104005</t>
  </si>
  <si>
    <t>Instalační modul pro umyvadlo voda a odpad do lehkých stěn</t>
  </si>
  <si>
    <t>ZTI0104006</t>
  </si>
  <si>
    <t>Dřez nerezový vč příslušenství</t>
  </si>
  <si>
    <t>ZTI0104007</t>
  </si>
  <si>
    <t>Sifon dřezový</t>
  </si>
  <si>
    <t>ZTI0104008</t>
  </si>
  <si>
    <t>Sifon umyvadlový</t>
  </si>
  <si>
    <t>ZTI0104009</t>
  </si>
  <si>
    <t>Sprchová zástěna vč příslušenství 900x900</t>
  </si>
  <si>
    <t>ZTI0104010</t>
  </si>
  <si>
    <t>Sprchvá vanička 900x900 odtoku se sifonem D50</t>
  </si>
  <si>
    <t>ZTI0104011</t>
  </si>
  <si>
    <t>Montáže zařizovacích předmětů</t>
  </si>
  <si>
    <t>D5</t>
  </si>
  <si>
    <t>Ostatní</t>
  </si>
  <si>
    <t>ZTI0105001</t>
  </si>
  <si>
    <t>Manuály, zaškolení obsluhy, štítkování a značení potrubí</t>
  </si>
  <si>
    <t>ZTI0105002</t>
  </si>
  <si>
    <t>Demontáže st. potrubí kanalizace vč likvidace</t>
  </si>
  <si>
    <t>ZTI0105003</t>
  </si>
  <si>
    <t>Zkoušky kanalizačního potrubí</t>
  </si>
  <si>
    <t>ZTI0105004</t>
  </si>
  <si>
    <t>Zaměření průběhu vedení pod deskou a exteriéru</t>
  </si>
  <si>
    <t>ZTI0105005</t>
  </si>
  <si>
    <t>Likvidace vzniklého odpadu vč odvozu na skládku a polátků</t>
  </si>
  <si>
    <t>ZTI0105006</t>
  </si>
  <si>
    <t>Náklady na za jistění staveniště vč likvidace, vč čerpání vody pod deskou</t>
  </si>
  <si>
    <t>ZTI0105007</t>
  </si>
  <si>
    <t>Podrobná koordinace jednotlivých profesí (EI, VZT, UT, ZTI) na stavbě -potrubí, světla, výustní prvky VZT apod.</t>
  </si>
  <si>
    <t>ZTI0105008</t>
  </si>
  <si>
    <t>Revize protipožárních uzávěrů vč. výkresové dokumentace</t>
  </si>
  <si>
    <t>ZTI0105009</t>
  </si>
  <si>
    <t>Příplatek za práci ve výšce do 15m - plošiny, lešení, apod</t>
  </si>
  <si>
    <t>ZTI0105010</t>
  </si>
  <si>
    <t>Revizní otvory do sádrokartonových podhledů do rozměru 500x500 mm</t>
  </si>
  <si>
    <t>ZTI0105011</t>
  </si>
  <si>
    <t>příprava prostupů konstrukcemi do DN125 - ruční provedení</t>
  </si>
  <si>
    <t>ZTI0105012</t>
  </si>
  <si>
    <t>Jádrové vrtání do DN125</t>
  </si>
  <si>
    <t>ZTI0105013</t>
  </si>
  <si>
    <t>Pomocné konstrukce - výstuhy, vzpěry, podpěry -pozink žárově zinkovaný</t>
  </si>
  <si>
    <t>ZTI0105014</t>
  </si>
  <si>
    <t>Pomocné stavební výpomoce - zhotovení drobných drážek a prostupů do DN100, začištění prostupů, vč. dozdění, přeštukování a omítnutí</t>
  </si>
  <si>
    <t>ZTI0105015</t>
  </si>
  <si>
    <t>Vzorkování (předložení, odsouhlasení) pohledových a designových prvků</t>
  </si>
  <si>
    <t>ZTI0105016</t>
  </si>
  <si>
    <t>Vyhotovení provozní dokumentace (harmonogram revizí, údržby atd.) 7ks paré + digitální podoba</t>
  </si>
  <si>
    <t>ZTI0105017</t>
  </si>
  <si>
    <t>Vyhotovení dokumentace ke kolaudaci (revize, atesty, prohláš. atd.) 7ks paré + 1CD, vč. podkladů pro vyhotovení dokumentace - digitálně (stavební podklady - dwg formát)</t>
  </si>
  <si>
    <t>ZTI0105018</t>
  </si>
  <si>
    <t>Dokumentace skutečného provedení stavby -ZTI (V+K)</t>
  </si>
  <si>
    <t>ZTI0105019</t>
  </si>
  <si>
    <t>Doprava na staveniště vč zajištění</t>
  </si>
  <si>
    <t>km</t>
  </si>
  <si>
    <t>ZTI-02 - Vodovod</t>
  </si>
  <si>
    <t>D1 - Hlavní prvky</t>
  </si>
  <si>
    <t>D2 - Potrubí vč. tvarovek a montáže a žlabů - vodovod</t>
  </si>
  <si>
    <t>D3 - Zařizovací přeměty</t>
  </si>
  <si>
    <t>D4 - Vodovodní armatury</t>
  </si>
  <si>
    <t>Hlavní prvky</t>
  </si>
  <si>
    <t>ZTI0201001</t>
  </si>
  <si>
    <t>EL. OHŘÍVAČ SE ZÁSOBNÍKEM TLAKOVÝ 150L, / 230V 2,2kW vč napojení SV,TV-DN20-KK/ZK/PV</t>
  </si>
  <si>
    <t>ZTI0201002</t>
  </si>
  <si>
    <t>Napojení zásobníků TV na potrubní trasu SV. TV</t>
  </si>
  <si>
    <t>ZTI0201003</t>
  </si>
  <si>
    <t>Napojení na st. vedení v 1.PP -vysazení odbočky</t>
  </si>
  <si>
    <t>ZTI0201004</t>
  </si>
  <si>
    <t>Podružné měření spotřeby vody -SV -KK20+ Qn=2,5m3/h Osazeno v revizním vstupu Vč. dálkového odečtu spotřeby</t>
  </si>
  <si>
    <t>Potrubí vč. tvarovek a montáže a žlabů - vodovod</t>
  </si>
  <si>
    <t>ZTI0202001</t>
  </si>
  <si>
    <t>Potrubí plastové pro pitnou vodu 20x2,3 - vč. tvarovek, armatur,mont. materiálu atd. Vč. prořezu</t>
  </si>
  <si>
    <t>ZTI0202002</t>
  </si>
  <si>
    <t>Potrubí plastové pro pitnou vodu 25x2,8 - vč. tvarovek, armatur,mont. materiálu atd. Vč. prořezu</t>
  </si>
  <si>
    <t>ZTI0202003</t>
  </si>
  <si>
    <t>Potrubí plastovépro pitnou vodu 32x3,6 - vč. tvarovek, armatur,mont. materiálu atd. Vč. prořezu</t>
  </si>
  <si>
    <t>ZTI0202004</t>
  </si>
  <si>
    <t>Potrubí plastové pro pitnou vodu 40x4,5 - vč. tvarovek, armatur,mont. materiálu atd. Vč. prořezu</t>
  </si>
  <si>
    <t>ZTI0202005</t>
  </si>
  <si>
    <t>Izolace návleková z pěněného PE - tl. 9 mm - 22/9 - studená voda Vč. prořezu</t>
  </si>
  <si>
    <t>ZTI0202006</t>
  </si>
  <si>
    <t>Izolace návleková z pěněného PE - tl. 9 mm - 28/9 - studená voda Vč. prořezu</t>
  </si>
  <si>
    <t>ZTI0202007</t>
  </si>
  <si>
    <t>Izolace návleková z pěněného PE - tl. 13 mm - 35/13 - studená voda Vč. prořezu</t>
  </si>
  <si>
    <t>ZTI0202008</t>
  </si>
  <si>
    <t>Izolace návleková z pěněného PE - tl. 13 mm - 42/13 - studená voda Vč. prořezu</t>
  </si>
  <si>
    <t>ZTI0202009</t>
  </si>
  <si>
    <t>Izolace , pouzdro minerální , tl. 30 mm - 22/30 - teplá voda Vč. prořezu</t>
  </si>
  <si>
    <t>ZTI0202010</t>
  </si>
  <si>
    <t>Izolace , pouzdro minerální , tl. 30 mm - 28/30 - teplá voda Vč. prořezu</t>
  </si>
  <si>
    <t>ZTI0202011</t>
  </si>
  <si>
    <t>Požární ucpávky vč montáže a značení</t>
  </si>
  <si>
    <t>ZTI0202012</t>
  </si>
  <si>
    <t>ZTI0202013</t>
  </si>
  <si>
    <t>ZTI0202014</t>
  </si>
  <si>
    <t>Příplatek za vede ní trasy v podlaze, vč přípravy držky a chráničky</t>
  </si>
  <si>
    <t>ZTI0202015</t>
  </si>
  <si>
    <t>Připlatek za stíženou montáž -stávajícíc objekt</t>
  </si>
  <si>
    <t>Zařizovací přeměty</t>
  </si>
  <si>
    <t>ZTI0203001</t>
  </si>
  <si>
    <t>Rohový ventil kulový 1/2"-3/8", vč. připojovací hadičky -samostatná umyvadla a dřez</t>
  </si>
  <si>
    <t>ZTI0203002</t>
  </si>
  <si>
    <t>Napojen í SV+TV instalačních modulů -toalet</t>
  </si>
  <si>
    <t>ZTI0203003</t>
  </si>
  <si>
    <t>Baterie dřezová- s teleskopickou koncovkou</t>
  </si>
  <si>
    <t>ZTI0203004</t>
  </si>
  <si>
    <t>Baterie umyvadlová stojánková</t>
  </si>
  <si>
    <t>ZTI0203005</t>
  </si>
  <si>
    <t>Baterie sprchová nástěnná vč příslušetví a sprchové hlavice s držákem</t>
  </si>
  <si>
    <t>ZTI0203006</t>
  </si>
  <si>
    <t>MTZ zařizovacích předmětů</t>
  </si>
  <si>
    <t>Vodovodní armatury</t>
  </si>
  <si>
    <t>ZTI0204001</t>
  </si>
  <si>
    <t>Kulový kohout pro pitnou vodu 1" - s vypouštěním</t>
  </si>
  <si>
    <t>ZTI0204002</t>
  </si>
  <si>
    <t>Kulový kohout pro pitnou vodu 5/4" - s vypouštěním</t>
  </si>
  <si>
    <t>ZTI0204003</t>
  </si>
  <si>
    <t>MTZ armatur</t>
  </si>
  <si>
    <t>ZTI0205001</t>
  </si>
  <si>
    <t>ZTI0205002</t>
  </si>
  <si>
    <t>Tlaková zkouška potrubí</t>
  </si>
  <si>
    <t>ZTI0205003</t>
  </si>
  <si>
    <t>Desinfekce a proplach vodovodu</t>
  </si>
  <si>
    <t>ZTI0205004</t>
  </si>
  <si>
    <t>Demontáže st. potrubí vodovodu vč likvidace</t>
  </si>
  <si>
    <t>ZTI0205005</t>
  </si>
  <si>
    <t>ZTI0205006</t>
  </si>
  <si>
    <t>Náklady na za jistění staveniště vč likvidace</t>
  </si>
  <si>
    <t>ZTI0205007</t>
  </si>
  <si>
    <t>ZTI0205008</t>
  </si>
  <si>
    <t>Příprava prostupů konstrukcemi do DN50 - ruční provedení</t>
  </si>
  <si>
    <t>ZTI0205009</t>
  </si>
  <si>
    <t>ZTI0205010</t>
  </si>
  <si>
    <t>ZTI0205011</t>
  </si>
  <si>
    <t>VZT - Vzduchotechnika</t>
  </si>
  <si>
    <t xml:space="preserve">D1 - Hlavní prvky </t>
  </si>
  <si>
    <t>D2 - Potrubní trasa</t>
  </si>
  <si>
    <t>D3 - Montáže a zprovoznění</t>
  </si>
  <si>
    <t>D4 - Příslušenství ostatní</t>
  </si>
  <si>
    <t>D5 - Stavební požadavky</t>
  </si>
  <si>
    <t>D6 - Ostatní</t>
  </si>
  <si>
    <t xml:space="preserve">Hlavní prvky </t>
  </si>
  <si>
    <t>VZT0101001</t>
  </si>
  <si>
    <t>Potrubní odtahový ventilátor pro řízení dle ovladačů -tlačítek/pohyb senzoru. MIN 150m3/h při 60Pa. 230V, vč regulace s doběhem,vč zpětné klapky D125 Zařízení dle požadavků ERP 2018 dle nařízení EÚ 1254/1253.</t>
  </si>
  <si>
    <t>Poznámka k položce:
VZT1.1</t>
  </si>
  <si>
    <t>VZT0101002</t>
  </si>
  <si>
    <t>Mechanický spínač ventilátoru</t>
  </si>
  <si>
    <t>Poznámka k položce:
1.2</t>
  </si>
  <si>
    <t>VZT0101003</t>
  </si>
  <si>
    <t>Pružné připojení ventilátoru</t>
  </si>
  <si>
    <t>VZT0101004</t>
  </si>
  <si>
    <t>MTZ zařízení VZT1 vč zprovznění, zaregulování a zaškolení obsluhy</t>
  </si>
  <si>
    <t>VZT0101005</t>
  </si>
  <si>
    <t>Recirkulační digestoř vč filtru s aktivním uhlím pro max. 300m3/h</t>
  </si>
  <si>
    <t>Poznámka k položce:
VZT2.1</t>
  </si>
  <si>
    <t>VZT0101006</t>
  </si>
  <si>
    <t>MTZ zařízení VZT2 vč zprovznění, zaregulování a zaškolení obsluhy</t>
  </si>
  <si>
    <t>VZT0101007</t>
  </si>
  <si>
    <t>Rovnotlaká(obousměrná) větrací jednotka decentrální, obousměrná, výkon min 50m3/h, účinnost ZZT MIN 75%, filtry min.G4, napájení 230V, vč. vestavného předehřevu nebo entalpického výměníku vč. Potrubní čidlo CO2 s iR senzorem, vestavné do jednotky vč. Nástěnný ovladač - umístění bude koordinováno s investorem, možnost vypnutí, a přepnutí výkonového stupně(v případě že není součástí jednotky) vč. Venkovní žaluzie pro přívod a odvod, RAL dle stavby Zařízení dle požadavků ERP 2018 dle nařízení EÚ 1254/1253.</t>
  </si>
  <si>
    <t>Poznámka k položce:
VZT3.1</t>
  </si>
  <si>
    <t>VZT0101008</t>
  </si>
  <si>
    <t>MTZ zařízení VZT3 vč zprovznění, zaregulování a zaškolení obsluhy</t>
  </si>
  <si>
    <t>Potrubní trasa</t>
  </si>
  <si>
    <t>VZT0102001</t>
  </si>
  <si>
    <t>Ohebná hadice se zvukovou izoalcí tl 25mm D125 vč montáže, prořezu, tvarovek</t>
  </si>
  <si>
    <t>metr</t>
  </si>
  <si>
    <t>VZT0102002</t>
  </si>
  <si>
    <t>Ohebná hadice se zvukovou izoalcí tl 25mm D100 vč montáže, prořezu, tvarovek</t>
  </si>
  <si>
    <t>VZT0102003</t>
  </si>
  <si>
    <t>Potrubí kruhové typu SPIRO D125 vč tavrovek, montáže a prořezu</t>
  </si>
  <si>
    <t>VZT0102004</t>
  </si>
  <si>
    <t>Potrubí kruhové typu SPIRO D100 vč tavrovek, montáže a prořezu</t>
  </si>
  <si>
    <t>VZT0102005</t>
  </si>
  <si>
    <t>Odtahový talířový ventil D100 vč přechodu a rámečku</t>
  </si>
  <si>
    <t>VZT0102006</t>
  </si>
  <si>
    <t>Odtahový talířový ventil D125 vč přechodu a rámečku</t>
  </si>
  <si>
    <t>VZT0102007</t>
  </si>
  <si>
    <t>Odtahový talířový ventil D160 vč přechodu a rámečku</t>
  </si>
  <si>
    <t>VZT0102008</t>
  </si>
  <si>
    <t>Výfuková kus D125 vč límce vč úpravy povrchu do exteriéru</t>
  </si>
  <si>
    <t>VZT0102009</t>
  </si>
  <si>
    <t>Výfuková hlavice D125 vč límce vč zapravení prostupu střechouo a nákružku pro odvod kondenzátu</t>
  </si>
  <si>
    <t>VZT0102010</t>
  </si>
  <si>
    <t>Izolace -kaučuková a Al povrchem, samolepící, parotěsná tl min 15mm</t>
  </si>
  <si>
    <t>VZT0102011</t>
  </si>
  <si>
    <t>Izolace požární - minerální vata tl 30mm EI30 vč. vrchní vrstvy AL vrstvou (na trny)</t>
  </si>
  <si>
    <t>VZT0102012</t>
  </si>
  <si>
    <t>Zvýšená pracnost -práce ve výškách vč výškové techniky</t>
  </si>
  <si>
    <t>Montáže a zprovoznění</t>
  </si>
  <si>
    <t>VZT0103001</t>
  </si>
  <si>
    <t>Kompletní doplňková montáž systému VZT1,2,3</t>
  </si>
  <si>
    <t>VZT0103002</t>
  </si>
  <si>
    <t>Prostupy konstrukcemi do D150</t>
  </si>
  <si>
    <t>VZT0103003</t>
  </si>
  <si>
    <t>Požární ucpávky do D150</t>
  </si>
  <si>
    <t>Příslušenství ostatní</t>
  </si>
  <si>
    <t>VZT0104001</t>
  </si>
  <si>
    <t>Doplňkový montážní a těsnící materiál</t>
  </si>
  <si>
    <t>VZT0104002</t>
  </si>
  <si>
    <t>Příplatek za pružné Závěsy pro VZT potrubí</t>
  </si>
  <si>
    <t>Stavební požadavky</t>
  </si>
  <si>
    <t>VZT0105001</t>
  </si>
  <si>
    <t>S1 - Prostup pro VZT jednotek, jádrový vrt DN upravit dle typu zařízení vč utěsnění a zapravení.</t>
  </si>
  <si>
    <t>VZT0105002</t>
  </si>
  <si>
    <t>S2 - Prostup obvodovou konstrukcí ∅ dle popisu -utěsnit</t>
  </si>
  <si>
    <t>VZT0105003</t>
  </si>
  <si>
    <t>S.3 -prostup stropem a střechou D150 vč utěsnění, a prostupu přes střechu vč výfukové hlavice D125. Svislou část opatřit sifonem pro odvod kondenzátu -napojit na kanalizaci</t>
  </si>
  <si>
    <t>ls</t>
  </si>
  <si>
    <t>D6</t>
  </si>
  <si>
    <t>VZT0106001</t>
  </si>
  <si>
    <t>Přesun hmot, stěhování</t>
  </si>
  <si>
    <t>VZT0106002</t>
  </si>
  <si>
    <t>VZT0106003</t>
  </si>
  <si>
    <t>VZT0106004</t>
  </si>
  <si>
    <t>VZT0106005</t>
  </si>
  <si>
    <t>VZT0106006</t>
  </si>
  <si>
    <t>VZT0106007</t>
  </si>
  <si>
    <t>Připlatek za výškovou techniku</t>
  </si>
  <si>
    <t>VZT0106008</t>
  </si>
  <si>
    <t>VZT0106009</t>
  </si>
  <si>
    <t>Dokumentace skutečného provedení stavby</t>
  </si>
  <si>
    <t>VZT0106010</t>
  </si>
  <si>
    <t>VZT0106011</t>
  </si>
  <si>
    <t>Náklady na za jistění staveniště</t>
  </si>
  <si>
    <t>VZT0106012</t>
  </si>
  <si>
    <t>Likvidace vzniklého odpadu vč poplatků</t>
  </si>
  <si>
    <t>E - Elektroinstalace</t>
  </si>
  <si>
    <t>E-01 - SILNOPROUD</t>
  </si>
  <si>
    <t>EL01001</t>
  </si>
  <si>
    <t>A sv.přisaz.pr. 280mm, LED15W, IP43, Osmont AURA2</t>
  </si>
  <si>
    <t>EL01002</t>
  </si>
  <si>
    <t>B sv. přisaz.pr. 280mm, LED8W, IP43, Osmont AURA1</t>
  </si>
  <si>
    <t>EL01003</t>
  </si>
  <si>
    <t>C sv.přisaz., d.610mm, LED21, IP44, Osmont SYLVIA1</t>
  </si>
  <si>
    <t>EL01004</t>
  </si>
  <si>
    <t>D sv.přisaz.d.380mm, LED11W, IP44, Osmont SYLVIA1</t>
  </si>
  <si>
    <t>EL01005</t>
  </si>
  <si>
    <t>Zásuvka jednonásobná,s clonkami 2P+PE, 16A/250VAC,</t>
  </si>
  <si>
    <t>EL01006</t>
  </si>
  <si>
    <t>Zásuvka dvojnásobná, 2x2P+PE, 16A/250VAC,</t>
  </si>
  <si>
    <t>EL01007</t>
  </si>
  <si>
    <t>Jednopólový spínač, řazení č. 1, 10A/250VAC, Tango</t>
  </si>
  <si>
    <t>EL01008</t>
  </si>
  <si>
    <t>Sériový přepínač, řazení č. 5, 10A/250VAC, Tango</t>
  </si>
  <si>
    <t>EL01009</t>
  </si>
  <si>
    <t>Střídavý přepínač, řazení č. 6, 10A/250VAC, Tango</t>
  </si>
  <si>
    <t>EL01010</t>
  </si>
  <si>
    <t>Časový spínač do instal. krabice</t>
  </si>
  <si>
    <t>EL01011</t>
  </si>
  <si>
    <t>Sporáková kombinace pod om. 230V/16A</t>
  </si>
  <si>
    <t>EL01012</t>
  </si>
  <si>
    <t>Elektroinstal.krabice přístrojová, KO68</t>
  </si>
  <si>
    <t>EL01013</t>
  </si>
  <si>
    <t>Elektroinstal.krabice vč.svork.,KR68</t>
  </si>
  <si>
    <t>EL01014</t>
  </si>
  <si>
    <t>Kabel CYKY 2Ax1,5mm2</t>
  </si>
  <si>
    <t>EL01015</t>
  </si>
  <si>
    <t>Kabel CYKY 3Ax1,5mm2</t>
  </si>
  <si>
    <t>EL01016</t>
  </si>
  <si>
    <t>Kabel CYKY-J 3x1,5mm2</t>
  </si>
  <si>
    <t>EL01017</t>
  </si>
  <si>
    <t>Kabel CYKY-J 3x2,5mm2</t>
  </si>
  <si>
    <t>EL01018</t>
  </si>
  <si>
    <t>Kabel CYKY-J 5x1,5mm2</t>
  </si>
  <si>
    <t>EL01019</t>
  </si>
  <si>
    <t>Kabel CYKY-J 5x10mm2</t>
  </si>
  <si>
    <t>EL01020</t>
  </si>
  <si>
    <t>Vodič CYA 6mm2 zž</t>
  </si>
  <si>
    <t>EL01021</t>
  </si>
  <si>
    <t>Trubka ochranná PVC pr.16mm</t>
  </si>
  <si>
    <t>EL01022</t>
  </si>
  <si>
    <t>Trubka ochranná PVC pr.29mm</t>
  </si>
  <si>
    <t>EL01023</t>
  </si>
  <si>
    <t>Ukončení vodiče v rozvaděči do pr. 2,5mm2</t>
  </si>
  <si>
    <t>EL01024</t>
  </si>
  <si>
    <t>Ukončení vodiče v rozvaděči do pr. 16 mm2</t>
  </si>
  <si>
    <t>EL01025</t>
  </si>
  <si>
    <t>Rozvaděč RE, doplnění, úprava</t>
  </si>
  <si>
    <t>EL01026</t>
  </si>
  <si>
    <t>Rozvaděče RB</t>
  </si>
  <si>
    <t>EL01027</t>
  </si>
  <si>
    <t>Podružný a spojovací materiál</t>
  </si>
  <si>
    <t>EL01028</t>
  </si>
  <si>
    <t>Dokumentace skutečného provedení stavby (DSPS)</t>
  </si>
  <si>
    <t>EL01029</t>
  </si>
  <si>
    <t>Příspěvek na recyklaci</t>
  </si>
  <si>
    <t>EL01030</t>
  </si>
  <si>
    <t>Doprava</t>
  </si>
  <si>
    <t>EL01031</t>
  </si>
  <si>
    <t>Výchozí revizní zpráva elektro</t>
  </si>
  <si>
    <t>EL01032</t>
  </si>
  <si>
    <t>Protipožární ucpávky</t>
  </si>
  <si>
    <t>EL01033</t>
  </si>
  <si>
    <t>Přihlášky bytových elektroměrů</t>
  </si>
  <si>
    <t>E-02 - SLABOPROUD</t>
  </si>
  <si>
    <t>EL02001</t>
  </si>
  <si>
    <t>Vodič slabopr. JYSTY 2x2x0,6 (DT) třída reakce na oheň B2cas1d1a1</t>
  </si>
  <si>
    <t>EL02002</t>
  </si>
  <si>
    <t>Vodič koax. pro TV, 75ohm třída reakce na oheň B2cas1d1a1</t>
  </si>
  <si>
    <t>EL02003</t>
  </si>
  <si>
    <t>Zásuvka účastn. pro příjem TV</t>
  </si>
  <si>
    <t>EL02004</t>
  </si>
  <si>
    <t>Přístroj domácího tlf.</t>
  </si>
  <si>
    <t>EL02005</t>
  </si>
  <si>
    <t>Zvonkové tlačítko</t>
  </si>
  <si>
    <t>EL02006</t>
  </si>
  <si>
    <t>Zvonkové tablo 6-12 účast.</t>
  </si>
  <si>
    <t>EL02007</t>
  </si>
  <si>
    <t>El. Zámek</t>
  </si>
  <si>
    <t>EL02008</t>
  </si>
  <si>
    <t>EL02009</t>
  </si>
  <si>
    <t>Instalační krabice KP 68</t>
  </si>
  <si>
    <t>EL02010</t>
  </si>
  <si>
    <t>Rozvaděče Rtv</t>
  </si>
  <si>
    <t>EL02011</t>
  </si>
  <si>
    <t>Anténní systém</t>
  </si>
  <si>
    <t>EL02012</t>
  </si>
  <si>
    <t>Anténní stožár - kompletní</t>
  </si>
  <si>
    <t>EL02013</t>
  </si>
  <si>
    <t>Úprava a doplnění rozv. RS1 (napaječ DT)</t>
  </si>
  <si>
    <t>EL02014</t>
  </si>
  <si>
    <t>EL02015</t>
  </si>
  <si>
    <t>Úprava stáv. systému EZS</t>
  </si>
  <si>
    <t>EL02016</t>
  </si>
  <si>
    <t>EL02017</t>
  </si>
  <si>
    <t>EL02018</t>
  </si>
  <si>
    <t>EL02019</t>
  </si>
  <si>
    <t>EL02020</t>
  </si>
  <si>
    <t>E-03 - DEMONTÁŽ</t>
  </si>
  <si>
    <t>EL03001</t>
  </si>
  <si>
    <t>svítidla</t>
  </si>
  <si>
    <t>EL03002</t>
  </si>
  <si>
    <t>spínač osvětlení, vč. krabice</t>
  </si>
  <si>
    <t>EL03003</t>
  </si>
  <si>
    <t>zásuvka jedno-dvounás., vč. krabice</t>
  </si>
  <si>
    <t>EL03004</t>
  </si>
  <si>
    <t>kabelové vedení</t>
  </si>
  <si>
    <t>EL03005</t>
  </si>
  <si>
    <t>slaboproudé rozvody,</t>
  </si>
  <si>
    <t>EL03006</t>
  </si>
  <si>
    <t>konc.prvky slabopr (krabice, zásuvky),</t>
  </si>
  <si>
    <t>EL03007</t>
  </si>
  <si>
    <t>úprava propojení stáv. slabopr.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</si>
  <si>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</si>
  <si>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</si>
  <si>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</si>
  <si>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</si>
  <si>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</si>
  <si>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</si>
  <si>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</si>
  <si>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</si>
  <si>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010001000</t>
  </si>
  <si>
    <t>1024</t>
  </si>
  <si>
    <t>-1698670571</t>
  </si>
  <si>
    <t>https://podminky.urs.cz/item/CS_URS_2022_02/010001000</t>
  </si>
  <si>
    <t>VRN3</t>
  </si>
  <si>
    <t>Zařízení staveniště</t>
  </si>
  <si>
    <t>030001000</t>
  </si>
  <si>
    <t xml:space="preserve">Zařízení staveniště, zabezpečení, zrušení a pod. </t>
  </si>
  <si>
    <t>-146665681</t>
  </si>
  <si>
    <t>https://podminky.urs.cz/item/CS_URS_2022_02/030001000</t>
  </si>
  <si>
    <t>VRN4</t>
  </si>
  <si>
    <t>Inženýrská činnost</t>
  </si>
  <si>
    <t>040001000</t>
  </si>
  <si>
    <t>Inženýrská činnost, zkoušky, měření, revize a pod.</t>
  </si>
  <si>
    <t>1491739420</t>
  </si>
  <si>
    <t>https://podminky.urs.cz/item/CS_URS_2022_02/040001000</t>
  </si>
  <si>
    <t>VRN6</t>
  </si>
  <si>
    <t>Územní vlivy</t>
  </si>
  <si>
    <t>060001000</t>
  </si>
  <si>
    <t xml:space="preserve">Územní vlivy, zvláštní užívání komunikace, poplatky a pod.
</t>
  </si>
  <si>
    <t>-1473970800</t>
  </si>
  <si>
    <t>https://podminky.urs.cz/item/CS_URS_2022_02/060001000</t>
  </si>
  <si>
    <t>VRN7</t>
  </si>
  <si>
    <t>Provozní vlivy</t>
  </si>
  <si>
    <t>070001000</t>
  </si>
  <si>
    <t>Provozní vlivy, provoz dalších subjektů a pod.</t>
  </si>
  <si>
    <t>1130828209</t>
  </si>
  <si>
    <t>https://podminky.urs.cz/item/CS_URS_2022_02/070001000</t>
  </si>
  <si>
    <t>SEZNAM FIGUR</t>
  </si>
  <si>
    <t>Výměra</t>
  </si>
  <si>
    <t xml:space="preserve"> ASŘ</t>
  </si>
  <si>
    <t>Použití figury:</t>
  </si>
  <si>
    <t>Provedení izolace proti vodě volně položenou pojistně hydroizolační fólií na svislé ploše</t>
  </si>
  <si>
    <t>Montáž izolace tepelné do roštu dvousměrného výšky do 6 m</t>
  </si>
  <si>
    <t>Montáž akustických obkladů pohltivých z dřevěných panelů na závěsné latě</t>
  </si>
  <si>
    <t>Provedení izolace proti zemní vlhkosti hydroizolační stěrkou svislé na betonu, 1 vrstva</t>
  </si>
  <si>
    <t>Příplatek k izolacím proti zemní vlhkosti za plochu do 10 m2 natěradly za studena nebo za horka</t>
  </si>
  <si>
    <t>Provedení izolace proti zemní vlhkosti hydroizolační stěrkou vodorvné na zdivu, 2 vrstvy</t>
  </si>
  <si>
    <t>Vysekání kapes pro špalíky ve zdivu z dutých cihel nebo tvárnic do 50x50x50 mm</t>
  </si>
  <si>
    <t>Vápenná štuková omítka malých ploch do 0,09 m2 na stěnách</t>
  </si>
  <si>
    <t>Frézování drážek ve stěnách z cihel do 50x50 mm</t>
  </si>
  <si>
    <t>Vápenná štuková omítka rýh ve stěnách š do 150 mm</t>
  </si>
  <si>
    <t>Frézování drážek ve stěnách z cihel do 30x30 mm</t>
  </si>
  <si>
    <t>Provedení izolace proti zemní vlhkosti vodorovné za studena nátěrem penetračním</t>
  </si>
  <si>
    <t>Provedení izolace proti zemní vlhkosti pásy přitavením vodorovné NAIP</t>
  </si>
  <si>
    <t>Příplatek k izolacím proti zemní vlhkosti za plochu do 10 m2 pásy přitavením NAIP nebo termoplasty</t>
  </si>
  <si>
    <t>Montáž podlah keramických pro mechanické zatížení protiskluzných lepených flexibilním lepidlem přes 12 do 19 ks/m2</t>
  </si>
  <si>
    <t>Vysátí podkladu před pokládkou dlažby</t>
  </si>
  <si>
    <t>Nátěr penetrační na podlahu</t>
  </si>
  <si>
    <t>Samonivelační stěrka podlah pevnosti 30 MPa tl 3 mm</t>
  </si>
  <si>
    <t>Čištění vnitřních ploch podlah nebo schodišť po položení dlažby chemickými prostředky</t>
  </si>
  <si>
    <t>Montáž podlah keramických hladkých lepených flexibilním lepidlem přes 22 do 25 ks/m2</t>
  </si>
  <si>
    <t>Příplatek k montáži podlah keramických lepených flexibilním lepidlem za plochu do 5 m2</t>
  </si>
  <si>
    <t>Montáž obkladů vnitřních keramických hladkých přes 22 do 25 ks/m2 lepených flexibilním lepidlem</t>
  </si>
  <si>
    <t>Ometení (oprášení) stěny při přípravě podkladu</t>
  </si>
  <si>
    <t>Nátěr penetrační na stěnu</t>
  </si>
  <si>
    <t>Čištění vnitřních ploch stěn po provedení obkladu chemickými prostředky</t>
  </si>
  <si>
    <t>Odsekání soklíků rovných</t>
  </si>
  <si>
    <t>Začištění omítek kolem oken, dveří, podlah nebo obkladů</t>
  </si>
  <si>
    <t>Montáž soklů z dlaždic keramických rovných flexibilní lepidlo v přes 65 do 90 mm</t>
  </si>
  <si>
    <t>Podlahy spárování silikonem</t>
  </si>
  <si>
    <t>Vykopávky v uzavřených prostorech v hornině třídy těžitelnosti I skupiny 1 až 3 ručně</t>
  </si>
  <si>
    <t>Vodorovné přemístění výkopku z horniny třídy těžitelnosti I skupiny 1 až 3 stavebním kolečkem do 10 m</t>
  </si>
  <si>
    <t>Příplatek k vodorovnému přemístění výkopku z horniny třídy těžitelnosti I skupiny 1 až 3 stavebním kolečkem za každých dalších 10 m</t>
  </si>
  <si>
    <t>Vodorovné přemístění přes 9 000 do 10000 m výkopku/sypaniny z horniny třídy těžitelnosti I skupiny 1 až 3</t>
  </si>
  <si>
    <t>19,0+5,0</t>
  </si>
  <si>
    <t>Zásyp v uzavřených prostorech sypaninou se zhutněním ručně</t>
  </si>
  <si>
    <t>Obsypání potrubí ručně sypaninou bez prohození, uloženou do 3 m</t>
  </si>
  <si>
    <t>Mazanina tl přes 120 do 240 mm z betonu prostého bez zvýšených nároků na prostředí tř. C 20/25</t>
  </si>
  <si>
    <t>Výztuž mazanin svařovanými sítěmi Kari</t>
  </si>
  <si>
    <t>Doplnění cementového potěru hlazeného pl přes 1 do 4 m2 tl přes 30 do 40 mm</t>
  </si>
  <si>
    <t>Bourání podkladů pod dlažby nebo mazanin betonových nebo z litého asfaltu tl přes 100 mm pl přes 4 m2</t>
  </si>
  <si>
    <t>Bourání potěrů cementových nebo pískocementových tl do 50 mm pl přes 4 m2</t>
  </si>
  <si>
    <t>Řezání stávajících betonových mazanin nevyztužených hl do 100 mm</t>
  </si>
  <si>
    <t>Řezání stávajících betonových mazanin nevyztužených hl do 150 mm</t>
  </si>
  <si>
    <t>6,0</t>
  </si>
  <si>
    <t>Dvojnásobné bílé malby ze směsí za sucha dobře otěruvzdorných v místnostech do 3,80 m</t>
  </si>
  <si>
    <t>Oprášení (ometení ) podkladu v místnostech v do 3,80 m</t>
  </si>
  <si>
    <t>Základní akrylátová jednonásobná bezbarvá penetrace podkladu v místnostech v do 3,80 m</t>
  </si>
  <si>
    <t>Dvojnásobné bílé malby ze směsí za sucha dobře otěruvzdorných na schodišti do 3,80 m</t>
  </si>
  <si>
    <t>Oprášení (ometení ) podkladu na schodišti podlaží v do 3,80 m</t>
  </si>
  <si>
    <t>Základní akrylátová jednonásobná bezbarvá penetrace podkladu na schodišti podlaží v do 3,80 m</t>
  </si>
  <si>
    <t>Vyrovnávací cementový potěr tl přes 40 do 50 mm ze suchých směsí provedený v ploše</t>
  </si>
  <si>
    <t>Provedení izolace proti zemní vlhkosti vodorovné za studena 2x nátěr tekutou elastickou hydroizolací</t>
  </si>
  <si>
    <t>Lepení pásů z PVC standardním lepidlem</t>
  </si>
  <si>
    <t>Odstranění zbytků lepidla z podkladu povlakových podlah broušením</t>
  </si>
  <si>
    <t>Vysátí podkladu povlakových podlah</t>
  </si>
  <si>
    <t>Neředěná penetrace savého podkladu povlakových podlah</t>
  </si>
  <si>
    <t>Stěrka podlahová nivelační pro vyrovnání podkladu povlakových podlah pevnosti 20 MPa tl do 3 mm</t>
  </si>
  <si>
    <t>SDK stěna předsazená tl 127,5 mm profil CW+UW 100 desky 2x akustická 12,5 s izolací EI 30 Rw do 28 dB</t>
  </si>
  <si>
    <t>SDK stěna předsazená základní penetrační nátěr</t>
  </si>
  <si>
    <t>Příplatek k SDK stěně předsazené za rovinnost kvality Q3</t>
  </si>
  <si>
    <t>SDK stěna předsazená tl 62,5 mm profil CW+UW 50 deska 1xH2 12,5 bez izolace EI 15</t>
  </si>
  <si>
    <t>Montáž desek tl 12,5 mm na nosnou kci SDK stěna předsazená</t>
  </si>
  <si>
    <t>SDK podhled desky 2xA 12,5 bez izolace dvouvrstvá spodní kce profil CD+UD</t>
  </si>
  <si>
    <t>SDK podhled základní penetrační nátěr</t>
  </si>
  <si>
    <t>Příplatek k SDK podhledu za rovinnost kvality Q3</t>
  </si>
  <si>
    <t>SDK podhled desky 2xH2 12,5 bez izolace dvouvrstvá spodní kce profil CD+UD</t>
  </si>
  <si>
    <t>SDK příčka tl 100 mm profil CW+UW 50 desky 2xA 12,5 s izolací EI 60 Rw do 51 dB</t>
  </si>
  <si>
    <t>SDK příčka základní penetrační nátěr (oboustranně)</t>
  </si>
  <si>
    <t>Příplatek k SDK příčce za rovinnost kvality Q3</t>
  </si>
  <si>
    <t>SDK příčka tl 100 mm profil CW+UW 50 desky 2xH2 12,5 s izolací EI 60 Rw do 51 dB</t>
  </si>
  <si>
    <t>Potrubí měděné polotvrdé spojované měkkým pájením D 15x1 mm</t>
  </si>
  <si>
    <t>Zkouška těsnosti potrubí měděné D do 35x1,5</t>
  </si>
  <si>
    <t>Penetrační disperzní nátěr vnějších stěn nanášený ručně</t>
  </si>
  <si>
    <t>Potažení vnějších stěn sklovláknitým pletivem vtlačeným do tenkovrstvé hmoty</t>
  </si>
  <si>
    <t>Penetrační silikátový nátěr vnějších pastovitých tenkovrstvých omítek stěn</t>
  </si>
  <si>
    <t>Tenkovrstvá silikonsilikátová zatíraná omítka zrnitost 1,5 mm vnějších stěn</t>
  </si>
  <si>
    <t>Poplatek za uložení na skládce (skládkovné) zeminy a kamení kód odpadu 17 05 04</t>
  </si>
  <si>
    <t>Vysekání rýh ve zdivu cihelném hl do 70 mm š do 70 mm</t>
  </si>
  <si>
    <t>Vápenná hrubá omítka rýh ve stěnách š přes 150 do 300 mm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</si>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</sst>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3" fillId="0" borderId="0" xfId="0" applyFont="1" applyAlignment="1" applyProtection="1">
      <alignment vertical="center" wrapText="1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6" fillId="0" borderId="28" xfId="0" applyFont="1" applyBorder="1" applyAlignment="1">
      <alignment horizontal="left"/>
    </xf>
    <xf numFmtId="0" fontId="49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9711111" TargetMode="External" /><Relationship Id="rId2" Type="http://schemas.openxmlformats.org/officeDocument/2006/relationships/hyperlink" Target="https://podminky.urs.cz/item/CS_URS_2022_02/162211311" TargetMode="External" /><Relationship Id="rId3" Type="http://schemas.openxmlformats.org/officeDocument/2006/relationships/hyperlink" Target="https://podminky.urs.cz/item/CS_URS_2022_02/162211319" TargetMode="External" /><Relationship Id="rId4" Type="http://schemas.openxmlformats.org/officeDocument/2006/relationships/hyperlink" Target="https://podminky.urs.cz/item/CS_URS_2022_02/162751117" TargetMode="External" /><Relationship Id="rId5" Type="http://schemas.openxmlformats.org/officeDocument/2006/relationships/hyperlink" Target="https://podminky.urs.cz/item/CS_URS_2022_02/171201221" TargetMode="External" /><Relationship Id="rId6" Type="http://schemas.openxmlformats.org/officeDocument/2006/relationships/hyperlink" Target="https://podminky.urs.cz/item/CS_URS_2022_02/174111102" TargetMode="External" /><Relationship Id="rId7" Type="http://schemas.openxmlformats.org/officeDocument/2006/relationships/hyperlink" Target="https://podminky.urs.cz/item/CS_URS_2022_02/175111101" TargetMode="External" /><Relationship Id="rId8" Type="http://schemas.openxmlformats.org/officeDocument/2006/relationships/hyperlink" Target="https://podminky.urs.cz/item/CS_URS_2022_02/340239211" TargetMode="External" /><Relationship Id="rId9" Type="http://schemas.openxmlformats.org/officeDocument/2006/relationships/hyperlink" Target="https://podminky.urs.cz/item/CS_URS_2022_02/631311135" TargetMode="External" /><Relationship Id="rId10" Type="http://schemas.openxmlformats.org/officeDocument/2006/relationships/hyperlink" Target="https://podminky.urs.cz/item/CS_URS_2022_02/631362021" TargetMode="External" /><Relationship Id="rId11" Type="http://schemas.openxmlformats.org/officeDocument/2006/relationships/hyperlink" Target="https://podminky.urs.cz/item/CS_URS_2022_02/611315221" TargetMode="External" /><Relationship Id="rId12" Type="http://schemas.openxmlformats.org/officeDocument/2006/relationships/hyperlink" Target="https://podminky.urs.cz/item/CS_URS_2022_02/612315102" TargetMode="External" /><Relationship Id="rId13" Type="http://schemas.openxmlformats.org/officeDocument/2006/relationships/hyperlink" Target="https://podminky.urs.cz/item/CS_URS_2022_02/612315121" TargetMode="External" /><Relationship Id="rId14" Type="http://schemas.openxmlformats.org/officeDocument/2006/relationships/hyperlink" Target="https://podminky.urs.cz/item/CS_URS_2022_02/612315221" TargetMode="External" /><Relationship Id="rId15" Type="http://schemas.openxmlformats.org/officeDocument/2006/relationships/hyperlink" Target="https://podminky.urs.cz/item/CS_URS_2022_02/612315223" TargetMode="External" /><Relationship Id="rId16" Type="http://schemas.openxmlformats.org/officeDocument/2006/relationships/hyperlink" Target="https://podminky.urs.cz/item/CS_URS_2022_02/612315225" TargetMode="External" /><Relationship Id="rId17" Type="http://schemas.openxmlformats.org/officeDocument/2006/relationships/hyperlink" Target="https://podminky.urs.cz/item/CS_URS_2022_02/612325302" TargetMode="External" /><Relationship Id="rId18" Type="http://schemas.openxmlformats.org/officeDocument/2006/relationships/hyperlink" Target="https://podminky.urs.cz/item/CS_URS_2022_02/619995001" TargetMode="External" /><Relationship Id="rId19" Type="http://schemas.openxmlformats.org/officeDocument/2006/relationships/hyperlink" Target="https://podminky.urs.cz/item/CS_URS_2022_02/622131121" TargetMode="External" /><Relationship Id="rId20" Type="http://schemas.openxmlformats.org/officeDocument/2006/relationships/hyperlink" Target="https://podminky.urs.cz/item/CS_URS_2022_02/622142001" TargetMode="External" /><Relationship Id="rId21" Type="http://schemas.openxmlformats.org/officeDocument/2006/relationships/hyperlink" Target="https://podminky.urs.cz/item/CS_URS_2022_02/622143004" TargetMode="External" /><Relationship Id="rId22" Type="http://schemas.openxmlformats.org/officeDocument/2006/relationships/hyperlink" Target="https://podminky.urs.cz/item/CS_URS_2022_02/622151011" TargetMode="External" /><Relationship Id="rId23" Type="http://schemas.openxmlformats.org/officeDocument/2006/relationships/hyperlink" Target="https://podminky.urs.cz/item/CS_URS_2022_02/622212001" TargetMode="External" /><Relationship Id="rId24" Type="http://schemas.openxmlformats.org/officeDocument/2006/relationships/hyperlink" Target="https://podminky.urs.cz/item/CS_URS_2022_02/622252002" TargetMode="External" /><Relationship Id="rId25" Type="http://schemas.openxmlformats.org/officeDocument/2006/relationships/hyperlink" Target="https://podminky.urs.cz/item/CS_URS_2022_02/622541012" TargetMode="External" /><Relationship Id="rId26" Type="http://schemas.openxmlformats.org/officeDocument/2006/relationships/hyperlink" Target="https://podminky.urs.cz/item/CS_URS_2022_02/629991011" TargetMode="External" /><Relationship Id="rId27" Type="http://schemas.openxmlformats.org/officeDocument/2006/relationships/hyperlink" Target="https://podminky.urs.cz/item/CS_URS_2022_02/629991012" TargetMode="External" /><Relationship Id="rId28" Type="http://schemas.openxmlformats.org/officeDocument/2006/relationships/hyperlink" Target="https://podminky.urs.cz/item/CS_URS_2022_02/632450134" TargetMode="External" /><Relationship Id="rId29" Type="http://schemas.openxmlformats.org/officeDocument/2006/relationships/hyperlink" Target="https://podminky.urs.cz/item/CS_URS_2022_02/632452441" TargetMode="External" /><Relationship Id="rId30" Type="http://schemas.openxmlformats.org/officeDocument/2006/relationships/hyperlink" Target="https://podminky.urs.cz/item/CS_URS_2022_02/965042241" TargetMode="External" /><Relationship Id="rId31" Type="http://schemas.openxmlformats.org/officeDocument/2006/relationships/hyperlink" Target="https://podminky.urs.cz/item/CS_URS_2022_02/965045113" TargetMode="External" /><Relationship Id="rId32" Type="http://schemas.openxmlformats.org/officeDocument/2006/relationships/hyperlink" Target="https://podminky.urs.cz/item/CS_URS_2022_02/965081313" TargetMode="External" /><Relationship Id="rId33" Type="http://schemas.openxmlformats.org/officeDocument/2006/relationships/hyperlink" Target="https://podminky.urs.cz/item/CS_URS_2022_02/965081611" TargetMode="External" /><Relationship Id="rId34" Type="http://schemas.openxmlformats.org/officeDocument/2006/relationships/hyperlink" Target="https://podminky.urs.cz/item/CS_URS_2022_02/968062375" TargetMode="External" /><Relationship Id="rId35" Type="http://schemas.openxmlformats.org/officeDocument/2006/relationships/hyperlink" Target="https://podminky.urs.cz/item/CS_URS_2022_02/968072455" TargetMode="External" /><Relationship Id="rId36" Type="http://schemas.openxmlformats.org/officeDocument/2006/relationships/hyperlink" Target="https://podminky.urs.cz/item/CS_URS_2022_02/971033171" TargetMode="External" /><Relationship Id="rId37" Type="http://schemas.openxmlformats.org/officeDocument/2006/relationships/hyperlink" Target="https://podminky.urs.cz/item/CS_URS_2022_02/971033351" TargetMode="External" /><Relationship Id="rId38" Type="http://schemas.openxmlformats.org/officeDocument/2006/relationships/hyperlink" Target="https://podminky.urs.cz/item/CS_URS_2022_02/971033371" TargetMode="External" /><Relationship Id="rId39" Type="http://schemas.openxmlformats.org/officeDocument/2006/relationships/hyperlink" Target="https://podminky.urs.cz/item/CS_URS_2022_02/972033171" TargetMode="External" /><Relationship Id="rId40" Type="http://schemas.openxmlformats.org/officeDocument/2006/relationships/hyperlink" Target="https://podminky.urs.cz/item/CS_URS_2022_02/972054141" TargetMode="External" /><Relationship Id="rId41" Type="http://schemas.openxmlformats.org/officeDocument/2006/relationships/hyperlink" Target="https://podminky.urs.cz/item/CS_URS_2022_02/973031151" TargetMode="External" /><Relationship Id="rId42" Type="http://schemas.openxmlformats.org/officeDocument/2006/relationships/hyperlink" Target="https://podminky.urs.cz/item/CS_URS_2022_02/973032614" TargetMode="External" /><Relationship Id="rId43" Type="http://schemas.openxmlformats.org/officeDocument/2006/relationships/hyperlink" Target="https://podminky.urs.cz/item/CS_URS_2022_02/974031142" TargetMode="External" /><Relationship Id="rId44" Type="http://schemas.openxmlformats.org/officeDocument/2006/relationships/hyperlink" Target="https://podminky.urs.cz/item/CS_URS_2022_02/974031164" TargetMode="External" /><Relationship Id="rId45" Type="http://schemas.openxmlformats.org/officeDocument/2006/relationships/hyperlink" Target="https://podminky.urs.cz/item/CS_URS_2022_02/977311112" TargetMode="External" /><Relationship Id="rId46" Type="http://schemas.openxmlformats.org/officeDocument/2006/relationships/hyperlink" Target="https://podminky.urs.cz/item/CS_URS_2022_02/977311113" TargetMode="External" /><Relationship Id="rId47" Type="http://schemas.openxmlformats.org/officeDocument/2006/relationships/hyperlink" Target="https://podminky.urs.cz/item/CS_URS_2022_02/977332111" TargetMode="External" /><Relationship Id="rId48" Type="http://schemas.openxmlformats.org/officeDocument/2006/relationships/hyperlink" Target="https://podminky.urs.cz/item/CS_URS_2022_02/977332112" TargetMode="External" /><Relationship Id="rId49" Type="http://schemas.openxmlformats.org/officeDocument/2006/relationships/hyperlink" Target="https://podminky.urs.cz/item/CS_URS_2022_02/978059541" TargetMode="External" /><Relationship Id="rId50" Type="http://schemas.openxmlformats.org/officeDocument/2006/relationships/hyperlink" Target="https://podminky.urs.cz/item/CS_URS_2022_02/953943212" TargetMode="External" /><Relationship Id="rId51" Type="http://schemas.openxmlformats.org/officeDocument/2006/relationships/hyperlink" Target="https://podminky.urs.cz/item/CS_URS_2022_02/941211111" TargetMode="External" /><Relationship Id="rId52" Type="http://schemas.openxmlformats.org/officeDocument/2006/relationships/hyperlink" Target="https://podminky.urs.cz/item/CS_URS_2022_02/941211211" TargetMode="External" /><Relationship Id="rId53" Type="http://schemas.openxmlformats.org/officeDocument/2006/relationships/hyperlink" Target="https://podminky.urs.cz/item/CS_URS_2022_02/941211811" TargetMode="External" /><Relationship Id="rId54" Type="http://schemas.openxmlformats.org/officeDocument/2006/relationships/hyperlink" Target="https://podminky.urs.cz/item/CS_URS_2022_02/946111111" TargetMode="External" /><Relationship Id="rId55" Type="http://schemas.openxmlformats.org/officeDocument/2006/relationships/hyperlink" Target="https://podminky.urs.cz/item/CS_URS_2022_02/946111211" TargetMode="External" /><Relationship Id="rId56" Type="http://schemas.openxmlformats.org/officeDocument/2006/relationships/hyperlink" Target="https://podminky.urs.cz/item/CS_URS_2022_02/946111811" TargetMode="External" /><Relationship Id="rId57" Type="http://schemas.openxmlformats.org/officeDocument/2006/relationships/hyperlink" Target="https://podminky.urs.cz/item/CS_URS_2022_02/997013152" TargetMode="External" /><Relationship Id="rId58" Type="http://schemas.openxmlformats.org/officeDocument/2006/relationships/hyperlink" Target="https://podminky.urs.cz/item/CS_URS_2022_02/997013501" TargetMode="External" /><Relationship Id="rId59" Type="http://schemas.openxmlformats.org/officeDocument/2006/relationships/hyperlink" Target="https://podminky.urs.cz/item/CS_URS_2022_02/997013509" TargetMode="External" /><Relationship Id="rId60" Type="http://schemas.openxmlformats.org/officeDocument/2006/relationships/hyperlink" Target="https://podminky.urs.cz/item/CS_URS_2022_02/997013631" TargetMode="External" /><Relationship Id="rId61" Type="http://schemas.openxmlformats.org/officeDocument/2006/relationships/hyperlink" Target="https://podminky.urs.cz/item/CS_URS_2022_02/997221141" TargetMode="External" /><Relationship Id="rId62" Type="http://schemas.openxmlformats.org/officeDocument/2006/relationships/hyperlink" Target="https://podminky.urs.cz/item/CS_URS_2022_02/998011002" TargetMode="External" /><Relationship Id="rId63" Type="http://schemas.openxmlformats.org/officeDocument/2006/relationships/hyperlink" Target="https://podminky.urs.cz/item/CS_URS_2022_02/711111001" TargetMode="External" /><Relationship Id="rId64" Type="http://schemas.openxmlformats.org/officeDocument/2006/relationships/hyperlink" Target="https://podminky.urs.cz/item/CS_URS_2022_02/711111051" TargetMode="External" /><Relationship Id="rId65" Type="http://schemas.openxmlformats.org/officeDocument/2006/relationships/hyperlink" Target="https://podminky.urs.cz/item/CS_URS_2022_02/711141559" TargetMode="External" /><Relationship Id="rId66" Type="http://schemas.openxmlformats.org/officeDocument/2006/relationships/hyperlink" Target="https://podminky.urs.cz/item/CS_URS_2022_02/711191202" TargetMode="External" /><Relationship Id="rId67" Type="http://schemas.openxmlformats.org/officeDocument/2006/relationships/hyperlink" Target="https://podminky.urs.cz/item/CS_URS_2022_02/711192101" TargetMode="External" /><Relationship Id="rId68" Type="http://schemas.openxmlformats.org/officeDocument/2006/relationships/hyperlink" Target="https://podminky.urs.cz/item/CS_URS_2022_02/711199095" TargetMode="External" /><Relationship Id="rId69" Type="http://schemas.openxmlformats.org/officeDocument/2006/relationships/hyperlink" Target="https://podminky.urs.cz/item/CS_URS_2022_02/711199097" TargetMode="External" /><Relationship Id="rId70" Type="http://schemas.openxmlformats.org/officeDocument/2006/relationships/hyperlink" Target="https://podminky.urs.cz/item/CS_URS_2022_02/711199101" TargetMode="External" /><Relationship Id="rId71" Type="http://schemas.openxmlformats.org/officeDocument/2006/relationships/hyperlink" Target="https://podminky.urs.cz/item/CS_URS_2022_02/711199102" TargetMode="External" /><Relationship Id="rId72" Type="http://schemas.openxmlformats.org/officeDocument/2006/relationships/hyperlink" Target="https://podminky.urs.cz/item/CS_URS_2022_02/711491571" TargetMode="External" /><Relationship Id="rId73" Type="http://schemas.openxmlformats.org/officeDocument/2006/relationships/hyperlink" Target="https://podminky.urs.cz/item/CS_URS_2022_02/998711102" TargetMode="External" /><Relationship Id="rId74" Type="http://schemas.openxmlformats.org/officeDocument/2006/relationships/hyperlink" Target="https://podminky.urs.cz/item/CS_URS_2022_02/713132331" TargetMode="External" /><Relationship Id="rId75" Type="http://schemas.openxmlformats.org/officeDocument/2006/relationships/hyperlink" Target="https://podminky.urs.cz/item/CS_URS_2022_02/998713102" TargetMode="External" /><Relationship Id="rId76" Type="http://schemas.openxmlformats.org/officeDocument/2006/relationships/hyperlink" Target="https://podminky.urs.cz/item/CS_URS_2022_02/714111401" TargetMode="External" /><Relationship Id="rId77" Type="http://schemas.openxmlformats.org/officeDocument/2006/relationships/hyperlink" Target="https://podminky.urs.cz/item/CS_URS_2022_02/998714102" TargetMode="External" /><Relationship Id="rId78" Type="http://schemas.openxmlformats.org/officeDocument/2006/relationships/hyperlink" Target="https://podminky.urs.cz/item/CS_URS_2022_02/733191923" TargetMode="External" /><Relationship Id="rId79" Type="http://schemas.openxmlformats.org/officeDocument/2006/relationships/hyperlink" Target="https://podminky.urs.cz/item/CS_URS_2022_02/733222102" TargetMode="External" /><Relationship Id="rId80" Type="http://schemas.openxmlformats.org/officeDocument/2006/relationships/hyperlink" Target="https://podminky.urs.cz/item/CS_URS_2022_02/733291101" TargetMode="External" /><Relationship Id="rId81" Type="http://schemas.openxmlformats.org/officeDocument/2006/relationships/hyperlink" Target="https://podminky.urs.cz/item/CS_URS_2022_02/998733102" TargetMode="External" /><Relationship Id="rId82" Type="http://schemas.openxmlformats.org/officeDocument/2006/relationships/hyperlink" Target="https://podminky.urs.cz/item/CS_URS_2022_02/734211115" TargetMode="External" /><Relationship Id="rId83" Type="http://schemas.openxmlformats.org/officeDocument/2006/relationships/hyperlink" Target="https://podminky.urs.cz/item/CS_URS_2022_02/734221514" TargetMode="External" /><Relationship Id="rId84" Type="http://schemas.openxmlformats.org/officeDocument/2006/relationships/hyperlink" Target="https://podminky.urs.cz/item/CS_URS_2022_02/998734102" TargetMode="External" /><Relationship Id="rId85" Type="http://schemas.openxmlformats.org/officeDocument/2006/relationships/hyperlink" Target="https://podminky.urs.cz/item/CS_URS_2022_02/735164511" TargetMode="External" /><Relationship Id="rId86" Type="http://schemas.openxmlformats.org/officeDocument/2006/relationships/hyperlink" Target="https://podminky.urs.cz/item/CS_URS_2022_02/998735102" TargetMode="External" /><Relationship Id="rId87" Type="http://schemas.openxmlformats.org/officeDocument/2006/relationships/hyperlink" Target="https://podminky.urs.cz/item/CS_URS_2022_02/742110002" TargetMode="External" /><Relationship Id="rId88" Type="http://schemas.openxmlformats.org/officeDocument/2006/relationships/hyperlink" Target="https://podminky.urs.cz/item/CS_URS_2022_02/742121001" TargetMode="External" /><Relationship Id="rId89" Type="http://schemas.openxmlformats.org/officeDocument/2006/relationships/hyperlink" Target="https://podminky.urs.cz/item/CS_URS_2022_02/742122001" TargetMode="External" /><Relationship Id="rId90" Type="http://schemas.openxmlformats.org/officeDocument/2006/relationships/hyperlink" Target="https://podminky.urs.cz/item/CS_URS_2022_02/742210121" TargetMode="External" /><Relationship Id="rId91" Type="http://schemas.openxmlformats.org/officeDocument/2006/relationships/hyperlink" Target="https://podminky.urs.cz/item/CS_URS_2022_02/742330041" TargetMode="External" /><Relationship Id="rId92" Type="http://schemas.openxmlformats.org/officeDocument/2006/relationships/hyperlink" Target="https://podminky.urs.cz/item/CS_URS_2022_02/998742102" TargetMode="External" /><Relationship Id="rId93" Type="http://schemas.openxmlformats.org/officeDocument/2006/relationships/hyperlink" Target="https://podminky.urs.cz/item/CS_URS_2022_02/763111411" TargetMode="External" /><Relationship Id="rId94" Type="http://schemas.openxmlformats.org/officeDocument/2006/relationships/hyperlink" Target="https://podminky.urs.cz/item/CS_URS_2022_02/763111431" TargetMode="External" /><Relationship Id="rId95" Type="http://schemas.openxmlformats.org/officeDocument/2006/relationships/hyperlink" Target="https://podminky.urs.cz/item/CS_URS_2022_02/763111717" TargetMode="External" /><Relationship Id="rId96" Type="http://schemas.openxmlformats.org/officeDocument/2006/relationships/hyperlink" Target="https://podminky.urs.cz/item/CS_URS_2022_02/763111771" TargetMode="External" /><Relationship Id="rId97" Type="http://schemas.openxmlformats.org/officeDocument/2006/relationships/hyperlink" Target="https://podminky.urs.cz/item/CS_URS_2022_02/763111812" TargetMode="External" /><Relationship Id="rId98" Type="http://schemas.openxmlformats.org/officeDocument/2006/relationships/hyperlink" Target="https://podminky.urs.cz/item/CS_URS_2022_02/763121422" TargetMode="External" /><Relationship Id="rId99" Type="http://schemas.openxmlformats.org/officeDocument/2006/relationships/hyperlink" Target="https://podminky.urs.cz/item/CS_URS_2022_02/763121483" TargetMode="External" /><Relationship Id="rId100" Type="http://schemas.openxmlformats.org/officeDocument/2006/relationships/hyperlink" Target="https://podminky.urs.cz/item/CS_URS_2022_02/763121621" TargetMode="External" /><Relationship Id="rId101" Type="http://schemas.openxmlformats.org/officeDocument/2006/relationships/hyperlink" Target="https://podminky.urs.cz/item/CS_URS_2022_02/763121714" TargetMode="External" /><Relationship Id="rId102" Type="http://schemas.openxmlformats.org/officeDocument/2006/relationships/hyperlink" Target="https://podminky.urs.cz/item/CS_URS_2022_02/763121761" TargetMode="External" /><Relationship Id="rId103" Type="http://schemas.openxmlformats.org/officeDocument/2006/relationships/hyperlink" Target="https://podminky.urs.cz/item/CS_URS_2022_02/763131421" TargetMode="External" /><Relationship Id="rId104" Type="http://schemas.openxmlformats.org/officeDocument/2006/relationships/hyperlink" Target="https://podminky.urs.cz/item/CS_URS_2022_02/763131461" TargetMode="External" /><Relationship Id="rId105" Type="http://schemas.openxmlformats.org/officeDocument/2006/relationships/hyperlink" Target="https://podminky.urs.cz/item/CS_URS_2022_02/763131714" TargetMode="External" /><Relationship Id="rId106" Type="http://schemas.openxmlformats.org/officeDocument/2006/relationships/hyperlink" Target="https://podminky.urs.cz/item/CS_URS_2022_02/763131771" TargetMode="External" /><Relationship Id="rId107" Type="http://schemas.openxmlformats.org/officeDocument/2006/relationships/hyperlink" Target="https://podminky.urs.cz/item/CS_URS_2022_02/763181311" TargetMode="External" /><Relationship Id="rId108" Type="http://schemas.openxmlformats.org/officeDocument/2006/relationships/hyperlink" Target="https://podminky.urs.cz/item/CS_URS_2022_02/763181811" TargetMode="External" /><Relationship Id="rId109" Type="http://schemas.openxmlformats.org/officeDocument/2006/relationships/hyperlink" Target="https://podminky.urs.cz/item/CS_URS_2022_02/998763101" TargetMode="External" /><Relationship Id="rId110" Type="http://schemas.openxmlformats.org/officeDocument/2006/relationships/hyperlink" Target="https://podminky.urs.cz/item/CS_URS_2022_02/764222404" TargetMode="External" /><Relationship Id="rId111" Type="http://schemas.openxmlformats.org/officeDocument/2006/relationships/hyperlink" Target="https://podminky.urs.cz/item/CS_URS_2022_02/764224403" TargetMode="External" /><Relationship Id="rId112" Type="http://schemas.openxmlformats.org/officeDocument/2006/relationships/hyperlink" Target="https://podminky.urs.cz/item/CS_URS_2022_02/764226404" TargetMode="External" /><Relationship Id="rId113" Type="http://schemas.openxmlformats.org/officeDocument/2006/relationships/hyperlink" Target="https://podminky.urs.cz/item/CS_URS_2022_02/764226444" TargetMode="External" /><Relationship Id="rId114" Type="http://schemas.openxmlformats.org/officeDocument/2006/relationships/hyperlink" Target="https://podminky.urs.cz/item/CS_URS_2022_02/998764102" TargetMode="External" /><Relationship Id="rId115" Type="http://schemas.openxmlformats.org/officeDocument/2006/relationships/hyperlink" Target="https://podminky.urs.cz/item/CS_URS_2022_02/765135001" TargetMode="External" /><Relationship Id="rId116" Type="http://schemas.openxmlformats.org/officeDocument/2006/relationships/hyperlink" Target="https://podminky.urs.cz/item/CS_URS_2022_02/998765102" TargetMode="External" /><Relationship Id="rId117" Type="http://schemas.openxmlformats.org/officeDocument/2006/relationships/hyperlink" Target="https://podminky.urs.cz/item/CS_URS_2022_02/766417513" TargetMode="External" /><Relationship Id="rId118" Type="http://schemas.openxmlformats.org/officeDocument/2006/relationships/hyperlink" Target="https://podminky.urs.cz/item/CS_URS_2022_02/766621211" TargetMode="External" /><Relationship Id="rId119" Type="http://schemas.openxmlformats.org/officeDocument/2006/relationships/hyperlink" Target="https://podminky.urs.cz/item/CS_URS_2022_02/766629213" TargetMode="External" /><Relationship Id="rId120" Type="http://schemas.openxmlformats.org/officeDocument/2006/relationships/hyperlink" Target="https://podminky.urs.cz/item/CS_URS_2022_02/766660001" TargetMode="External" /><Relationship Id="rId121" Type="http://schemas.openxmlformats.org/officeDocument/2006/relationships/hyperlink" Target="https://podminky.urs.cz/item/CS_URS_2022_02/766660021" TargetMode="External" /><Relationship Id="rId122" Type="http://schemas.openxmlformats.org/officeDocument/2006/relationships/hyperlink" Target="https://podminky.urs.cz/item/CS_URS_2022_02/766691914" TargetMode="External" /><Relationship Id="rId123" Type="http://schemas.openxmlformats.org/officeDocument/2006/relationships/hyperlink" Target="https://podminky.urs.cz/item/CS_URS_2022_02/766694112" TargetMode="External" /><Relationship Id="rId124" Type="http://schemas.openxmlformats.org/officeDocument/2006/relationships/hyperlink" Target="https://podminky.urs.cz/item/CS_URS_2022_02/766694122" TargetMode="External" /><Relationship Id="rId125" Type="http://schemas.openxmlformats.org/officeDocument/2006/relationships/hyperlink" Target="https://podminky.urs.cz/item/CS_URS_2022_02/766811212" TargetMode="External" /><Relationship Id="rId126" Type="http://schemas.openxmlformats.org/officeDocument/2006/relationships/hyperlink" Target="https://podminky.urs.cz/item/CS_URS_2021_02/766811213" TargetMode="External" /><Relationship Id="rId127" Type="http://schemas.openxmlformats.org/officeDocument/2006/relationships/hyperlink" Target="https://podminky.urs.cz/item/CS_URS_2021_02/766811222" TargetMode="External" /><Relationship Id="rId128" Type="http://schemas.openxmlformats.org/officeDocument/2006/relationships/hyperlink" Target="https://podminky.urs.cz/item/CS_URS_2021_02/766811223" TargetMode="External" /><Relationship Id="rId129" Type="http://schemas.openxmlformats.org/officeDocument/2006/relationships/hyperlink" Target="https://podminky.urs.cz/item/CS_URS_2022_02/766811231" TargetMode="External" /><Relationship Id="rId130" Type="http://schemas.openxmlformats.org/officeDocument/2006/relationships/hyperlink" Target="https://podminky.urs.cz/item/CS_URS_2021_02/766811233" TargetMode="External" /><Relationship Id="rId131" Type="http://schemas.openxmlformats.org/officeDocument/2006/relationships/hyperlink" Target="https://podminky.urs.cz/item/CS_URS_2021_02/766811239" TargetMode="External" /><Relationship Id="rId132" Type="http://schemas.openxmlformats.org/officeDocument/2006/relationships/hyperlink" Target="https://podminky.urs.cz/item/CS_URS_2022_02/766812820" TargetMode="External" /><Relationship Id="rId133" Type="http://schemas.openxmlformats.org/officeDocument/2006/relationships/hyperlink" Target="https://podminky.urs.cz/item/CS_URS_2022_02/998766102" TargetMode="External" /><Relationship Id="rId134" Type="http://schemas.openxmlformats.org/officeDocument/2006/relationships/hyperlink" Target="https://podminky.urs.cz/item/CS_URS_2022_02/767161211" TargetMode="External" /><Relationship Id="rId135" Type="http://schemas.openxmlformats.org/officeDocument/2006/relationships/hyperlink" Target="https://podminky.urs.cz/item/CS_URS_2022_02/767531111" TargetMode="External" /><Relationship Id="rId136" Type="http://schemas.openxmlformats.org/officeDocument/2006/relationships/hyperlink" Target="https://podminky.urs.cz/item/CS_URS_2022_02/767531121" TargetMode="External" /><Relationship Id="rId137" Type="http://schemas.openxmlformats.org/officeDocument/2006/relationships/hyperlink" Target="https://podminky.urs.cz/item/CS_URS_2022_02/767821114" TargetMode="External" /><Relationship Id="rId138" Type="http://schemas.openxmlformats.org/officeDocument/2006/relationships/hyperlink" Target="https://podminky.urs.cz/item/CS_URS_2022_02/998767202" TargetMode="External" /><Relationship Id="rId139" Type="http://schemas.openxmlformats.org/officeDocument/2006/relationships/hyperlink" Target="https://podminky.urs.cz/item/CS_URS_2022_02/771111011" TargetMode="External" /><Relationship Id="rId140" Type="http://schemas.openxmlformats.org/officeDocument/2006/relationships/hyperlink" Target="https://podminky.urs.cz/item/CS_URS_2022_02/771121011" TargetMode="External" /><Relationship Id="rId141" Type="http://schemas.openxmlformats.org/officeDocument/2006/relationships/hyperlink" Target="https://podminky.urs.cz/item/CS_URS_2022_02/771151021" TargetMode="External" /><Relationship Id="rId142" Type="http://schemas.openxmlformats.org/officeDocument/2006/relationships/hyperlink" Target="https://podminky.urs.cz/item/CS_URS_2022_02/771161021" TargetMode="External" /><Relationship Id="rId143" Type="http://schemas.openxmlformats.org/officeDocument/2006/relationships/hyperlink" Target="https://podminky.urs.cz/item/CS_URS_2022_02/771474112" TargetMode="External" /><Relationship Id="rId144" Type="http://schemas.openxmlformats.org/officeDocument/2006/relationships/hyperlink" Target="https://podminky.urs.cz/item/CS_URS_2022_02/771574115" TargetMode="External" /><Relationship Id="rId145" Type="http://schemas.openxmlformats.org/officeDocument/2006/relationships/hyperlink" Target="https://podminky.urs.cz/item/CS_URS_2022_02/771574264" TargetMode="External" /><Relationship Id="rId146" Type="http://schemas.openxmlformats.org/officeDocument/2006/relationships/hyperlink" Target="https://podminky.urs.cz/item/CS_URS_2022_02/771577111" TargetMode="External" /><Relationship Id="rId147" Type="http://schemas.openxmlformats.org/officeDocument/2006/relationships/hyperlink" Target="https://podminky.urs.cz/item/CS_URS_2022_02/771591115" TargetMode="External" /><Relationship Id="rId148" Type="http://schemas.openxmlformats.org/officeDocument/2006/relationships/hyperlink" Target="https://podminky.urs.cz/item/CS_URS_2022_02/771592011" TargetMode="External" /><Relationship Id="rId149" Type="http://schemas.openxmlformats.org/officeDocument/2006/relationships/hyperlink" Target="https://podminky.urs.cz/item/CS_URS_2022_02/998771102" TargetMode="External" /><Relationship Id="rId150" Type="http://schemas.openxmlformats.org/officeDocument/2006/relationships/hyperlink" Target="https://podminky.urs.cz/item/CS_URS_2022_02/776111116" TargetMode="External" /><Relationship Id="rId151" Type="http://schemas.openxmlformats.org/officeDocument/2006/relationships/hyperlink" Target="https://podminky.urs.cz/item/CS_URS_2022_02/776111311" TargetMode="External" /><Relationship Id="rId152" Type="http://schemas.openxmlformats.org/officeDocument/2006/relationships/hyperlink" Target="https://podminky.urs.cz/item/CS_URS_2022_02/776121321" TargetMode="External" /><Relationship Id="rId153" Type="http://schemas.openxmlformats.org/officeDocument/2006/relationships/hyperlink" Target="https://podminky.urs.cz/item/CS_URS_2022_02/776141111" TargetMode="External" /><Relationship Id="rId154" Type="http://schemas.openxmlformats.org/officeDocument/2006/relationships/hyperlink" Target="https://podminky.urs.cz/item/CS_URS_2022_02/776201811" TargetMode="External" /><Relationship Id="rId155" Type="http://schemas.openxmlformats.org/officeDocument/2006/relationships/hyperlink" Target="https://podminky.urs.cz/item/CS_URS_2022_02/776221111" TargetMode="External" /><Relationship Id="rId156" Type="http://schemas.openxmlformats.org/officeDocument/2006/relationships/hyperlink" Target="https://podminky.urs.cz/item/CS_URS_2022_02/776223112" TargetMode="External" /><Relationship Id="rId157" Type="http://schemas.openxmlformats.org/officeDocument/2006/relationships/hyperlink" Target="https://podminky.urs.cz/item/CS_URS_2022_02/776411112" TargetMode="External" /><Relationship Id="rId158" Type="http://schemas.openxmlformats.org/officeDocument/2006/relationships/hyperlink" Target="https://podminky.urs.cz/item/CS_URS_2022_02/998776102" TargetMode="External" /><Relationship Id="rId159" Type="http://schemas.openxmlformats.org/officeDocument/2006/relationships/hyperlink" Target="https://podminky.urs.cz/item/CS_URS_2022_02/781111011" TargetMode="External" /><Relationship Id="rId160" Type="http://schemas.openxmlformats.org/officeDocument/2006/relationships/hyperlink" Target="https://podminky.urs.cz/item/CS_URS_2022_02/781121011" TargetMode="External" /><Relationship Id="rId161" Type="http://schemas.openxmlformats.org/officeDocument/2006/relationships/hyperlink" Target="https://podminky.urs.cz/item/CS_URS_2022_02/781151031" TargetMode="External" /><Relationship Id="rId162" Type="http://schemas.openxmlformats.org/officeDocument/2006/relationships/hyperlink" Target="https://podminky.urs.cz/item/CS_URS_2022_02/781474115" TargetMode="External" /><Relationship Id="rId163" Type="http://schemas.openxmlformats.org/officeDocument/2006/relationships/hyperlink" Target="https://podminky.urs.cz/item/CS_URS_2022_02/781494511" TargetMode="External" /><Relationship Id="rId164" Type="http://schemas.openxmlformats.org/officeDocument/2006/relationships/hyperlink" Target="https://podminky.urs.cz/item/CS_URS_2022_02/781495115" TargetMode="External" /><Relationship Id="rId165" Type="http://schemas.openxmlformats.org/officeDocument/2006/relationships/hyperlink" Target="https://podminky.urs.cz/item/CS_URS_2022_02/781495211" TargetMode="External" /><Relationship Id="rId166" Type="http://schemas.openxmlformats.org/officeDocument/2006/relationships/hyperlink" Target="https://podminky.urs.cz/item/CS_URS_2022_02/998781102" TargetMode="External" /><Relationship Id="rId167" Type="http://schemas.openxmlformats.org/officeDocument/2006/relationships/hyperlink" Target="https://podminky.urs.cz/item/CS_URS_2022_02/783301313" TargetMode="External" /><Relationship Id="rId168" Type="http://schemas.openxmlformats.org/officeDocument/2006/relationships/hyperlink" Target="https://podminky.urs.cz/item/CS_URS_2022_02/783314101" TargetMode="External" /><Relationship Id="rId169" Type="http://schemas.openxmlformats.org/officeDocument/2006/relationships/hyperlink" Target="https://podminky.urs.cz/item/CS_URS_2022_02/783315101" TargetMode="External" /><Relationship Id="rId170" Type="http://schemas.openxmlformats.org/officeDocument/2006/relationships/hyperlink" Target="https://podminky.urs.cz/item/CS_URS_2022_02/783317101" TargetMode="External" /><Relationship Id="rId171" Type="http://schemas.openxmlformats.org/officeDocument/2006/relationships/hyperlink" Target="https://podminky.urs.cz/item/CS_URS_2022_02/783342101" TargetMode="External" /><Relationship Id="rId172" Type="http://schemas.openxmlformats.org/officeDocument/2006/relationships/hyperlink" Target="https://podminky.urs.cz/item/CS_URS_2022_02/783617611" TargetMode="External" /><Relationship Id="rId173" Type="http://schemas.openxmlformats.org/officeDocument/2006/relationships/hyperlink" Target="https://podminky.urs.cz/item/CS_URS_2022_02/784111001" TargetMode="External" /><Relationship Id="rId174" Type="http://schemas.openxmlformats.org/officeDocument/2006/relationships/hyperlink" Target="https://podminky.urs.cz/item/CS_URS_2022_02/784111007" TargetMode="External" /><Relationship Id="rId175" Type="http://schemas.openxmlformats.org/officeDocument/2006/relationships/hyperlink" Target="https://podminky.urs.cz/item/CS_URS_2022_02/784181101" TargetMode="External" /><Relationship Id="rId176" Type="http://schemas.openxmlformats.org/officeDocument/2006/relationships/hyperlink" Target="https://podminky.urs.cz/item/CS_URS_2022_02/784181107" TargetMode="External" /><Relationship Id="rId177" Type="http://schemas.openxmlformats.org/officeDocument/2006/relationships/hyperlink" Target="https://podminky.urs.cz/item/CS_URS_2022_02/784221101" TargetMode="External" /><Relationship Id="rId178" Type="http://schemas.openxmlformats.org/officeDocument/2006/relationships/hyperlink" Target="https://podminky.urs.cz/item/CS_URS_2022_02/784221107" TargetMode="External" /><Relationship Id="rId179" Type="http://schemas.openxmlformats.org/officeDocument/2006/relationships/hyperlink" Target="https://podminky.urs.cz/item/CS_URS_2022_02/786614001" TargetMode="External" /><Relationship Id="rId180" Type="http://schemas.openxmlformats.org/officeDocument/2006/relationships/hyperlink" Target="https://podminky.urs.cz/item/CS_URS_2022_02/998786102" TargetMode="External" /><Relationship Id="rId18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0001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hyperlink" Target="https://podminky.urs.cz/item/CS_URS_2022_02/040001000" TargetMode="External" /><Relationship Id="rId4" Type="http://schemas.openxmlformats.org/officeDocument/2006/relationships/hyperlink" Target="https://podminky.urs.cz/item/CS_URS_2022_02/060001000" TargetMode="External" /><Relationship Id="rId5" Type="http://schemas.openxmlformats.org/officeDocument/2006/relationships/hyperlink" Target="https://podminky.urs.cz/item/CS_URS_2022_02/070001000" TargetMode="External" /><Relationship Id="rId6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33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22/05-001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se změnou užívání městského objektu čp. 84 v Turnově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st.p.č. 506 v k.ú. Turnov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23. 8. 2022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Turnov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ACTIV Projekce, s.r.o.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ACTIV Projekce,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ROUND(AG55+AG56+AG59+AG60+AG64,2)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ROUND(AS55+AS56+AS59+AS60+AS64,2)</f>
        <v>0</v>
      </c>
      <c r="AT54" s="108">
        <f>ROUND(SUM(AV54:AW54),2)</f>
        <v>0</v>
      </c>
      <c r="AU54" s="109">
        <f>ROUND(AU55+AU56+AU59+AU60+AU64,5)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ROUND(AZ55+AZ56+AZ59+AZ60+AZ64,2)</f>
        <v>0</v>
      </c>
      <c r="BA54" s="108">
        <f>ROUND(BA55+BA56+BA59+BA60+BA64,2)</f>
        <v>0</v>
      </c>
      <c r="BB54" s="108">
        <f>ROUND(BB55+BB56+BB59+BB60+BB64,2)</f>
        <v>0</v>
      </c>
      <c r="BC54" s="108">
        <f>ROUND(BC55+BC56+BC59+BC60+BC64,2)</f>
        <v>0</v>
      </c>
      <c r="BD54" s="110">
        <f>ROUND(BD55+BD56+BD59+BD60+BD64,2)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'ASŘ - Stavební část'!J30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ROUND(SUM(AV55:AW55),2)</f>
        <v>0</v>
      </c>
      <c r="AU55" s="123">
        <f>'ASŘ - Stavební část'!P107</f>
        <v>0</v>
      </c>
      <c r="AV55" s="122">
        <f>'ASŘ - Stavební část'!J33</f>
        <v>0</v>
      </c>
      <c r="AW55" s="122">
        <f>'ASŘ - Stavební část'!J34</f>
        <v>0</v>
      </c>
      <c r="AX55" s="122">
        <f>'ASŘ - Stavební část'!J35</f>
        <v>0</v>
      </c>
      <c r="AY55" s="122">
        <f>'ASŘ - Stavební část'!J36</f>
        <v>0</v>
      </c>
      <c r="AZ55" s="122">
        <f>'ASŘ - Stavební část'!F33</f>
        <v>0</v>
      </c>
      <c r="BA55" s="122">
        <f>'ASŘ - Stavební část'!F34</f>
        <v>0</v>
      </c>
      <c r="BB55" s="122">
        <f>'ASŘ - Stavební část'!F35</f>
        <v>0</v>
      </c>
      <c r="BC55" s="122">
        <f>'ASŘ - Stavební část'!F36</f>
        <v>0</v>
      </c>
      <c r="BD55" s="124">
        <f>'ASŘ - Stavební část'!F37</f>
        <v>0</v>
      </c>
      <c r="BE55" s="7"/>
      <c r="BT55" s="125" t="s">
        <v>81</v>
      </c>
      <c r="BV55" s="125" t="s">
        <v>75</v>
      </c>
      <c r="BW55" s="125" t="s">
        <v>82</v>
      </c>
      <c r="BX55" s="125" t="s">
        <v>5</v>
      </c>
      <c r="CL55" s="125" t="s">
        <v>19</v>
      </c>
      <c r="CM55" s="125" t="s">
        <v>81</v>
      </c>
    </row>
    <row r="56" spans="1:91" s="7" customFormat="1" ht="16.5" customHeight="1">
      <c r="A56" s="7"/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26">
        <f>ROUND(SUM(AG57:AG58),2)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80</v>
      </c>
      <c r="AR56" s="120"/>
      <c r="AS56" s="121">
        <f>ROUND(SUM(AS57:AS58),2)</f>
        <v>0</v>
      </c>
      <c r="AT56" s="122">
        <f>ROUND(SUM(AV56:AW56),2)</f>
        <v>0</v>
      </c>
      <c r="AU56" s="123">
        <f>ROUND(SUM(AU57:AU58),5)</f>
        <v>0</v>
      </c>
      <c r="AV56" s="122">
        <f>ROUND(AZ56*L29,2)</f>
        <v>0</v>
      </c>
      <c r="AW56" s="122">
        <f>ROUND(BA56*L30,2)</f>
        <v>0</v>
      </c>
      <c r="AX56" s="122">
        <f>ROUND(BB56*L29,2)</f>
        <v>0</v>
      </c>
      <c r="AY56" s="122">
        <f>ROUND(BC56*L30,2)</f>
        <v>0</v>
      </c>
      <c r="AZ56" s="122">
        <f>ROUND(SUM(AZ57:AZ58),2)</f>
        <v>0</v>
      </c>
      <c r="BA56" s="122">
        <f>ROUND(SUM(BA57:BA58),2)</f>
        <v>0</v>
      </c>
      <c r="BB56" s="122">
        <f>ROUND(SUM(BB57:BB58),2)</f>
        <v>0</v>
      </c>
      <c r="BC56" s="122">
        <f>ROUND(SUM(BC57:BC58),2)</f>
        <v>0</v>
      </c>
      <c r="BD56" s="124">
        <f>ROUND(SUM(BD57:BD58),2)</f>
        <v>0</v>
      </c>
      <c r="BE56" s="7"/>
      <c r="BS56" s="125" t="s">
        <v>72</v>
      </c>
      <c r="BT56" s="125" t="s">
        <v>81</v>
      </c>
      <c r="BU56" s="125" t="s">
        <v>74</v>
      </c>
      <c r="BV56" s="125" t="s">
        <v>75</v>
      </c>
      <c r="BW56" s="125" t="s">
        <v>85</v>
      </c>
      <c r="BX56" s="125" t="s">
        <v>5</v>
      </c>
      <c r="CL56" s="125" t="s">
        <v>19</v>
      </c>
      <c r="CM56" s="125" t="s">
        <v>81</v>
      </c>
    </row>
    <row r="57" spans="1:90" s="4" customFormat="1" ht="16.5" customHeight="1">
      <c r="A57" s="113" t="s">
        <v>77</v>
      </c>
      <c r="B57" s="65"/>
      <c r="C57" s="127"/>
      <c r="D57" s="127"/>
      <c r="E57" s="128" t="s">
        <v>86</v>
      </c>
      <c r="F57" s="128"/>
      <c r="G57" s="128"/>
      <c r="H57" s="128"/>
      <c r="I57" s="128"/>
      <c r="J57" s="127"/>
      <c r="K57" s="128" t="s">
        <v>87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'ZTI-01 - Kanalizace'!J32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88</v>
      </c>
      <c r="AR57" s="67"/>
      <c r="AS57" s="131">
        <v>0</v>
      </c>
      <c r="AT57" s="132">
        <f>ROUND(SUM(AV57:AW57),2)</f>
        <v>0</v>
      </c>
      <c r="AU57" s="133">
        <f>'ZTI-01 - Kanalizace'!P90</f>
        <v>0</v>
      </c>
      <c r="AV57" s="132">
        <f>'ZTI-01 - Kanalizace'!J35</f>
        <v>0</v>
      </c>
      <c r="AW57" s="132">
        <f>'ZTI-01 - Kanalizace'!J36</f>
        <v>0</v>
      </c>
      <c r="AX57" s="132">
        <f>'ZTI-01 - Kanalizace'!J37</f>
        <v>0</v>
      </c>
      <c r="AY57" s="132">
        <f>'ZTI-01 - Kanalizace'!J38</f>
        <v>0</v>
      </c>
      <c r="AZ57" s="132">
        <f>'ZTI-01 - Kanalizace'!F35</f>
        <v>0</v>
      </c>
      <c r="BA57" s="132">
        <f>'ZTI-01 - Kanalizace'!F36</f>
        <v>0</v>
      </c>
      <c r="BB57" s="132">
        <f>'ZTI-01 - Kanalizace'!F37</f>
        <v>0</v>
      </c>
      <c r="BC57" s="132">
        <f>'ZTI-01 - Kanalizace'!F38</f>
        <v>0</v>
      </c>
      <c r="BD57" s="134">
        <f>'ZTI-01 - Kanalizace'!F39</f>
        <v>0</v>
      </c>
      <c r="BE57" s="4"/>
      <c r="BT57" s="135" t="s">
        <v>89</v>
      </c>
      <c r="BV57" s="135" t="s">
        <v>75</v>
      </c>
      <c r="BW57" s="135" t="s">
        <v>90</v>
      </c>
      <c r="BX57" s="135" t="s">
        <v>85</v>
      </c>
      <c r="CL57" s="135" t="s">
        <v>19</v>
      </c>
    </row>
    <row r="58" spans="1:90" s="4" customFormat="1" ht="16.5" customHeight="1">
      <c r="A58" s="113" t="s">
        <v>77</v>
      </c>
      <c r="B58" s="65"/>
      <c r="C58" s="127"/>
      <c r="D58" s="127"/>
      <c r="E58" s="128" t="s">
        <v>91</v>
      </c>
      <c r="F58" s="128"/>
      <c r="G58" s="128"/>
      <c r="H58" s="128"/>
      <c r="I58" s="128"/>
      <c r="J58" s="127"/>
      <c r="K58" s="128" t="s">
        <v>92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'ZTI-02 - Vodovod'!J32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88</v>
      </c>
      <c r="AR58" s="67"/>
      <c r="AS58" s="131">
        <v>0</v>
      </c>
      <c r="AT58" s="132">
        <f>ROUND(SUM(AV58:AW58),2)</f>
        <v>0</v>
      </c>
      <c r="AU58" s="133">
        <f>'ZTI-02 - Vodovod'!P90</f>
        <v>0</v>
      </c>
      <c r="AV58" s="132">
        <f>'ZTI-02 - Vodovod'!J35</f>
        <v>0</v>
      </c>
      <c r="AW58" s="132">
        <f>'ZTI-02 - Vodovod'!J36</f>
        <v>0</v>
      </c>
      <c r="AX58" s="132">
        <f>'ZTI-02 - Vodovod'!J37</f>
        <v>0</v>
      </c>
      <c r="AY58" s="132">
        <f>'ZTI-02 - Vodovod'!J38</f>
        <v>0</v>
      </c>
      <c r="AZ58" s="132">
        <f>'ZTI-02 - Vodovod'!F35</f>
        <v>0</v>
      </c>
      <c r="BA58" s="132">
        <f>'ZTI-02 - Vodovod'!F36</f>
        <v>0</v>
      </c>
      <c r="BB58" s="132">
        <f>'ZTI-02 - Vodovod'!F37</f>
        <v>0</v>
      </c>
      <c r="BC58" s="132">
        <f>'ZTI-02 - Vodovod'!F38</f>
        <v>0</v>
      </c>
      <c r="BD58" s="134">
        <f>'ZTI-02 - Vodovod'!F39</f>
        <v>0</v>
      </c>
      <c r="BE58" s="4"/>
      <c r="BT58" s="135" t="s">
        <v>89</v>
      </c>
      <c r="BV58" s="135" t="s">
        <v>75</v>
      </c>
      <c r="BW58" s="135" t="s">
        <v>93</v>
      </c>
      <c r="BX58" s="135" t="s">
        <v>85</v>
      </c>
      <c r="CL58" s="135" t="s">
        <v>19</v>
      </c>
    </row>
    <row r="59" spans="1:91" s="7" customFormat="1" ht="16.5" customHeight="1">
      <c r="A59" s="113" t="s">
        <v>77</v>
      </c>
      <c r="B59" s="114"/>
      <c r="C59" s="115"/>
      <c r="D59" s="116" t="s">
        <v>94</v>
      </c>
      <c r="E59" s="116"/>
      <c r="F59" s="116"/>
      <c r="G59" s="116"/>
      <c r="H59" s="116"/>
      <c r="I59" s="117"/>
      <c r="J59" s="116" t="s">
        <v>95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'VZT - Vzduchotechnika'!J30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80</v>
      </c>
      <c r="AR59" s="120"/>
      <c r="AS59" s="121">
        <v>0</v>
      </c>
      <c r="AT59" s="122">
        <f>ROUND(SUM(AV59:AW59),2)</f>
        <v>0</v>
      </c>
      <c r="AU59" s="123">
        <f>'VZT - Vzduchotechnika'!P85</f>
        <v>0</v>
      </c>
      <c r="AV59" s="122">
        <f>'VZT - Vzduchotechnika'!J33</f>
        <v>0</v>
      </c>
      <c r="AW59" s="122">
        <f>'VZT - Vzduchotechnika'!J34</f>
        <v>0</v>
      </c>
      <c r="AX59" s="122">
        <f>'VZT - Vzduchotechnika'!J35</f>
        <v>0</v>
      </c>
      <c r="AY59" s="122">
        <f>'VZT - Vzduchotechnika'!J36</f>
        <v>0</v>
      </c>
      <c r="AZ59" s="122">
        <f>'VZT - Vzduchotechnika'!F33</f>
        <v>0</v>
      </c>
      <c r="BA59" s="122">
        <f>'VZT - Vzduchotechnika'!F34</f>
        <v>0</v>
      </c>
      <c r="BB59" s="122">
        <f>'VZT - Vzduchotechnika'!F35</f>
        <v>0</v>
      </c>
      <c r="BC59" s="122">
        <f>'VZT - Vzduchotechnika'!F36</f>
        <v>0</v>
      </c>
      <c r="BD59" s="124">
        <f>'VZT - Vzduchotechnika'!F37</f>
        <v>0</v>
      </c>
      <c r="BE59" s="7"/>
      <c r="BT59" s="125" t="s">
        <v>81</v>
      </c>
      <c r="BV59" s="125" t="s">
        <v>75</v>
      </c>
      <c r="BW59" s="125" t="s">
        <v>96</v>
      </c>
      <c r="BX59" s="125" t="s">
        <v>5</v>
      </c>
      <c r="CL59" s="125" t="s">
        <v>19</v>
      </c>
      <c r="CM59" s="125" t="s">
        <v>81</v>
      </c>
    </row>
    <row r="60" spans="1:91" s="7" customFormat="1" ht="16.5" customHeight="1">
      <c r="A60" s="7"/>
      <c r="B60" s="114"/>
      <c r="C60" s="115"/>
      <c r="D60" s="116" t="s">
        <v>97</v>
      </c>
      <c r="E60" s="116"/>
      <c r="F60" s="116"/>
      <c r="G60" s="116"/>
      <c r="H60" s="116"/>
      <c r="I60" s="117"/>
      <c r="J60" s="116" t="s">
        <v>98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26">
        <f>ROUND(SUM(AG61:AG63),2)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80</v>
      </c>
      <c r="AR60" s="120"/>
      <c r="AS60" s="121">
        <f>ROUND(SUM(AS61:AS63),2)</f>
        <v>0</v>
      </c>
      <c r="AT60" s="122">
        <f>ROUND(SUM(AV60:AW60),2)</f>
        <v>0</v>
      </c>
      <c r="AU60" s="123">
        <f>ROUND(SUM(AU61:AU63),5)</f>
        <v>0</v>
      </c>
      <c r="AV60" s="122">
        <f>ROUND(AZ60*L29,2)</f>
        <v>0</v>
      </c>
      <c r="AW60" s="122">
        <f>ROUND(BA60*L30,2)</f>
        <v>0</v>
      </c>
      <c r="AX60" s="122">
        <f>ROUND(BB60*L29,2)</f>
        <v>0</v>
      </c>
      <c r="AY60" s="122">
        <f>ROUND(BC60*L30,2)</f>
        <v>0</v>
      </c>
      <c r="AZ60" s="122">
        <f>ROUND(SUM(AZ61:AZ63),2)</f>
        <v>0</v>
      </c>
      <c r="BA60" s="122">
        <f>ROUND(SUM(BA61:BA63),2)</f>
        <v>0</v>
      </c>
      <c r="BB60" s="122">
        <f>ROUND(SUM(BB61:BB63),2)</f>
        <v>0</v>
      </c>
      <c r="BC60" s="122">
        <f>ROUND(SUM(BC61:BC63),2)</f>
        <v>0</v>
      </c>
      <c r="BD60" s="124">
        <f>ROUND(SUM(BD61:BD63),2)</f>
        <v>0</v>
      </c>
      <c r="BE60" s="7"/>
      <c r="BS60" s="125" t="s">
        <v>72</v>
      </c>
      <c r="BT60" s="125" t="s">
        <v>81</v>
      </c>
      <c r="BU60" s="125" t="s">
        <v>74</v>
      </c>
      <c r="BV60" s="125" t="s">
        <v>75</v>
      </c>
      <c r="BW60" s="125" t="s">
        <v>99</v>
      </c>
      <c r="BX60" s="125" t="s">
        <v>5</v>
      </c>
      <c r="CL60" s="125" t="s">
        <v>19</v>
      </c>
      <c r="CM60" s="125" t="s">
        <v>81</v>
      </c>
    </row>
    <row r="61" spans="1:90" s="4" customFormat="1" ht="16.5" customHeight="1">
      <c r="A61" s="113" t="s">
        <v>77</v>
      </c>
      <c r="B61" s="65"/>
      <c r="C61" s="127"/>
      <c r="D61" s="127"/>
      <c r="E61" s="128" t="s">
        <v>100</v>
      </c>
      <c r="F61" s="128"/>
      <c r="G61" s="128"/>
      <c r="H61" s="128"/>
      <c r="I61" s="128"/>
      <c r="J61" s="127"/>
      <c r="K61" s="128" t="s">
        <v>101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'E-01 - SILNOPROUD'!J32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88</v>
      </c>
      <c r="AR61" s="67"/>
      <c r="AS61" s="131">
        <v>0</v>
      </c>
      <c r="AT61" s="132">
        <f>ROUND(SUM(AV61:AW61),2)</f>
        <v>0</v>
      </c>
      <c r="AU61" s="133">
        <f>'E-01 - SILNOPROUD'!P85</f>
        <v>0</v>
      </c>
      <c r="AV61" s="132">
        <f>'E-01 - SILNOPROUD'!J35</f>
        <v>0</v>
      </c>
      <c r="AW61" s="132">
        <f>'E-01 - SILNOPROUD'!J36</f>
        <v>0</v>
      </c>
      <c r="AX61" s="132">
        <f>'E-01 - SILNOPROUD'!J37</f>
        <v>0</v>
      </c>
      <c r="AY61" s="132">
        <f>'E-01 - SILNOPROUD'!J38</f>
        <v>0</v>
      </c>
      <c r="AZ61" s="132">
        <f>'E-01 - SILNOPROUD'!F35</f>
        <v>0</v>
      </c>
      <c r="BA61" s="132">
        <f>'E-01 - SILNOPROUD'!F36</f>
        <v>0</v>
      </c>
      <c r="BB61" s="132">
        <f>'E-01 - SILNOPROUD'!F37</f>
        <v>0</v>
      </c>
      <c r="BC61" s="132">
        <f>'E-01 - SILNOPROUD'!F38</f>
        <v>0</v>
      </c>
      <c r="BD61" s="134">
        <f>'E-01 - SILNOPROUD'!F39</f>
        <v>0</v>
      </c>
      <c r="BE61" s="4"/>
      <c r="BT61" s="135" t="s">
        <v>89</v>
      </c>
      <c r="BV61" s="135" t="s">
        <v>75</v>
      </c>
      <c r="BW61" s="135" t="s">
        <v>102</v>
      </c>
      <c r="BX61" s="135" t="s">
        <v>99</v>
      </c>
      <c r="CL61" s="135" t="s">
        <v>19</v>
      </c>
    </row>
    <row r="62" spans="1:90" s="4" customFormat="1" ht="16.5" customHeight="1">
      <c r="A62" s="113" t="s">
        <v>77</v>
      </c>
      <c r="B62" s="65"/>
      <c r="C62" s="127"/>
      <c r="D62" s="127"/>
      <c r="E62" s="128" t="s">
        <v>103</v>
      </c>
      <c r="F62" s="128"/>
      <c r="G62" s="128"/>
      <c r="H62" s="128"/>
      <c r="I62" s="128"/>
      <c r="J62" s="127"/>
      <c r="K62" s="128" t="s">
        <v>104</v>
      </c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'E-02 - SLABOPROUD'!J32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88</v>
      </c>
      <c r="AR62" s="67"/>
      <c r="AS62" s="131">
        <v>0</v>
      </c>
      <c r="AT62" s="132">
        <f>ROUND(SUM(AV62:AW62),2)</f>
        <v>0</v>
      </c>
      <c r="AU62" s="133">
        <f>'E-02 - SLABOPROUD'!P85</f>
        <v>0</v>
      </c>
      <c r="AV62" s="132">
        <f>'E-02 - SLABOPROUD'!J35</f>
        <v>0</v>
      </c>
      <c r="AW62" s="132">
        <f>'E-02 - SLABOPROUD'!J36</f>
        <v>0</v>
      </c>
      <c r="AX62" s="132">
        <f>'E-02 - SLABOPROUD'!J37</f>
        <v>0</v>
      </c>
      <c r="AY62" s="132">
        <f>'E-02 - SLABOPROUD'!J38</f>
        <v>0</v>
      </c>
      <c r="AZ62" s="132">
        <f>'E-02 - SLABOPROUD'!F35</f>
        <v>0</v>
      </c>
      <c r="BA62" s="132">
        <f>'E-02 - SLABOPROUD'!F36</f>
        <v>0</v>
      </c>
      <c r="BB62" s="132">
        <f>'E-02 - SLABOPROUD'!F37</f>
        <v>0</v>
      </c>
      <c r="BC62" s="132">
        <f>'E-02 - SLABOPROUD'!F38</f>
        <v>0</v>
      </c>
      <c r="BD62" s="134">
        <f>'E-02 - SLABOPROUD'!F39</f>
        <v>0</v>
      </c>
      <c r="BE62" s="4"/>
      <c r="BT62" s="135" t="s">
        <v>89</v>
      </c>
      <c r="BV62" s="135" t="s">
        <v>75</v>
      </c>
      <c r="BW62" s="135" t="s">
        <v>105</v>
      </c>
      <c r="BX62" s="135" t="s">
        <v>99</v>
      </c>
      <c r="CL62" s="135" t="s">
        <v>19</v>
      </c>
    </row>
    <row r="63" spans="1:90" s="4" customFormat="1" ht="16.5" customHeight="1">
      <c r="A63" s="113" t="s">
        <v>77</v>
      </c>
      <c r="B63" s="65"/>
      <c r="C63" s="127"/>
      <c r="D63" s="127"/>
      <c r="E63" s="128" t="s">
        <v>106</v>
      </c>
      <c r="F63" s="128"/>
      <c r="G63" s="128"/>
      <c r="H63" s="128"/>
      <c r="I63" s="128"/>
      <c r="J63" s="127"/>
      <c r="K63" s="128" t="s">
        <v>107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'E-03 - DEMONTÁŽ'!J32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88</v>
      </c>
      <c r="AR63" s="67"/>
      <c r="AS63" s="131">
        <v>0</v>
      </c>
      <c r="AT63" s="132">
        <f>ROUND(SUM(AV63:AW63),2)</f>
        <v>0</v>
      </c>
      <c r="AU63" s="133">
        <f>'E-03 - DEMONTÁŽ'!P85</f>
        <v>0</v>
      </c>
      <c r="AV63" s="132">
        <f>'E-03 - DEMONTÁŽ'!J35</f>
        <v>0</v>
      </c>
      <c r="AW63" s="132">
        <f>'E-03 - DEMONTÁŽ'!J36</f>
        <v>0</v>
      </c>
      <c r="AX63" s="132">
        <f>'E-03 - DEMONTÁŽ'!J37</f>
        <v>0</v>
      </c>
      <c r="AY63" s="132">
        <f>'E-03 - DEMONTÁŽ'!J38</f>
        <v>0</v>
      </c>
      <c r="AZ63" s="132">
        <f>'E-03 - DEMONTÁŽ'!F35</f>
        <v>0</v>
      </c>
      <c r="BA63" s="132">
        <f>'E-03 - DEMONTÁŽ'!F36</f>
        <v>0</v>
      </c>
      <c r="BB63" s="132">
        <f>'E-03 - DEMONTÁŽ'!F37</f>
        <v>0</v>
      </c>
      <c r="BC63" s="132">
        <f>'E-03 - DEMONTÁŽ'!F38</f>
        <v>0</v>
      </c>
      <c r="BD63" s="134">
        <f>'E-03 - DEMONTÁŽ'!F39</f>
        <v>0</v>
      </c>
      <c r="BE63" s="4"/>
      <c r="BT63" s="135" t="s">
        <v>89</v>
      </c>
      <c r="BV63" s="135" t="s">
        <v>75</v>
      </c>
      <c r="BW63" s="135" t="s">
        <v>108</v>
      </c>
      <c r="BX63" s="135" t="s">
        <v>99</v>
      </c>
      <c r="CL63" s="135" t="s">
        <v>19</v>
      </c>
    </row>
    <row r="64" spans="1:91" s="7" customFormat="1" ht="16.5" customHeight="1">
      <c r="A64" s="113" t="s">
        <v>77</v>
      </c>
      <c r="B64" s="114"/>
      <c r="C64" s="115"/>
      <c r="D64" s="116" t="s">
        <v>109</v>
      </c>
      <c r="E64" s="116"/>
      <c r="F64" s="116"/>
      <c r="G64" s="116"/>
      <c r="H64" s="116"/>
      <c r="I64" s="117"/>
      <c r="J64" s="116" t="s">
        <v>110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8">
        <f>'VRN - Vedlejší rozpočtové...'!J30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80</v>
      </c>
      <c r="AR64" s="120"/>
      <c r="AS64" s="136">
        <v>0</v>
      </c>
      <c r="AT64" s="137">
        <f>ROUND(SUM(AV64:AW64),2)</f>
        <v>0</v>
      </c>
      <c r="AU64" s="138">
        <f>'VRN - Vedlejší rozpočtové...'!P85</f>
        <v>0</v>
      </c>
      <c r="AV64" s="137">
        <f>'VRN - Vedlejší rozpočtové...'!J33</f>
        <v>0</v>
      </c>
      <c r="AW64" s="137">
        <f>'VRN - Vedlejší rozpočtové...'!J34</f>
        <v>0</v>
      </c>
      <c r="AX64" s="137">
        <f>'VRN - Vedlejší rozpočtové...'!J35</f>
        <v>0</v>
      </c>
      <c r="AY64" s="137">
        <f>'VRN - Vedlejší rozpočtové...'!J36</f>
        <v>0</v>
      </c>
      <c r="AZ64" s="137">
        <f>'VRN - Vedlejší rozpočtové...'!F33</f>
        <v>0</v>
      </c>
      <c r="BA64" s="137">
        <f>'VRN - Vedlejší rozpočtové...'!F34</f>
        <v>0</v>
      </c>
      <c r="BB64" s="137">
        <f>'VRN - Vedlejší rozpočtové...'!F35</f>
        <v>0</v>
      </c>
      <c r="BC64" s="137">
        <f>'VRN - Vedlejší rozpočtové...'!F36</f>
        <v>0</v>
      </c>
      <c r="BD64" s="139">
        <f>'VRN - Vedlejší rozpočtové...'!F37</f>
        <v>0</v>
      </c>
      <c r="BE64" s="7"/>
      <c r="BT64" s="125" t="s">
        <v>81</v>
      </c>
      <c r="BV64" s="125" t="s">
        <v>75</v>
      </c>
      <c r="BW64" s="125" t="s">
        <v>111</v>
      </c>
      <c r="BX64" s="125" t="s">
        <v>5</v>
      </c>
      <c r="CL64" s="125" t="s">
        <v>19</v>
      </c>
      <c r="CM64" s="125" t="s">
        <v>81</v>
      </c>
    </row>
    <row r="65" spans="1:57" s="2" customFormat="1" ht="30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6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46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</sheetData>
  <sheetProtection password="EEA3" sheet="1" objects="1" scenarios="1" formatColumns="0" formatRows="0"/>
  <mergeCells count="78">
    <mergeCell ref="C52:G52"/>
    <mergeCell ref="D64:H64"/>
    <mergeCell ref="D56:H56"/>
    <mergeCell ref="D55:H55"/>
    <mergeCell ref="D59:H59"/>
    <mergeCell ref="D60:H60"/>
    <mergeCell ref="E61:I61"/>
    <mergeCell ref="E62:I62"/>
    <mergeCell ref="E58:I58"/>
    <mergeCell ref="E63:I63"/>
    <mergeCell ref="E57:I57"/>
    <mergeCell ref="I52:AF52"/>
    <mergeCell ref="J60:AF60"/>
    <mergeCell ref="J55:AF55"/>
    <mergeCell ref="J59:AF59"/>
    <mergeCell ref="J56:AF56"/>
    <mergeCell ref="J64:AF64"/>
    <mergeCell ref="K62:AF62"/>
    <mergeCell ref="K63:AF63"/>
    <mergeCell ref="K58:AF58"/>
    <mergeCell ref="K61:AF61"/>
    <mergeCell ref="K57:AF57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62:AM62"/>
    <mergeCell ref="AG56:AM56"/>
    <mergeCell ref="AG52:AM52"/>
    <mergeCell ref="AG58:AM58"/>
    <mergeCell ref="AG59:AM59"/>
    <mergeCell ref="AG64:AM64"/>
    <mergeCell ref="AG63:AM63"/>
    <mergeCell ref="AG55:AM55"/>
    <mergeCell ref="AG61:AM61"/>
    <mergeCell ref="AG60:AM60"/>
    <mergeCell ref="AG57:AM57"/>
    <mergeCell ref="AM47:AN47"/>
    <mergeCell ref="AM50:AP50"/>
    <mergeCell ref="AM49:AP49"/>
    <mergeCell ref="AN63:AP63"/>
    <mergeCell ref="AN64:AP64"/>
    <mergeCell ref="AN57:AP57"/>
    <mergeCell ref="AN52:AP52"/>
    <mergeCell ref="AN61:AP61"/>
    <mergeCell ref="AN60:AP60"/>
    <mergeCell ref="AN55:AP55"/>
    <mergeCell ref="AN59:AP59"/>
    <mergeCell ref="AN56:AP56"/>
    <mergeCell ref="AN62:AP62"/>
    <mergeCell ref="AN58:AP58"/>
    <mergeCell ref="AS49:AT51"/>
    <mergeCell ref="AN54:AP54"/>
  </mergeCells>
  <hyperlinks>
    <hyperlink ref="A55" location="'ASŘ - Stavební část'!C2" display="/"/>
    <hyperlink ref="A57" location="'ZTI-01 - Kanalizace'!C2" display="/"/>
    <hyperlink ref="A58" location="'ZTI-02 - Vodovod'!C2" display="/"/>
    <hyperlink ref="A59" location="'VZT - Vzduchotechnika'!C2" display="/"/>
    <hyperlink ref="A61" location="'E-01 - SILNOPROUD'!C2" display="/"/>
    <hyperlink ref="A62" location="'E-02 - SLABOPROUD'!C2" display="/"/>
    <hyperlink ref="A63" location="'E-03 - DEMONTÁŽ'!C2" display="/"/>
    <hyperlink ref="A64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1"/>
      <c r="C3" s="142"/>
      <c r="D3" s="142"/>
      <c r="E3" s="142"/>
      <c r="F3" s="142"/>
      <c r="G3" s="142"/>
      <c r="H3" s="22"/>
    </row>
    <row r="4" spans="2:8" s="1" customFormat="1" ht="24.95" customHeight="1">
      <c r="B4" s="22"/>
      <c r="C4" s="143" t="s">
        <v>2269</v>
      </c>
      <c r="H4" s="22"/>
    </row>
    <row r="5" spans="2:8" s="1" customFormat="1" ht="12" customHeight="1">
      <c r="B5" s="22"/>
      <c r="C5" s="298" t="s">
        <v>13</v>
      </c>
      <c r="D5" s="152" t="s">
        <v>14</v>
      </c>
      <c r="E5" s="1"/>
      <c r="F5" s="1"/>
      <c r="H5" s="22"/>
    </row>
    <row r="6" spans="2:8" s="1" customFormat="1" ht="36.95" customHeight="1">
      <c r="B6" s="22"/>
      <c r="C6" s="299" t="s">
        <v>16</v>
      </c>
      <c r="D6" s="300" t="s">
        <v>17</v>
      </c>
      <c r="E6" s="1"/>
      <c r="F6" s="1"/>
      <c r="H6" s="22"/>
    </row>
    <row r="7" spans="2:8" s="1" customFormat="1" ht="16.5" customHeight="1">
      <c r="B7" s="22"/>
      <c r="C7" s="145" t="s">
        <v>23</v>
      </c>
      <c r="D7" s="149" t="str">
        <f>'Rekapitulace stavby'!AN8</f>
        <v>23. 8. 2022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9"/>
      <c r="B9" s="301"/>
      <c r="C9" s="302" t="s">
        <v>54</v>
      </c>
      <c r="D9" s="303" t="s">
        <v>55</v>
      </c>
      <c r="E9" s="303" t="s">
        <v>217</v>
      </c>
      <c r="F9" s="304" t="s">
        <v>2270</v>
      </c>
      <c r="G9" s="189"/>
      <c r="H9" s="301"/>
    </row>
    <row r="10" spans="1:8" s="2" customFormat="1" ht="26.4" customHeight="1">
      <c r="A10" s="40"/>
      <c r="B10" s="46"/>
      <c r="C10" s="305" t="s">
        <v>2271</v>
      </c>
      <c r="D10" s="305" t="s">
        <v>79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6" t="s">
        <v>155</v>
      </c>
      <c r="D11" s="307" t="s">
        <v>19</v>
      </c>
      <c r="E11" s="308" t="s">
        <v>144</v>
      </c>
      <c r="F11" s="309">
        <v>6.48</v>
      </c>
      <c r="G11" s="40"/>
      <c r="H11" s="46"/>
    </row>
    <row r="12" spans="1:8" s="2" customFormat="1" ht="16.8" customHeight="1">
      <c r="A12" s="40"/>
      <c r="B12" s="46"/>
      <c r="C12" s="310" t="s">
        <v>19</v>
      </c>
      <c r="D12" s="310" t="s">
        <v>835</v>
      </c>
      <c r="E12" s="19" t="s">
        <v>19</v>
      </c>
      <c r="F12" s="311">
        <v>0</v>
      </c>
      <c r="G12" s="40"/>
      <c r="H12" s="46"/>
    </row>
    <row r="13" spans="1:8" s="2" customFormat="1" ht="16.8" customHeight="1">
      <c r="A13" s="40"/>
      <c r="B13" s="46"/>
      <c r="C13" s="310" t="s">
        <v>19</v>
      </c>
      <c r="D13" s="310" t="s">
        <v>836</v>
      </c>
      <c r="E13" s="19" t="s">
        <v>19</v>
      </c>
      <c r="F13" s="311">
        <v>2.88</v>
      </c>
      <c r="G13" s="40"/>
      <c r="H13" s="46"/>
    </row>
    <row r="14" spans="1:8" s="2" customFormat="1" ht="16.8" customHeight="1">
      <c r="A14" s="40"/>
      <c r="B14" s="46"/>
      <c r="C14" s="310" t="s">
        <v>19</v>
      </c>
      <c r="D14" s="310" t="s">
        <v>837</v>
      </c>
      <c r="E14" s="19" t="s">
        <v>19</v>
      </c>
      <c r="F14" s="311">
        <v>3.6</v>
      </c>
      <c r="G14" s="40"/>
      <c r="H14" s="46"/>
    </row>
    <row r="15" spans="1:8" s="2" customFormat="1" ht="16.8" customHeight="1">
      <c r="A15" s="40"/>
      <c r="B15" s="46"/>
      <c r="C15" s="310" t="s">
        <v>155</v>
      </c>
      <c r="D15" s="310" t="s">
        <v>469</v>
      </c>
      <c r="E15" s="19" t="s">
        <v>19</v>
      </c>
      <c r="F15" s="311">
        <v>6.48</v>
      </c>
      <c r="G15" s="40"/>
      <c r="H15" s="46"/>
    </row>
    <row r="16" spans="1:8" s="2" customFormat="1" ht="16.8" customHeight="1">
      <c r="A16" s="40"/>
      <c r="B16" s="46"/>
      <c r="C16" s="312" t="s">
        <v>2272</v>
      </c>
      <c r="D16" s="40"/>
      <c r="E16" s="40"/>
      <c r="F16" s="40"/>
      <c r="G16" s="40"/>
      <c r="H16" s="46"/>
    </row>
    <row r="17" spans="1:8" s="2" customFormat="1" ht="16.8" customHeight="1">
      <c r="A17" s="40"/>
      <c r="B17" s="46"/>
      <c r="C17" s="310" t="s">
        <v>831</v>
      </c>
      <c r="D17" s="310" t="s">
        <v>2273</v>
      </c>
      <c r="E17" s="19" t="s">
        <v>144</v>
      </c>
      <c r="F17" s="311">
        <v>6.48</v>
      </c>
      <c r="G17" s="40"/>
      <c r="H17" s="46"/>
    </row>
    <row r="18" spans="1:8" s="2" customFormat="1" ht="16.8" customHeight="1">
      <c r="A18" s="40"/>
      <c r="B18" s="46"/>
      <c r="C18" s="310" t="s">
        <v>851</v>
      </c>
      <c r="D18" s="310" t="s">
        <v>2274</v>
      </c>
      <c r="E18" s="19" t="s">
        <v>144</v>
      </c>
      <c r="F18" s="311">
        <v>6.48</v>
      </c>
      <c r="G18" s="40"/>
      <c r="H18" s="46"/>
    </row>
    <row r="19" spans="1:8" s="2" customFormat="1" ht="16.8" customHeight="1">
      <c r="A19" s="40"/>
      <c r="B19" s="46"/>
      <c r="C19" s="310" t="s">
        <v>867</v>
      </c>
      <c r="D19" s="310" t="s">
        <v>2275</v>
      </c>
      <c r="E19" s="19" t="s">
        <v>144</v>
      </c>
      <c r="F19" s="311">
        <v>6.48</v>
      </c>
      <c r="G19" s="40"/>
      <c r="H19" s="46"/>
    </row>
    <row r="20" spans="1:8" s="2" customFormat="1" ht="16.8" customHeight="1">
      <c r="A20" s="40"/>
      <c r="B20" s="46"/>
      <c r="C20" s="306" t="s">
        <v>153</v>
      </c>
      <c r="D20" s="307" t="s">
        <v>19</v>
      </c>
      <c r="E20" s="308" t="s">
        <v>144</v>
      </c>
      <c r="F20" s="309">
        <v>13.241</v>
      </c>
      <c r="G20" s="40"/>
      <c r="H20" s="46"/>
    </row>
    <row r="21" spans="1:8" s="2" customFormat="1" ht="16.8" customHeight="1">
      <c r="A21" s="40"/>
      <c r="B21" s="46"/>
      <c r="C21" s="310" t="s">
        <v>19</v>
      </c>
      <c r="D21" s="310" t="s">
        <v>786</v>
      </c>
      <c r="E21" s="19" t="s">
        <v>19</v>
      </c>
      <c r="F21" s="311">
        <v>0</v>
      </c>
      <c r="G21" s="40"/>
      <c r="H21" s="46"/>
    </row>
    <row r="22" spans="1:8" s="2" customFormat="1" ht="16.8" customHeight="1">
      <c r="A22" s="40"/>
      <c r="B22" s="46"/>
      <c r="C22" s="310" t="s">
        <v>19</v>
      </c>
      <c r="D22" s="310" t="s">
        <v>787</v>
      </c>
      <c r="E22" s="19" t="s">
        <v>19</v>
      </c>
      <c r="F22" s="311">
        <v>4.402</v>
      </c>
      <c r="G22" s="40"/>
      <c r="H22" s="46"/>
    </row>
    <row r="23" spans="1:8" s="2" customFormat="1" ht="16.8" customHeight="1">
      <c r="A23" s="40"/>
      <c r="B23" s="46"/>
      <c r="C23" s="310" t="s">
        <v>19</v>
      </c>
      <c r="D23" s="310" t="s">
        <v>788</v>
      </c>
      <c r="E23" s="19" t="s">
        <v>19</v>
      </c>
      <c r="F23" s="311">
        <v>4.402</v>
      </c>
      <c r="G23" s="40"/>
      <c r="H23" s="46"/>
    </row>
    <row r="24" spans="1:8" s="2" customFormat="1" ht="16.8" customHeight="1">
      <c r="A24" s="40"/>
      <c r="B24" s="46"/>
      <c r="C24" s="310" t="s">
        <v>19</v>
      </c>
      <c r="D24" s="310" t="s">
        <v>789</v>
      </c>
      <c r="E24" s="19" t="s">
        <v>19</v>
      </c>
      <c r="F24" s="311">
        <v>4.437</v>
      </c>
      <c r="G24" s="40"/>
      <c r="H24" s="46"/>
    </row>
    <row r="25" spans="1:8" s="2" customFormat="1" ht="16.8" customHeight="1">
      <c r="A25" s="40"/>
      <c r="B25" s="46"/>
      <c r="C25" s="310" t="s">
        <v>153</v>
      </c>
      <c r="D25" s="310" t="s">
        <v>469</v>
      </c>
      <c r="E25" s="19" t="s">
        <v>19</v>
      </c>
      <c r="F25" s="311">
        <v>13.241</v>
      </c>
      <c r="G25" s="40"/>
      <c r="H25" s="46"/>
    </row>
    <row r="26" spans="1:8" s="2" customFormat="1" ht="16.8" customHeight="1">
      <c r="A26" s="40"/>
      <c r="B26" s="46"/>
      <c r="C26" s="312" t="s">
        <v>2272</v>
      </c>
      <c r="D26" s="40"/>
      <c r="E26" s="40"/>
      <c r="F26" s="40"/>
      <c r="G26" s="40"/>
      <c r="H26" s="46"/>
    </row>
    <row r="27" spans="1:8" s="2" customFormat="1" ht="16.8" customHeight="1">
      <c r="A27" s="40"/>
      <c r="B27" s="46"/>
      <c r="C27" s="310" t="s">
        <v>782</v>
      </c>
      <c r="D27" s="310" t="s">
        <v>2276</v>
      </c>
      <c r="E27" s="19" t="s">
        <v>144</v>
      </c>
      <c r="F27" s="311">
        <v>13.241</v>
      </c>
      <c r="G27" s="40"/>
      <c r="H27" s="46"/>
    </row>
    <row r="28" spans="1:8" s="2" customFormat="1" ht="12">
      <c r="A28" s="40"/>
      <c r="B28" s="46"/>
      <c r="C28" s="310" t="s">
        <v>794</v>
      </c>
      <c r="D28" s="310" t="s">
        <v>2277</v>
      </c>
      <c r="E28" s="19" t="s">
        <v>144</v>
      </c>
      <c r="F28" s="311">
        <v>54.441</v>
      </c>
      <c r="G28" s="40"/>
      <c r="H28" s="46"/>
    </row>
    <row r="29" spans="1:8" s="2" customFormat="1" ht="16.8" customHeight="1">
      <c r="A29" s="40"/>
      <c r="B29" s="46"/>
      <c r="C29" s="306" t="s">
        <v>151</v>
      </c>
      <c r="D29" s="307" t="s">
        <v>19</v>
      </c>
      <c r="E29" s="308" t="s">
        <v>144</v>
      </c>
      <c r="F29" s="309">
        <v>11.5</v>
      </c>
      <c r="G29" s="40"/>
      <c r="H29" s="46"/>
    </row>
    <row r="30" spans="1:8" s="2" customFormat="1" ht="16.8" customHeight="1">
      <c r="A30" s="40"/>
      <c r="B30" s="46"/>
      <c r="C30" s="310" t="s">
        <v>19</v>
      </c>
      <c r="D30" s="310" t="s">
        <v>772</v>
      </c>
      <c r="E30" s="19" t="s">
        <v>19</v>
      </c>
      <c r="F30" s="311">
        <v>0</v>
      </c>
      <c r="G30" s="40"/>
      <c r="H30" s="46"/>
    </row>
    <row r="31" spans="1:8" s="2" customFormat="1" ht="16.8" customHeight="1">
      <c r="A31" s="40"/>
      <c r="B31" s="46"/>
      <c r="C31" s="310" t="s">
        <v>19</v>
      </c>
      <c r="D31" s="310" t="s">
        <v>773</v>
      </c>
      <c r="E31" s="19" t="s">
        <v>19</v>
      </c>
      <c r="F31" s="311">
        <v>3.78</v>
      </c>
      <c r="G31" s="40"/>
      <c r="H31" s="46"/>
    </row>
    <row r="32" spans="1:8" s="2" customFormat="1" ht="16.8" customHeight="1">
      <c r="A32" s="40"/>
      <c r="B32" s="46"/>
      <c r="C32" s="310" t="s">
        <v>19</v>
      </c>
      <c r="D32" s="310" t="s">
        <v>774</v>
      </c>
      <c r="E32" s="19" t="s">
        <v>19</v>
      </c>
      <c r="F32" s="311">
        <v>3.77</v>
      </c>
      <c r="G32" s="40"/>
      <c r="H32" s="46"/>
    </row>
    <row r="33" spans="1:8" s="2" customFormat="1" ht="16.8" customHeight="1">
      <c r="A33" s="40"/>
      <c r="B33" s="46"/>
      <c r="C33" s="310" t="s">
        <v>19</v>
      </c>
      <c r="D33" s="310" t="s">
        <v>775</v>
      </c>
      <c r="E33" s="19" t="s">
        <v>19</v>
      </c>
      <c r="F33" s="311">
        <v>3.95</v>
      </c>
      <c r="G33" s="40"/>
      <c r="H33" s="46"/>
    </row>
    <row r="34" spans="1:8" s="2" customFormat="1" ht="16.8" customHeight="1">
      <c r="A34" s="40"/>
      <c r="B34" s="46"/>
      <c r="C34" s="310" t="s">
        <v>151</v>
      </c>
      <c r="D34" s="310" t="s">
        <v>469</v>
      </c>
      <c r="E34" s="19" t="s">
        <v>19</v>
      </c>
      <c r="F34" s="311">
        <v>11.5</v>
      </c>
      <c r="G34" s="40"/>
      <c r="H34" s="46"/>
    </row>
    <row r="35" spans="1:8" s="2" customFormat="1" ht="16.8" customHeight="1">
      <c r="A35" s="40"/>
      <c r="B35" s="46"/>
      <c r="C35" s="312" t="s">
        <v>2272</v>
      </c>
      <c r="D35" s="40"/>
      <c r="E35" s="40"/>
      <c r="F35" s="40"/>
      <c r="G35" s="40"/>
      <c r="H35" s="46"/>
    </row>
    <row r="36" spans="1:8" s="2" customFormat="1" ht="16.8" customHeight="1">
      <c r="A36" s="40"/>
      <c r="B36" s="46"/>
      <c r="C36" s="310" t="s">
        <v>768</v>
      </c>
      <c r="D36" s="310" t="s">
        <v>2278</v>
      </c>
      <c r="E36" s="19" t="s">
        <v>144</v>
      </c>
      <c r="F36" s="311">
        <v>11.5</v>
      </c>
      <c r="G36" s="40"/>
      <c r="H36" s="46"/>
    </row>
    <row r="37" spans="1:8" s="2" customFormat="1" ht="12">
      <c r="A37" s="40"/>
      <c r="B37" s="46"/>
      <c r="C37" s="310" t="s">
        <v>794</v>
      </c>
      <c r="D37" s="310" t="s">
        <v>2277</v>
      </c>
      <c r="E37" s="19" t="s">
        <v>144</v>
      </c>
      <c r="F37" s="311">
        <v>54.441</v>
      </c>
      <c r="G37" s="40"/>
      <c r="H37" s="46"/>
    </row>
    <row r="38" spans="1:8" s="2" customFormat="1" ht="16.8" customHeight="1">
      <c r="A38" s="40"/>
      <c r="B38" s="46"/>
      <c r="C38" s="306" t="s">
        <v>136</v>
      </c>
      <c r="D38" s="307" t="s">
        <v>19</v>
      </c>
      <c r="E38" s="308" t="s">
        <v>137</v>
      </c>
      <c r="F38" s="309">
        <v>134</v>
      </c>
      <c r="G38" s="40"/>
      <c r="H38" s="46"/>
    </row>
    <row r="39" spans="1:8" s="2" customFormat="1" ht="16.8" customHeight="1">
      <c r="A39" s="40"/>
      <c r="B39" s="46"/>
      <c r="C39" s="310" t="s">
        <v>19</v>
      </c>
      <c r="D39" s="310" t="s">
        <v>557</v>
      </c>
      <c r="E39" s="19" t="s">
        <v>19</v>
      </c>
      <c r="F39" s="311">
        <v>105</v>
      </c>
      <c r="G39" s="40"/>
      <c r="H39" s="46"/>
    </row>
    <row r="40" spans="1:8" s="2" customFormat="1" ht="16.8" customHeight="1">
      <c r="A40" s="40"/>
      <c r="B40" s="46"/>
      <c r="C40" s="310" t="s">
        <v>19</v>
      </c>
      <c r="D40" s="310" t="s">
        <v>558</v>
      </c>
      <c r="E40" s="19" t="s">
        <v>19</v>
      </c>
      <c r="F40" s="311">
        <v>18</v>
      </c>
      <c r="G40" s="40"/>
      <c r="H40" s="46"/>
    </row>
    <row r="41" spans="1:8" s="2" customFormat="1" ht="16.8" customHeight="1">
      <c r="A41" s="40"/>
      <c r="B41" s="46"/>
      <c r="C41" s="310" t="s">
        <v>19</v>
      </c>
      <c r="D41" s="310" t="s">
        <v>559</v>
      </c>
      <c r="E41" s="19" t="s">
        <v>19</v>
      </c>
      <c r="F41" s="311">
        <v>11</v>
      </c>
      <c r="G41" s="40"/>
      <c r="H41" s="46"/>
    </row>
    <row r="42" spans="1:8" s="2" customFormat="1" ht="16.8" customHeight="1">
      <c r="A42" s="40"/>
      <c r="B42" s="46"/>
      <c r="C42" s="310" t="s">
        <v>136</v>
      </c>
      <c r="D42" s="310" t="s">
        <v>244</v>
      </c>
      <c r="E42" s="19" t="s">
        <v>19</v>
      </c>
      <c r="F42" s="311">
        <v>134</v>
      </c>
      <c r="G42" s="40"/>
      <c r="H42" s="46"/>
    </row>
    <row r="43" spans="1:8" s="2" customFormat="1" ht="16.8" customHeight="1">
      <c r="A43" s="40"/>
      <c r="B43" s="46"/>
      <c r="C43" s="312" t="s">
        <v>2272</v>
      </c>
      <c r="D43" s="40"/>
      <c r="E43" s="40"/>
      <c r="F43" s="40"/>
      <c r="G43" s="40"/>
      <c r="H43" s="46"/>
    </row>
    <row r="44" spans="1:8" s="2" customFormat="1" ht="16.8" customHeight="1">
      <c r="A44" s="40"/>
      <c r="B44" s="46"/>
      <c r="C44" s="310" t="s">
        <v>553</v>
      </c>
      <c r="D44" s="310" t="s">
        <v>2279</v>
      </c>
      <c r="E44" s="19" t="s">
        <v>315</v>
      </c>
      <c r="F44" s="311">
        <v>134</v>
      </c>
      <c r="G44" s="40"/>
      <c r="H44" s="46"/>
    </row>
    <row r="45" spans="1:8" s="2" customFormat="1" ht="16.8" customHeight="1">
      <c r="A45" s="40"/>
      <c r="B45" s="46"/>
      <c r="C45" s="310" t="s">
        <v>336</v>
      </c>
      <c r="D45" s="310" t="s">
        <v>2280</v>
      </c>
      <c r="E45" s="19" t="s">
        <v>315</v>
      </c>
      <c r="F45" s="311">
        <v>156</v>
      </c>
      <c r="G45" s="40"/>
      <c r="H45" s="46"/>
    </row>
    <row r="46" spans="1:8" s="2" customFormat="1" ht="16.8" customHeight="1">
      <c r="A46" s="40"/>
      <c r="B46" s="46"/>
      <c r="C46" s="306" t="s">
        <v>139</v>
      </c>
      <c r="D46" s="307" t="s">
        <v>19</v>
      </c>
      <c r="E46" s="308" t="s">
        <v>114</v>
      </c>
      <c r="F46" s="309">
        <v>31</v>
      </c>
      <c r="G46" s="40"/>
      <c r="H46" s="46"/>
    </row>
    <row r="47" spans="1:8" s="2" customFormat="1" ht="16.8" customHeight="1">
      <c r="A47" s="40"/>
      <c r="B47" s="46"/>
      <c r="C47" s="310" t="s">
        <v>19</v>
      </c>
      <c r="D47" s="310" t="s">
        <v>615</v>
      </c>
      <c r="E47" s="19" t="s">
        <v>19</v>
      </c>
      <c r="F47" s="311">
        <v>0</v>
      </c>
      <c r="G47" s="40"/>
      <c r="H47" s="46"/>
    </row>
    <row r="48" spans="1:8" s="2" customFormat="1" ht="16.8" customHeight="1">
      <c r="A48" s="40"/>
      <c r="B48" s="46"/>
      <c r="C48" s="310" t="s">
        <v>19</v>
      </c>
      <c r="D48" s="310" t="s">
        <v>355</v>
      </c>
      <c r="E48" s="19" t="s">
        <v>19</v>
      </c>
      <c r="F48" s="311">
        <v>17</v>
      </c>
      <c r="G48" s="40"/>
      <c r="H48" s="46"/>
    </row>
    <row r="49" spans="1:8" s="2" customFormat="1" ht="16.8" customHeight="1">
      <c r="A49" s="40"/>
      <c r="B49" s="46"/>
      <c r="C49" s="310" t="s">
        <v>19</v>
      </c>
      <c r="D49" s="310" t="s">
        <v>616</v>
      </c>
      <c r="E49" s="19" t="s">
        <v>19</v>
      </c>
      <c r="F49" s="311">
        <v>0</v>
      </c>
      <c r="G49" s="40"/>
      <c r="H49" s="46"/>
    </row>
    <row r="50" spans="1:8" s="2" customFormat="1" ht="16.8" customHeight="1">
      <c r="A50" s="40"/>
      <c r="B50" s="46"/>
      <c r="C50" s="310" t="s">
        <v>19</v>
      </c>
      <c r="D50" s="310" t="s">
        <v>258</v>
      </c>
      <c r="E50" s="19" t="s">
        <v>19</v>
      </c>
      <c r="F50" s="311">
        <v>5</v>
      </c>
      <c r="G50" s="40"/>
      <c r="H50" s="46"/>
    </row>
    <row r="51" spans="1:8" s="2" customFormat="1" ht="16.8" customHeight="1">
      <c r="A51" s="40"/>
      <c r="B51" s="46"/>
      <c r="C51" s="310" t="s">
        <v>19</v>
      </c>
      <c r="D51" s="310" t="s">
        <v>617</v>
      </c>
      <c r="E51" s="19" t="s">
        <v>19</v>
      </c>
      <c r="F51" s="311">
        <v>0</v>
      </c>
      <c r="G51" s="40"/>
      <c r="H51" s="46"/>
    </row>
    <row r="52" spans="1:8" s="2" customFormat="1" ht="16.8" customHeight="1">
      <c r="A52" s="40"/>
      <c r="B52" s="46"/>
      <c r="C52" s="310" t="s">
        <v>19</v>
      </c>
      <c r="D52" s="310" t="s">
        <v>287</v>
      </c>
      <c r="E52" s="19" t="s">
        <v>19</v>
      </c>
      <c r="F52" s="311">
        <v>9</v>
      </c>
      <c r="G52" s="40"/>
      <c r="H52" s="46"/>
    </row>
    <row r="53" spans="1:8" s="2" customFormat="1" ht="16.8" customHeight="1">
      <c r="A53" s="40"/>
      <c r="B53" s="46"/>
      <c r="C53" s="310" t="s">
        <v>139</v>
      </c>
      <c r="D53" s="310" t="s">
        <v>244</v>
      </c>
      <c r="E53" s="19" t="s">
        <v>19</v>
      </c>
      <c r="F53" s="311">
        <v>31</v>
      </c>
      <c r="G53" s="40"/>
      <c r="H53" s="46"/>
    </row>
    <row r="54" spans="1:8" s="2" customFormat="1" ht="16.8" customHeight="1">
      <c r="A54" s="40"/>
      <c r="B54" s="46"/>
      <c r="C54" s="312" t="s">
        <v>2272</v>
      </c>
      <c r="D54" s="40"/>
      <c r="E54" s="40"/>
      <c r="F54" s="40"/>
      <c r="G54" s="40"/>
      <c r="H54" s="46"/>
    </row>
    <row r="55" spans="1:8" s="2" customFormat="1" ht="16.8" customHeight="1">
      <c r="A55" s="40"/>
      <c r="B55" s="46"/>
      <c r="C55" s="310" t="s">
        <v>611</v>
      </c>
      <c r="D55" s="310" t="s">
        <v>2281</v>
      </c>
      <c r="E55" s="19" t="s">
        <v>114</v>
      </c>
      <c r="F55" s="311">
        <v>31</v>
      </c>
      <c r="G55" s="40"/>
      <c r="H55" s="46"/>
    </row>
    <row r="56" spans="1:8" s="2" customFormat="1" ht="16.8" customHeight="1">
      <c r="A56" s="40"/>
      <c r="B56" s="46"/>
      <c r="C56" s="310" t="s">
        <v>329</v>
      </c>
      <c r="D56" s="310" t="s">
        <v>2282</v>
      </c>
      <c r="E56" s="19" t="s">
        <v>144</v>
      </c>
      <c r="F56" s="311">
        <v>34.3</v>
      </c>
      <c r="G56" s="40"/>
      <c r="H56" s="46"/>
    </row>
    <row r="57" spans="1:8" s="2" customFormat="1" ht="16.8" customHeight="1">
      <c r="A57" s="40"/>
      <c r="B57" s="46"/>
      <c r="C57" s="306" t="s">
        <v>134</v>
      </c>
      <c r="D57" s="307" t="s">
        <v>19</v>
      </c>
      <c r="E57" s="308" t="s">
        <v>19</v>
      </c>
      <c r="F57" s="309">
        <v>437</v>
      </c>
      <c r="G57" s="40"/>
      <c r="H57" s="46"/>
    </row>
    <row r="58" spans="1:8" s="2" customFormat="1" ht="16.8" customHeight="1">
      <c r="A58" s="40"/>
      <c r="B58" s="46"/>
      <c r="C58" s="310" t="s">
        <v>19</v>
      </c>
      <c r="D58" s="310" t="s">
        <v>599</v>
      </c>
      <c r="E58" s="19" t="s">
        <v>19</v>
      </c>
      <c r="F58" s="311">
        <v>0</v>
      </c>
      <c r="G58" s="40"/>
      <c r="H58" s="46"/>
    </row>
    <row r="59" spans="1:8" s="2" customFormat="1" ht="16.8" customHeight="1">
      <c r="A59" s="40"/>
      <c r="B59" s="46"/>
      <c r="C59" s="310" t="s">
        <v>19</v>
      </c>
      <c r="D59" s="310" t="s">
        <v>600</v>
      </c>
      <c r="E59" s="19" t="s">
        <v>19</v>
      </c>
      <c r="F59" s="311">
        <v>150</v>
      </c>
      <c r="G59" s="40"/>
      <c r="H59" s="46"/>
    </row>
    <row r="60" spans="1:8" s="2" customFormat="1" ht="16.8" customHeight="1">
      <c r="A60" s="40"/>
      <c r="B60" s="46"/>
      <c r="C60" s="310" t="s">
        <v>19</v>
      </c>
      <c r="D60" s="310" t="s">
        <v>601</v>
      </c>
      <c r="E60" s="19" t="s">
        <v>19</v>
      </c>
      <c r="F60" s="311">
        <v>75</v>
      </c>
      <c r="G60" s="40"/>
      <c r="H60" s="46"/>
    </row>
    <row r="61" spans="1:8" s="2" customFormat="1" ht="16.8" customHeight="1">
      <c r="A61" s="40"/>
      <c r="B61" s="46"/>
      <c r="C61" s="310" t="s">
        <v>19</v>
      </c>
      <c r="D61" s="310" t="s">
        <v>602</v>
      </c>
      <c r="E61" s="19" t="s">
        <v>19</v>
      </c>
      <c r="F61" s="311">
        <v>150</v>
      </c>
      <c r="G61" s="40"/>
      <c r="H61" s="46"/>
    </row>
    <row r="62" spans="1:8" s="2" customFormat="1" ht="16.8" customHeight="1">
      <c r="A62" s="40"/>
      <c r="B62" s="46"/>
      <c r="C62" s="310" t="s">
        <v>19</v>
      </c>
      <c r="D62" s="310" t="s">
        <v>603</v>
      </c>
      <c r="E62" s="19" t="s">
        <v>19</v>
      </c>
      <c r="F62" s="311">
        <v>5</v>
      </c>
      <c r="G62" s="40"/>
      <c r="H62" s="46"/>
    </row>
    <row r="63" spans="1:8" s="2" customFormat="1" ht="16.8" customHeight="1">
      <c r="A63" s="40"/>
      <c r="B63" s="46"/>
      <c r="C63" s="310" t="s">
        <v>19</v>
      </c>
      <c r="D63" s="310" t="s">
        <v>604</v>
      </c>
      <c r="E63" s="19" t="s">
        <v>19</v>
      </c>
      <c r="F63" s="311">
        <v>0</v>
      </c>
      <c r="G63" s="40"/>
      <c r="H63" s="46"/>
    </row>
    <row r="64" spans="1:8" s="2" customFormat="1" ht="16.8" customHeight="1">
      <c r="A64" s="40"/>
      <c r="B64" s="46"/>
      <c r="C64" s="310" t="s">
        <v>19</v>
      </c>
      <c r="D64" s="310" t="s">
        <v>605</v>
      </c>
      <c r="E64" s="19" t="s">
        <v>19</v>
      </c>
      <c r="F64" s="311">
        <v>15</v>
      </c>
      <c r="G64" s="40"/>
      <c r="H64" s="46"/>
    </row>
    <row r="65" spans="1:8" s="2" customFormat="1" ht="16.8" customHeight="1">
      <c r="A65" s="40"/>
      <c r="B65" s="46"/>
      <c r="C65" s="310" t="s">
        <v>19</v>
      </c>
      <c r="D65" s="310" t="s">
        <v>606</v>
      </c>
      <c r="E65" s="19" t="s">
        <v>19</v>
      </c>
      <c r="F65" s="311">
        <v>2</v>
      </c>
      <c r="G65" s="40"/>
      <c r="H65" s="46"/>
    </row>
    <row r="66" spans="1:8" s="2" customFormat="1" ht="16.8" customHeight="1">
      <c r="A66" s="40"/>
      <c r="B66" s="46"/>
      <c r="C66" s="310" t="s">
        <v>19</v>
      </c>
      <c r="D66" s="310" t="s">
        <v>607</v>
      </c>
      <c r="E66" s="19" t="s">
        <v>19</v>
      </c>
      <c r="F66" s="311">
        <v>25</v>
      </c>
      <c r="G66" s="40"/>
      <c r="H66" s="46"/>
    </row>
    <row r="67" spans="1:8" s="2" customFormat="1" ht="16.8" customHeight="1">
      <c r="A67" s="40"/>
      <c r="B67" s="46"/>
      <c r="C67" s="310" t="s">
        <v>19</v>
      </c>
      <c r="D67" s="310" t="s">
        <v>608</v>
      </c>
      <c r="E67" s="19" t="s">
        <v>19</v>
      </c>
      <c r="F67" s="311">
        <v>0</v>
      </c>
      <c r="G67" s="40"/>
      <c r="H67" s="46"/>
    </row>
    <row r="68" spans="1:8" s="2" customFormat="1" ht="16.8" customHeight="1">
      <c r="A68" s="40"/>
      <c r="B68" s="46"/>
      <c r="C68" s="310" t="s">
        <v>19</v>
      </c>
      <c r="D68" s="310" t="s">
        <v>571</v>
      </c>
      <c r="E68" s="19" t="s">
        <v>19</v>
      </c>
      <c r="F68" s="311">
        <v>5</v>
      </c>
      <c r="G68" s="40"/>
      <c r="H68" s="46"/>
    </row>
    <row r="69" spans="1:8" s="2" customFormat="1" ht="16.8" customHeight="1">
      <c r="A69" s="40"/>
      <c r="B69" s="46"/>
      <c r="C69" s="310" t="s">
        <v>19</v>
      </c>
      <c r="D69" s="310" t="s">
        <v>609</v>
      </c>
      <c r="E69" s="19" t="s">
        <v>19</v>
      </c>
      <c r="F69" s="311">
        <v>5</v>
      </c>
      <c r="G69" s="40"/>
      <c r="H69" s="46"/>
    </row>
    <row r="70" spans="1:8" s="2" customFormat="1" ht="16.8" customHeight="1">
      <c r="A70" s="40"/>
      <c r="B70" s="46"/>
      <c r="C70" s="310" t="s">
        <v>19</v>
      </c>
      <c r="D70" s="310" t="s">
        <v>609</v>
      </c>
      <c r="E70" s="19" t="s">
        <v>19</v>
      </c>
      <c r="F70" s="311">
        <v>5</v>
      </c>
      <c r="G70" s="40"/>
      <c r="H70" s="46"/>
    </row>
    <row r="71" spans="1:8" s="2" customFormat="1" ht="16.8" customHeight="1">
      <c r="A71" s="40"/>
      <c r="B71" s="46"/>
      <c r="C71" s="310" t="s">
        <v>134</v>
      </c>
      <c r="D71" s="310" t="s">
        <v>244</v>
      </c>
      <c r="E71" s="19" t="s">
        <v>19</v>
      </c>
      <c r="F71" s="311">
        <v>437</v>
      </c>
      <c r="G71" s="40"/>
      <c r="H71" s="46"/>
    </row>
    <row r="72" spans="1:8" s="2" customFormat="1" ht="16.8" customHeight="1">
      <c r="A72" s="40"/>
      <c r="B72" s="46"/>
      <c r="C72" s="312" t="s">
        <v>2272</v>
      </c>
      <c r="D72" s="40"/>
      <c r="E72" s="40"/>
      <c r="F72" s="40"/>
      <c r="G72" s="40"/>
      <c r="H72" s="46"/>
    </row>
    <row r="73" spans="1:8" s="2" customFormat="1" ht="16.8" customHeight="1">
      <c r="A73" s="40"/>
      <c r="B73" s="46"/>
      <c r="C73" s="310" t="s">
        <v>595</v>
      </c>
      <c r="D73" s="310" t="s">
        <v>2283</v>
      </c>
      <c r="E73" s="19" t="s">
        <v>114</v>
      </c>
      <c r="F73" s="311">
        <v>437</v>
      </c>
      <c r="G73" s="40"/>
      <c r="H73" s="46"/>
    </row>
    <row r="74" spans="1:8" s="2" customFormat="1" ht="16.8" customHeight="1">
      <c r="A74" s="40"/>
      <c r="B74" s="46"/>
      <c r="C74" s="310" t="s">
        <v>329</v>
      </c>
      <c r="D74" s="310" t="s">
        <v>2282</v>
      </c>
      <c r="E74" s="19" t="s">
        <v>144</v>
      </c>
      <c r="F74" s="311">
        <v>34.3</v>
      </c>
      <c r="G74" s="40"/>
      <c r="H74" s="46"/>
    </row>
    <row r="75" spans="1:8" s="2" customFormat="1" ht="16.8" customHeight="1">
      <c r="A75" s="40"/>
      <c r="B75" s="46"/>
      <c r="C75" s="306" t="s">
        <v>421</v>
      </c>
      <c r="D75" s="307" t="s">
        <v>19</v>
      </c>
      <c r="E75" s="308" t="s">
        <v>19</v>
      </c>
      <c r="F75" s="309">
        <v>2.4</v>
      </c>
      <c r="G75" s="40"/>
      <c r="H75" s="46"/>
    </row>
    <row r="76" spans="1:8" s="2" customFormat="1" ht="16.8" customHeight="1">
      <c r="A76" s="40"/>
      <c r="B76" s="46"/>
      <c r="C76" s="310" t="s">
        <v>19</v>
      </c>
      <c r="D76" s="310" t="s">
        <v>420</v>
      </c>
      <c r="E76" s="19" t="s">
        <v>19</v>
      </c>
      <c r="F76" s="311">
        <v>0</v>
      </c>
      <c r="G76" s="40"/>
      <c r="H76" s="46"/>
    </row>
    <row r="77" spans="1:8" s="2" customFormat="1" ht="16.8" customHeight="1">
      <c r="A77" s="40"/>
      <c r="B77" s="46"/>
      <c r="C77" s="310" t="s">
        <v>19</v>
      </c>
      <c r="D77" s="310" t="s">
        <v>408</v>
      </c>
      <c r="E77" s="19" t="s">
        <v>19</v>
      </c>
      <c r="F77" s="311">
        <v>2.4</v>
      </c>
      <c r="G77" s="40"/>
      <c r="H77" s="46"/>
    </row>
    <row r="78" spans="1:8" s="2" customFormat="1" ht="16.8" customHeight="1">
      <c r="A78" s="40"/>
      <c r="B78" s="46"/>
      <c r="C78" s="310" t="s">
        <v>421</v>
      </c>
      <c r="D78" s="310" t="s">
        <v>244</v>
      </c>
      <c r="E78" s="19" t="s">
        <v>19</v>
      </c>
      <c r="F78" s="311">
        <v>2.4</v>
      </c>
      <c r="G78" s="40"/>
      <c r="H78" s="46"/>
    </row>
    <row r="79" spans="1:8" s="2" customFormat="1" ht="16.8" customHeight="1">
      <c r="A79" s="40"/>
      <c r="B79" s="46"/>
      <c r="C79" s="306" t="s">
        <v>146</v>
      </c>
      <c r="D79" s="307" t="s">
        <v>19</v>
      </c>
      <c r="E79" s="308" t="s">
        <v>144</v>
      </c>
      <c r="F79" s="309">
        <v>28.2</v>
      </c>
      <c r="G79" s="40"/>
      <c r="H79" s="46"/>
    </row>
    <row r="80" spans="1:8" s="2" customFormat="1" ht="16.8" customHeight="1">
      <c r="A80" s="40"/>
      <c r="B80" s="46"/>
      <c r="C80" s="310" t="s">
        <v>19</v>
      </c>
      <c r="D80" s="310" t="s">
        <v>476</v>
      </c>
      <c r="E80" s="19" t="s">
        <v>19</v>
      </c>
      <c r="F80" s="311">
        <v>24</v>
      </c>
      <c r="G80" s="40"/>
      <c r="H80" s="46"/>
    </row>
    <row r="81" spans="1:8" s="2" customFormat="1" ht="16.8" customHeight="1">
      <c r="A81" s="40"/>
      <c r="B81" s="46"/>
      <c r="C81" s="310" t="s">
        <v>19</v>
      </c>
      <c r="D81" s="310" t="s">
        <v>734</v>
      </c>
      <c r="E81" s="19" t="s">
        <v>19</v>
      </c>
      <c r="F81" s="311">
        <v>4.2</v>
      </c>
      <c r="G81" s="40"/>
      <c r="H81" s="46"/>
    </row>
    <row r="82" spans="1:8" s="2" customFormat="1" ht="16.8" customHeight="1">
      <c r="A82" s="40"/>
      <c r="B82" s="46"/>
      <c r="C82" s="310" t="s">
        <v>146</v>
      </c>
      <c r="D82" s="310" t="s">
        <v>469</v>
      </c>
      <c r="E82" s="19" t="s">
        <v>19</v>
      </c>
      <c r="F82" s="311">
        <v>28.2</v>
      </c>
      <c r="G82" s="40"/>
      <c r="H82" s="46"/>
    </row>
    <row r="83" spans="1:8" s="2" customFormat="1" ht="16.8" customHeight="1">
      <c r="A83" s="40"/>
      <c r="B83" s="46"/>
      <c r="C83" s="312" t="s">
        <v>2272</v>
      </c>
      <c r="D83" s="40"/>
      <c r="E83" s="40"/>
      <c r="F83" s="40"/>
      <c r="G83" s="40"/>
      <c r="H83" s="46"/>
    </row>
    <row r="84" spans="1:8" s="2" customFormat="1" ht="16.8" customHeight="1">
      <c r="A84" s="40"/>
      <c r="B84" s="46"/>
      <c r="C84" s="310" t="s">
        <v>730</v>
      </c>
      <c r="D84" s="310" t="s">
        <v>2284</v>
      </c>
      <c r="E84" s="19" t="s">
        <v>144</v>
      </c>
      <c r="F84" s="311">
        <v>29.7</v>
      </c>
      <c r="G84" s="40"/>
      <c r="H84" s="46"/>
    </row>
    <row r="85" spans="1:8" s="2" customFormat="1" ht="16.8" customHeight="1">
      <c r="A85" s="40"/>
      <c r="B85" s="46"/>
      <c r="C85" s="310" t="s">
        <v>758</v>
      </c>
      <c r="D85" s="310" t="s">
        <v>2285</v>
      </c>
      <c r="E85" s="19" t="s">
        <v>144</v>
      </c>
      <c r="F85" s="311">
        <v>28.2</v>
      </c>
      <c r="G85" s="40"/>
      <c r="H85" s="46"/>
    </row>
    <row r="86" spans="1:8" s="2" customFormat="1" ht="12">
      <c r="A86" s="40"/>
      <c r="B86" s="46"/>
      <c r="C86" s="310" t="s">
        <v>794</v>
      </c>
      <c r="D86" s="310" t="s">
        <v>2277</v>
      </c>
      <c r="E86" s="19" t="s">
        <v>144</v>
      </c>
      <c r="F86" s="311">
        <v>54.441</v>
      </c>
      <c r="G86" s="40"/>
      <c r="H86" s="46"/>
    </row>
    <row r="87" spans="1:8" s="2" customFormat="1" ht="12">
      <c r="A87" s="40"/>
      <c r="B87" s="46"/>
      <c r="C87" s="310" t="s">
        <v>799</v>
      </c>
      <c r="D87" s="310" t="s">
        <v>2286</v>
      </c>
      <c r="E87" s="19" t="s">
        <v>144</v>
      </c>
      <c r="F87" s="311">
        <v>28.2</v>
      </c>
      <c r="G87" s="40"/>
      <c r="H87" s="46"/>
    </row>
    <row r="88" spans="1:8" s="2" customFormat="1" ht="16.8" customHeight="1">
      <c r="A88" s="40"/>
      <c r="B88" s="46"/>
      <c r="C88" s="310" t="s">
        <v>743</v>
      </c>
      <c r="D88" s="310" t="s">
        <v>744</v>
      </c>
      <c r="E88" s="19" t="s">
        <v>261</v>
      </c>
      <c r="F88" s="311">
        <v>0.01</v>
      </c>
      <c r="G88" s="40"/>
      <c r="H88" s="46"/>
    </row>
    <row r="89" spans="1:8" s="2" customFormat="1" ht="16.8" customHeight="1">
      <c r="A89" s="40"/>
      <c r="B89" s="46"/>
      <c r="C89" s="306" t="s">
        <v>581</v>
      </c>
      <c r="D89" s="307" t="s">
        <v>19</v>
      </c>
      <c r="E89" s="308" t="s">
        <v>19</v>
      </c>
      <c r="F89" s="309">
        <v>20</v>
      </c>
      <c r="G89" s="40"/>
      <c r="H89" s="46"/>
    </row>
    <row r="90" spans="1:8" s="2" customFormat="1" ht="16.8" customHeight="1">
      <c r="A90" s="40"/>
      <c r="B90" s="46"/>
      <c r="C90" s="310" t="s">
        <v>19</v>
      </c>
      <c r="D90" s="310" t="s">
        <v>580</v>
      </c>
      <c r="E90" s="19" t="s">
        <v>19</v>
      </c>
      <c r="F90" s="311">
        <v>0</v>
      </c>
      <c r="G90" s="40"/>
      <c r="H90" s="46"/>
    </row>
    <row r="91" spans="1:8" s="2" customFormat="1" ht="16.8" customHeight="1">
      <c r="A91" s="40"/>
      <c r="B91" s="46"/>
      <c r="C91" s="310" t="s">
        <v>19</v>
      </c>
      <c r="D91" s="310" t="s">
        <v>383</v>
      </c>
      <c r="E91" s="19" t="s">
        <v>19</v>
      </c>
      <c r="F91" s="311">
        <v>20</v>
      </c>
      <c r="G91" s="40"/>
      <c r="H91" s="46"/>
    </row>
    <row r="92" spans="1:8" s="2" customFormat="1" ht="16.8" customHeight="1">
      <c r="A92" s="40"/>
      <c r="B92" s="46"/>
      <c r="C92" s="310" t="s">
        <v>581</v>
      </c>
      <c r="D92" s="310" t="s">
        <v>244</v>
      </c>
      <c r="E92" s="19" t="s">
        <v>19</v>
      </c>
      <c r="F92" s="311">
        <v>20</v>
      </c>
      <c r="G92" s="40"/>
      <c r="H92" s="46"/>
    </row>
    <row r="93" spans="1:8" s="2" customFormat="1" ht="16.8" customHeight="1">
      <c r="A93" s="40"/>
      <c r="B93" s="46"/>
      <c r="C93" s="306" t="s">
        <v>171</v>
      </c>
      <c r="D93" s="307" t="s">
        <v>19</v>
      </c>
      <c r="E93" s="308" t="s">
        <v>144</v>
      </c>
      <c r="F93" s="309">
        <v>37.57</v>
      </c>
      <c r="G93" s="40"/>
      <c r="H93" s="46"/>
    </row>
    <row r="94" spans="1:8" s="2" customFormat="1" ht="16.8" customHeight="1">
      <c r="A94" s="40"/>
      <c r="B94" s="46"/>
      <c r="C94" s="310" t="s">
        <v>19</v>
      </c>
      <c r="D94" s="310" t="s">
        <v>1515</v>
      </c>
      <c r="E94" s="19" t="s">
        <v>19</v>
      </c>
      <c r="F94" s="311">
        <v>0</v>
      </c>
      <c r="G94" s="40"/>
      <c r="H94" s="46"/>
    </row>
    <row r="95" spans="1:8" s="2" customFormat="1" ht="16.8" customHeight="1">
      <c r="A95" s="40"/>
      <c r="B95" s="46"/>
      <c r="C95" s="310" t="s">
        <v>19</v>
      </c>
      <c r="D95" s="310" t="s">
        <v>172</v>
      </c>
      <c r="E95" s="19" t="s">
        <v>19</v>
      </c>
      <c r="F95" s="311">
        <v>37.57</v>
      </c>
      <c r="G95" s="40"/>
      <c r="H95" s="46"/>
    </row>
    <row r="96" spans="1:8" s="2" customFormat="1" ht="16.8" customHeight="1">
      <c r="A96" s="40"/>
      <c r="B96" s="46"/>
      <c r="C96" s="310" t="s">
        <v>171</v>
      </c>
      <c r="D96" s="310" t="s">
        <v>469</v>
      </c>
      <c r="E96" s="19" t="s">
        <v>19</v>
      </c>
      <c r="F96" s="311">
        <v>37.57</v>
      </c>
      <c r="G96" s="40"/>
      <c r="H96" s="46"/>
    </row>
    <row r="97" spans="1:8" s="2" customFormat="1" ht="16.8" customHeight="1">
      <c r="A97" s="40"/>
      <c r="B97" s="46"/>
      <c r="C97" s="312" t="s">
        <v>2272</v>
      </c>
      <c r="D97" s="40"/>
      <c r="E97" s="40"/>
      <c r="F97" s="40"/>
      <c r="G97" s="40"/>
      <c r="H97" s="46"/>
    </row>
    <row r="98" spans="1:8" s="2" customFormat="1" ht="12">
      <c r="A98" s="40"/>
      <c r="B98" s="46"/>
      <c r="C98" s="310" t="s">
        <v>1537</v>
      </c>
      <c r="D98" s="310" t="s">
        <v>2287</v>
      </c>
      <c r="E98" s="19" t="s">
        <v>144</v>
      </c>
      <c r="F98" s="311">
        <v>37.57</v>
      </c>
      <c r="G98" s="40"/>
      <c r="H98" s="46"/>
    </row>
    <row r="99" spans="1:8" s="2" customFormat="1" ht="16.8" customHeight="1">
      <c r="A99" s="40"/>
      <c r="B99" s="46"/>
      <c r="C99" s="310" t="s">
        <v>1485</v>
      </c>
      <c r="D99" s="310" t="s">
        <v>2288</v>
      </c>
      <c r="E99" s="19" t="s">
        <v>144</v>
      </c>
      <c r="F99" s="311">
        <v>52.94</v>
      </c>
      <c r="G99" s="40"/>
      <c r="H99" s="46"/>
    </row>
    <row r="100" spans="1:8" s="2" customFormat="1" ht="16.8" customHeight="1">
      <c r="A100" s="40"/>
      <c r="B100" s="46"/>
      <c r="C100" s="310" t="s">
        <v>1490</v>
      </c>
      <c r="D100" s="310" t="s">
        <v>2289</v>
      </c>
      <c r="E100" s="19" t="s">
        <v>144</v>
      </c>
      <c r="F100" s="311">
        <v>52.94</v>
      </c>
      <c r="G100" s="40"/>
      <c r="H100" s="46"/>
    </row>
    <row r="101" spans="1:8" s="2" customFormat="1" ht="16.8" customHeight="1">
      <c r="A101" s="40"/>
      <c r="B101" s="46"/>
      <c r="C101" s="310" t="s">
        <v>1495</v>
      </c>
      <c r="D101" s="310" t="s">
        <v>2290</v>
      </c>
      <c r="E101" s="19" t="s">
        <v>144</v>
      </c>
      <c r="F101" s="311">
        <v>52.94</v>
      </c>
      <c r="G101" s="40"/>
      <c r="H101" s="46"/>
    </row>
    <row r="102" spans="1:8" s="2" customFormat="1" ht="16.8" customHeight="1">
      <c r="A102" s="40"/>
      <c r="B102" s="46"/>
      <c r="C102" s="310" t="s">
        <v>1560</v>
      </c>
      <c r="D102" s="310" t="s">
        <v>2291</v>
      </c>
      <c r="E102" s="19" t="s">
        <v>144</v>
      </c>
      <c r="F102" s="311">
        <v>52.94</v>
      </c>
      <c r="G102" s="40"/>
      <c r="H102" s="46"/>
    </row>
    <row r="103" spans="1:8" s="2" customFormat="1" ht="16.8" customHeight="1">
      <c r="A103" s="40"/>
      <c r="B103" s="46"/>
      <c r="C103" s="306" t="s">
        <v>173</v>
      </c>
      <c r="D103" s="307" t="s">
        <v>19</v>
      </c>
      <c r="E103" s="308" t="s">
        <v>144</v>
      </c>
      <c r="F103" s="309">
        <v>15.37</v>
      </c>
      <c r="G103" s="40"/>
      <c r="H103" s="46"/>
    </row>
    <row r="104" spans="1:8" s="2" customFormat="1" ht="16.8" customHeight="1">
      <c r="A104" s="40"/>
      <c r="B104" s="46"/>
      <c r="C104" s="310" t="s">
        <v>19</v>
      </c>
      <c r="D104" s="310" t="s">
        <v>1528</v>
      </c>
      <c r="E104" s="19" t="s">
        <v>19</v>
      </c>
      <c r="F104" s="311">
        <v>0</v>
      </c>
      <c r="G104" s="40"/>
      <c r="H104" s="46"/>
    </row>
    <row r="105" spans="1:8" s="2" customFormat="1" ht="16.8" customHeight="1">
      <c r="A105" s="40"/>
      <c r="B105" s="46"/>
      <c r="C105" s="310" t="s">
        <v>19</v>
      </c>
      <c r="D105" s="310" t="s">
        <v>1529</v>
      </c>
      <c r="E105" s="19" t="s">
        <v>19</v>
      </c>
      <c r="F105" s="311">
        <v>5.61</v>
      </c>
      <c r="G105" s="40"/>
      <c r="H105" s="46"/>
    </row>
    <row r="106" spans="1:8" s="2" customFormat="1" ht="16.8" customHeight="1">
      <c r="A106" s="40"/>
      <c r="B106" s="46"/>
      <c r="C106" s="310" t="s">
        <v>19</v>
      </c>
      <c r="D106" s="310" t="s">
        <v>1099</v>
      </c>
      <c r="E106" s="19" t="s">
        <v>19</v>
      </c>
      <c r="F106" s="311">
        <v>3.77</v>
      </c>
      <c r="G106" s="40"/>
      <c r="H106" s="46"/>
    </row>
    <row r="107" spans="1:8" s="2" customFormat="1" ht="16.8" customHeight="1">
      <c r="A107" s="40"/>
      <c r="B107" s="46"/>
      <c r="C107" s="310" t="s">
        <v>19</v>
      </c>
      <c r="D107" s="310" t="s">
        <v>1530</v>
      </c>
      <c r="E107" s="19" t="s">
        <v>19</v>
      </c>
      <c r="F107" s="311">
        <v>5.99</v>
      </c>
      <c r="G107" s="40"/>
      <c r="H107" s="46"/>
    </row>
    <row r="108" spans="1:8" s="2" customFormat="1" ht="16.8" customHeight="1">
      <c r="A108" s="40"/>
      <c r="B108" s="46"/>
      <c r="C108" s="310" t="s">
        <v>173</v>
      </c>
      <c r="D108" s="310" t="s">
        <v>469</v>
      </c>
      <c r="E108" s="19" t="s">
        <v>19</v>
      </c>
      <c r="F108" s="311">
        <v>15.37</v>
      </c>
      <c r="G108" s="40"/>
      <c r="H108" s="46"/>
    </row>
    <row r="109" spans="1:8" s="2" customFormat="1" ht="16.8" customHeight="1">
      <c r="A109" s="40"/>
      <c r="B109" s="46"/>
      <c r="C109" s="312" t="s">
        <v>2272</v>
      </c>
      <c r="D109" s="40"/>
      <c r="E109" s="40"/>
      <c r="F109" s="40"/>
      <c r="G109" s="40"/>
      <c r="H109" s="46"/>
    </row>
    <row r="110" spans="1:8" s="2" customFormat="1" ht="16.8" customHeight="1">
      <c r="A110" s="40"/>
      <c r="B110" s="46"/>
      <c r="C110" s="310" t="s">
        <v>1524</v>
      </c>
      <c r="D110" s="310" t="s">
        <v>2292</v>
      </c>
      <c r="E110" s="19" t="s">
        <v>144</v>
      </c>
      <c r="F110" s="311">
        <v>15.37</v>
      </c>
      <c r="G110" s="40"/>
      <c r="H110" s="46"/>
    </row>
    <row r="111" spans="1:8" s="2" customFormat="1" ht="16.8" customHeight="1">
      <c r="A111" s="40"/>
      <c r="B111" s="46"/>
      <c r="C111" s="310" t="s">
        <v>1485</v>
      </c>
      <c r="D111" s="310" t="s">
        <v>2288</v>
      </c>
      <c r="E111" s="19" t="s">
        <v>144</v>
      </c>
      <c r="F111" s="311">
        <v>52.94</v>
      </c>
      <c r="G111" s="40"/>
      <c r="H111" s="46"/>
    </row>
    <row r="112" spans="1:8" s="2" customFormat="1" ht="16.8" customHeight="1">
      <c r="A112" s="40"/>
      <c r="B112" s="46"/>
      <c r="C112" s="310" t="s">
        <v>1490</v>
      </c>
      <c r="D112" s="310" t="s">
        <v>2289</v>
      </c>
      <c r="E112" s="19" t="s">
        <v>144</v>
      </c>
      <c r="F112" s="311">
        <v>52.94</v>
      </c>
      <c r="G112" s="40"/>
      <c r="H112" s="46"/>
    </row>
    <row r="113" spans="1:8" s="2" customFormat="1" ht="16.8" customHeight="1">
      <c r="A113" s="40"/>
      <c r="B113" s="46"/>
      <c r="C113" s="310" t="s">
        <v>1495</v>
      </c>
      <c r="D113" s="310" t="s">
        <v>2290</v>
      </c>
      <c r="E113" s="19" t="s">
        <v>144</v>
      </c>
      <c r="F113" s="311">
        <v>52.94</v>
      </c>
      <c r="G113" s="40"/>
      <c r="H113" s="46"/>
    </row>
    <row r="114" spans="1:8" s="2" customFormat="1" ht="16.8" customHeight="1">
      <c r="A114" s="40"/>
      <c r="B114" s="46"/>
      <c r="C114" s="310" t="s">
        <v>1547</v>
      </c>
      <c r="D114" s="310" t="s">
        <v>2293</v>
      </c>
      <c r="E114" s="19" t="s">
        <v>144</v>
      </c>
      <c r="F114" s="311">
        <v>15.37</v>
      </c>
      <c r="G114" s="40"/>
      <c r="H114" s="46"/>
    </row>
    <row r="115" spans="1:8" s="2" customFormat="1" ht="16.8" customHeight="1">
      <c r="A115" s="40"/>
      <c r="B115" s="46"/>
      <c r="C115" s="310" t="s">
        <v>1560</v>
      </c>
      <c r="D115" s="310" t="s">
        <v>2291</v>
      </c>
      <c r="E115" s="19" t="s">
        <v>144</v>
      </c>
      <c r="F115" s="311">
        <v>52.94</v>
      </c>
      <c r="G115" s="40"/>
      <c r="H115" s="46"/>
    </row>
    <row r="116" spans="1:8" s="2" customFormat="1" ht="16.8" customHeight="1">
      <c r="A116" s="40"/>
      <c r="B116" s="46"/>
      <c r="C116" s="306" t="s">
        <v>177</v>
      </c>
      <c r="D116" s="307" t="s">
        <v>19</v>
      </c>
      <c r="E116" s="308" t="s">
        <v>19</v>
      </c>
      <c r="F116" s="309">
        <v>76.947</v>
      </c>
      <c r="G116" s="40"/>
      <c r="H116" s="46"/>
    </row>
    <row r="117" spans="1:8" s="2" customFormat="1" ht="16.8" customHeight="1">
      <c r="A117" s="40"/>
      <c r="B117" s="46"/>
      <c r="C117" s="310" t="s">
        <v>19</v>
      </c>
      <c r="D117" s="310" t="s">
        <v>1528</v>
      </c>
      <c r="E117" s="19" t="s">
        <v>19</v>
      </c>
      <c r="F117" s="311">
        <v>0</v>
      </c>
      <c r="G117" s="40"/>
      <c r="H117" s="46"/>
    </row>
    <row r="118" spans="1:8" s="2" customFormat="1" ht="16.8" customHeight="1">
      <c r="A118" s="40"/>
      <c r="B118" s="46"/>
      <c r="C118" s="310" t="s">
        <v>19</v>
      </c>
      <c r="D118" s="310" t="s">
        <v>1672</v>
      </c>
      <c r="E118" s="19" t="s">
        <v>19</v>
      </c>
      <c r="F118" s="311">
        <v>27.602</v>
      </c>
      <c r="G118" s="40"/>
      <c r="H118" s="46"/>
    </row>
    <row r="119" spans="1:8" s="2" customFormat="1" ht="16.8" customHeight="1">
      <c r="A119" s="40"/>
      <c r="B119" s="46"/>
      <c r="C119" s="310" t="s">
        <v>19</v>
      </c>
      <c r="D119" s="310" t="s">
        <v>1673</v>
      </c>
      <c r="E119" s="19" t="s">
        <v>19</v>
      </c>
      <c r="F119" s="311">
        <v>16.265</v>
      </c>
      <c r="G119" s="40"/>
      <c r="H119" s="46"/>
    </row>
    <row r="120" spans="1:8" s="2" customFormat="1" ht="16.8" customHeight="1">
      <c r="A120" s="40"/>
      <c r="B120" s="46"/>
      <c r="C120" s="310" t="s">
        <v>19</v>
      </c>
      <c r="D120" s="310" t="s">
        <v>1674</v>
      </c>
      <c r="E120" s="19" t="s">
        <v>19</v>
      </c>
      <c r="F120" s="311">
        <v>33.08</v>
      </c>
      <c r="G120" s="40"/>
      <c r="H120" s="46"/>
    </row>
    <row r="121" spans="1:8" s="2" customFormat="1" ht="16.8" customHeight="1">
      <c r="A121" s="40"/>
      <c r="B121" s="46"/>
      <c r="C121" s="310" t="s">
        <v>177</v>
      </c>
      <c r="D121" s="310" t="s">
        <v>469</v>
      </c>
      <c r="E121" s="19" t="s">
        <v>19</v>
      </c>
      <c r="F121" s="311">
        <v>76.947</v>
      </c>
      <c r="G121" s="40"/>
      <c r="H121" s="46"/>
    </row>
    <row r="122" spans="1:8" s="2" customFormat="1" ht="16.8" customHeight="1">
      <c r="A122" s="40"/>
      <c r="B122" s="46"/>
      <c r="C122" s="312" t="s">
        <v>2272</v>
      </c>
      <c r="D122" s="40"/>
      <c r="E122" s="40"/>
      <c r="F122" s="40"/>
      <c r="G122" s="40"/>
      <c r="H122" s="46"/>
    </row>
    <row r="123" spans="1:8" s="2" customFormat="1" ht="12">
      <c r="A123" s="40"/>
      <c r="B123" s="46"/>
      <c r="C123" s="310" t="s">
        <v>1668</v>
      </c>
      <c r="D123" s="310" t="s">
        <v>2294</v>
      </c>
      <c r="E123" s="19" t="s">
        <v>144</v>
      </c>
      <c r="F123" s="311">
        <v>76.947</v>
      </c>
      <c r="G123" s="40"/>
      <c r="H123" s="46"/>
    </row>
    <row r="124" spans="1:8" s="2" customFormat="1" ht="16.8" customHeight="1">
      <c r="A124" s="40"/>
      <c r="B124" s="46"/>
      <c r="C124" s="310" t="s">
        <v>1648</v>
      </c>
      <c r="D124" s="310" t="s">
        <v>2295</v>
      </c>
      <c r="E124" s="19" t="s">
        <v>144</v>
      </c>
      <c r="F124" s="311">
        <v>76.947</v>
      </c>
      <c r="G124" s="40"/>
      <c r="H124" s="46"/>
    </row>
    <row r="125" spans="1:8" s="2" customFormat="1" ht="16.8" customHeight="1">
      <c r="A125" s="40"/>
      <c r="B125" s="46"/>
      <c r="C125" s="310" t="s">
        <v>1653</v>
      </c>
      <c r="D125" s="310" t="s">
        <v>2296</v>
      </c>
      <c r="E125" s="19" t="s">
        <v>144</v>
      </c>
      <c r="F125" s="311">
        <v>76.947</v>
      </c>
      <c r="G125" s="40"/>
      <c r="H125" s="46"/>
    </row>
    <row r="126" spans="1:8" s="2" customFormat="1" ht="16.8" customHeight="1">
      <c r="A126" s="40"/>
      <c r="B126" s="46"/>
      <c r="C126" s="310" t="s">
        <v>1694</v>
      </c>
      <c r="D126" s="310" t="s">
        <v>2297</v>
      </c>
      <c r="E126" s="19" t="s">
        <v>144</v>
      </c>
      <c r="F126" s="311">
        <v>76.947</v>
      </c>
      <c r="G126" s="40"/>
      <c r="H126" s="46"/>
    </row>
    <row r="127" spans="1:8" s="2" customFormat="1" ht="16.8" customHeight="1">
      <c r="A127" s="40"/>
      <c r="B127" s="46"/>
      <c r="C127" s="306" t="s">
        <v>141</v>
      </c>
      <c r="D127" s="307" t="s">
        <v>19</v>
      </c>
      <c r="E127" s="308" t="s">
        <v>114</v>
      </c>
      <c r="F127" s="309">
        <v>39.12</v>
      </c>
      <c r="G127" s="40"/>
      <c r="H127" s="46"/>
    </row>
    <row r="128" spans="1:8" s="2" customFormat="1" ht="16.8" customHeight="1">
      <c r="A128" s="40"/>
      <c r="B128" s="46"/>
      <c r="C128" s="310" t="s">
        <v>19</v>
      </c>
      <c r="D128" s="310" t="s">
        <v>373</v>
      </c>
      <c r="E128" s="19" t="s">
        <v>19</v>
      </c>
      <c r="F128" s="311">
        <v>0</v>
      </c>
      <c r="G128" s="40"/>
      <c r="H128" s="46"/>
    </row>
    <row r="129" spans="1:8" s="2" customFormat="1" ht="16.8" customHeight="1">
      <c r="A129" s="40"/>
      <c r="B129" s="46"/>
      <c r="C129" s="310" t="s">
        <v>19</v>
      </c>
      <c r="D129" s="310" t="s">
        <v>142</v>
      </c>
      <c r="E129" s="19" t="s">
        <v>19</v>
      </c>
      <c r="F129" s="311">
        <v>39.12</v>
      </c>
      <c r="G129" s="40"/>
      <c r="H129" s="46"/>
    </row>
    <row r="130" spans="1:8" s="2" customFormat="1" ht="16.8" customHeight="1">
      <c r="A130" s="40"/>
      <c r="B130" s="46"/>
      <c r="C130" s="310" t="s">
        <v>141</v>
      </c>
      <c r="D130" s="310" t="s">
        <v>244</v>
      </c>
      <c r="E130" s="19" t="s">
        <v>19</v>
      </c>
      <c r="F130" s="311">
        <v>39.12</v>
      </c>
      <c r="G130" s="40"/>
      <c r="H130" s="46"/>
    </row>
    <row r="131" spans="1:8" s="2" customFormat="1" ht="16.8" customHeight="1">
      <c r="A131" s="40"/>
      <c r="B131" s="46"/>
      <c r="C131" s="312" t="s">
        <v>2272</v>
      </c>
      <c r="D131" s="40"/>
      <c r="E131" s="40"/>
      <c r="F131" s="40"/>
      <c r="G131" s="40"/>
      <c r="H131" s="46"/>
    </row>
    <row r="132" spans="1:8" s="2" customFormat="1" ht="16.8" customHeight="1">
      <c r="A132" s="40"/>
      <c r="B132" s="46"/>
      <c r="C132" s="310" t="s">
        <v>499</v>
      </c>
      <c r="D132" s="310" t="s">
        <v>2298</v>
      </c>
      <c r="E132" s="19" t="s">
        <v>114</v>
      </c>
      <c r="F132" s="311">
        <v>39.12</v>
      </c>
      <c r="G132" s="40"/>
      <c r="H132" s="46"/>
    </row>
    <row r="133" spans="1:8" s="2" customFormat="1" ht="16.8" customHeight="1">
      <c r="A133" s="40"/>
      <c r="B133" s="46"/>
      <c r="C133" s="310" t="s">
        <v>369</v>
      </c>
      <c r="D133" s="310" t="s">
        <v>2299</v>
      </c>
      <c r="E133" s="19" t="s">
        <v>114</v>
      </c>
      <c r="F133" s="311">
        <v>62.43</v>
      </c>
      <c r="G133" s="40"/>
      <c r="H133" s="46"/>
    </row>
    <row r="134" spans="1:8" s="2" customFormat="1" ht="16.8" customHeight="1">
      <c r="A134" s="40"/>
      <c r="B134" s="46"/>
      <c r="C134" s="310" t="s">
        <v>1511</v>
      </c>
      <c r="D134" s="310" t="s">
        <v>2300</v>
      </c>
      <c r="E134" s="19" t="s">
        <v>114</v>
      </c>
      <c r="F134" s="311">
        <v>42.37</v>
      </c>
      <c r="G134" s="40"/>
      <c r="H134" s="46"/>
    </row>
    <row r="135" spans="1:8" s="2" customFormat="1" ht="16.8" customHeight="1">
      <c r="A135" s="40"/>
      <c r="B135" s="46"/>
      <c r="C135" s="310" t="s">
        <v>1552</v>
      </c>
      <c r="D135" s="310" t="s">
        <v>2301</v>
      </c>
      <c r="E135" s="19" t="s">
        <v>114</v>
      </c>
      <c r="F135" s="311">
        <v>77.23</v>
      </c>
      <c r="G135" s="40"/>
      <c r="H135" s="46"/>
    </row>
    <row r="136" spans="1:8" s="2" customFormat="1" ht="16.8" customHeight="1">
      <c r="A136" s="40"/>
      <c r="B136" s="46"/>
      <c r="C136" s="306" t="s">
        <v>117</v>
      </c>
      <c r="D136" s="307" t="s">
        <v>19</v>
      </c>
      <c r="E136" s="308" t="s">
        <v>118</v>
      </c>
      <c r="F136" s="309">
        <v>21.12</v>
      </c>
      <c r="G136" s="40"/>
      <c r="H136" s="46"/>
    </row>
    <row r="137" spans="1:8" s="2" customFormat="1" ht="16.8" customHeight="1">
      <c r="A137" s="40"/>
      <c r="B137" s="46"/>
      <c r="C137" s="310" t="s">
        <v>19</v>
      </c>
      <c r="D137" s="310" t="s">
        <v>241</v>
      </c>
      <c r="E137" s="19" t="s">
        <v>19</v>
      </c>
      <c r="F137" s="311">
        <v>0</v>
      </c>
      <c r="G137" s="40"/>
      <c r="H137" s="46"/>
    </row>
    <row r="138" spans="1:8" s="2" customFormat="1" ht="16.8" customHeight="1">
      <c r="A138" s="40"/>
      <c r="B138" s="46"/>
      <c r="C138" s="310" t="s">
        <v>117</v>
      </c>
      <c r="D138" s="310" t="s">
        <v>242</v>
      </c>
      <c r="E138" s="19" t="s">
        <v>19</v>
      </c>
      <c r="F138" s="311">
        <v>21.12</v>
      </c>
      <c r="G138" s="40"/>
      <c r="H138" s="46"/>
    </row>
    <row r="139" spans="1:8" s="2" customFormat="1" ht="16.8" customHeight="1">
      <c r="A139" s="40"/>
      <c r="B139" s="46"/>
      <c r="C139" s="312" t="s">
        <v>2272</v>
      </c>
      <c r="D139" s="40"/>
      <c r="E139" s="40"/>
      <c r="F139" s="40"/>
      <c r="G139" s="40"/>
      <c r="H139" s="46"/>
    </row>
    <row r="140" spans="1:8" s="2" customFormat="1" ht="16.8" customHeight="1">
      <c r="A140" s="40"/>
      <c r="B140" s="46"/>
      <c r="C140" s="310" t="s">
        <v>233</v>
      </c>
      <c r="D140" s="310" t="s">
        <v>2302</v>
      </c>
      <c r="E140" s="19" t="s">
        <v>118</v>
      </c>
      <c r="F140" s="311">
        <v>21.66</v>
      </c>
      <c r="G140" s="40"/>
      <c r="H140" s="46"/>
    </row>
    <row r="141" spans="1:8" s="2" customFormat="1" ht="12">
      <c r="A141" s="40"/>
      <c r="B141" s="46"/>
      <c r="C141" s="310" t="s">
        <v>245</v>
      </c>
      <c r="D141" s="310" t="s">
        <v>2303</v>
      </c>
      <c r="E141" s="19" t="s">
        <v>118</v>
      </c>
      <c r="F141" s="311">
        <v>21.66</v>
      </c>
      <c r="G141" s="40"/>
      <c r="H141" s="46"/>
    </row>
    <row r="142" spans="1:8" s="2" customFormat="1" ht="12">
      <c r="A142" s="40"/>
      <c r="B142" s="46"/>
      <c r="C142" s="310" t="s">
        <v>249</v>
      </c>
      <c r="D142" s="310" t="s">
        <v>2304</v>
      </c>
      <c r="E142" s="19" t="s">
        <v>118</v>
      </c>
      <c r="F142" s="311">
        <v>21.66</v>
      </c>
      <c r="G142" s="40"/>
      <c r="H142" s="46"/>
    </row>
    <row r="143" spans="1:8" s="2" customFormat="1" ht="12">
      <c r="A143" s="40"/>
      <c r="B143" s="46"/>
      <c r="C143" s="310" t="s">
        <v>253</v>
      </c>
      <c r="D143" s="310" t="s">
        <v>2305</v>
      </c>
      <c r="E143" s="19" t="s">
        <v>118</v>
      </c>
      <c r="F143" s="311">
        <v>7.68</v>
      </c>
      <c r="G143" s="40"/>
      <c r="H143" s="46"/>
    </row>
    <row r="144" spans="1:8" s="2" customFormat="1" ht="16.8" customHeight="1">
      <c r="A144" s="40"/>
      <c r="B144" s="46"/>
      <c r="C144" s="306" t="s">
        <v>112</v>
      </c>
      <c r="D144" s="307" t="s">
        <v>113</v>
      </c>
      <c r="E144" s="308" t="s">
        <v>114</v>
      </c>
      <c r="F144" s="309">
        <v>24</v>
      </c>
      <c r="G144" s="40"/>
      <c r="H144" s="46"/>
    </row>
    <row r="145" spans="1:8" s="2" customFormat="1" ht="16.8" customHeight="1">
      <c r="A145" s="40"/>
      <c r="B145" s="46"/>
      <c r="C145" s="310" t="s">
        <v>19</v>
      </c>
      <c r="D145" s="310" t="s">
        <v>2306</v>
      </c>
      <c r="E145" s="19" t="s">
        <v>19</v>
      </c>
      <c r="F145" s="311">
        <v>24</v>
      </c>
      <c r="G145" s="40"/>
      <c r="H145" s="46"/>
    </row>
    <row r="146" spans="1:8" s="2" customFormat="1" ht="16.8" customHeight="1">
      <c r="A146" s="40"/>
      <c r="B146" s="46"/>
      <c r="C146" s="310" t="s">
        <v>19</v>
      </c>
      <c r="D146" s="310" t="s">
        <v>244</v>
      </c>
      <c r="E146" s="19" t="s">
        <v>19</v>
      </c>
      <c r="F146" s="311">
        <v>24</v>
      </c>
      <c r="G146" s="40"/>
      <c r="H146" s="46"/>
    </row>
    <row r="147" spans="1:8" s="2" customFormat="1" ht="16.8" customHeight="1">
      <c r="A147" s="40"/>
      <c r="B147" s="46"/>
      <c r="C147" s="312" t="s">
        <v>2272</v>
      </c>
      <c r="D147" s="40"/>
      <c r="E147" s="40"/>
      <c r="F147" s="40"/>
      <c r="G147" s="40"/>
      <c r="H147" s="46"/>
    </row>
    <row r="148" spans="1:8" s="2" customFormat="1" ht="16.8" customHeight="1">
      <c r="A148" s="40"/>
      <c r="B148" s="46"/>
      <c r="C148" s="310" t="s">
        <v>233</v>
      </c>
      <c r="D148" s="310" t="s">
        <v>2302</v>
      </c>
      <c r="E148" s="19" t="s">
        <v>118</v>
      </c>
      <c r="F148" s="311">
        <v>21.66</v>
      </c>
      <c r="G148" s="40"/>
      <c r="H148" s="46"/>
    </row>
    <row r="149" spans="1:8" s="2" customFormat="1" ht="16.8" customHeight="1">
      <c r="A149" s="40"/>
      <c r="B149" s="46"/>
      <c r="C149" s="310" t="s">
        <v>266</v>
      </c>
      <c r="D149" s="310" t="s">
        <v>2307</v>
      </c>
      <c r="E149" s="19" t="s">
        <v>118</v>
      </c>
      <c r="F149" s="311">
        <v>13.98</v>
      </c>
      <c r="G149" s="40"/>
      <c r="H149" s="46"/>
    </row>
    <row r="150" spans="1:8" s="2" customFormat="1" ht="16.8" customHeight="1">
      <c r="A150" s="40"/>
      <c r="B150" s="46"/>
      <c r="C150" s="310" t="s">
        <v>273</v>
      </c>
      <c r="D150" s="310" t="s">
        <v>2308</v>
      </c>
      <c r="E150" s="19" t="s">
        <v>118</v>
      </c>
      <c r="F150" s="311">
        <v>7.56</v>
      </c>
      <c r="G150" s="40"/>
      <c r="H150" s="46"/>
    </row>
    <row r="151" spans="1:8" s="2" customFormat="1" ht="12">
      <c r="A151" s="40"/>
      <c r="B151" s="46"/>
      <c r="C151" s="310" t="s">
        <v>296</v>
      </c>
      <c r="D151" s="310" t="s">
        <v>2309</v>
      </c>
      <c r="E151" s="19" t="s">
        <v>118</v>
      </c>
      <c r="F151" s="311">
        <v>3.15</v>
      </c>
      <c r="G151" s="40"/>
      <c r="H151" s="46"/>
    </row>
    <row r="152" spans="1:8" s="2" customFormat="1" ht="16.8" customHeight="1">
      <c r="A152" s="40"/>
      <c r="B152" s="46"/>
      <c r="C152" s="310" t="s">
        <v>304</v>
      </c>
      <c r="D152" s="310" t="s">
        <v>2310</v>
      </c>
      <c r="E152" s="19" t="s">
        <v>261</v>
      </c>
      <c r="F152" s="311">
        <v>0.063</v>
      </c>
      <c r="G152" s="40"/>
      <c r="H152" s="46"/>
    </row>
    <row r="153" spans="1:8" s="2" customFormat="1" ht="16.8" customHeight="1">
      <c r="A153" s="40"/>
      <c r="B153" s="46"/>
      <c r="C153" s="310" t="s">
        <v>471</v>
      </c>
      <c r="D153" s="310" t="s">
        <v>2311</v>
      </c>
      <c r="E153" s="19" t="s">
        <v>144</v>
      </c>
      <c r="F153" s="311">
        <v>27</v>
      </c>
      <c r="G153" s="40"/>
      <c r="H153" s="46"/>
    </row>
    <row r="154" spans="1:8" s="2" customFormat="1" ht="16.8" customHeight="1">
      <c r="A154" s="40"/>
      <c r="B154" s="46"/>
      <c r="C154" s="310" t="s">
        <v>730</v>
      </c>
      <c r="D154" s="310" t="s">
        <v>2284</v>
      </c>
      <c r="E154" s="19" t="s">
        <v>144</v>
      </c>
      <c r="F154" s="311">
        <v>29.7</v>
      </c>
      <c r="G154" s="40"/>
      <c r="H154" s="46"/>
    </row>
    <row r="155" spans="1:8" s="2" customFormat="1" ht="12">
      <c r="A155" s="40"/>
      <c r="B155" s="46"/>
      <c r="C155" s="310" t="s">
        <v>480</v>
      </c>
      <c r="D155" s="310" t="s">
        <v>2312</v>
      </c>
      <c r="E155" s="19" t="s">
        <v>118</v>
      </c>
      <c r="F155" s="311">
        <v>3.15</v>
      </c>
      <c r="G155" s="40"/>
      <c r="H155" s="46"/>
    </row>
    <row r="156" spans="1:8" s="2" customFormat="1" ht="16.8" customHeight="1">
      <c r="A156" s="40"/>
      <c r="B156" s="46"/>
      <c r="C156" s="310" t="s">
        <v>486</v>
      </c>
      <c r="D156" s="310" t="s">
        <v>2313</v>
      </c>
      <c r="E156" s="19" t="s">
        <v>144</v>
      </c>
      <c r="F156" s="311">
        <v>28.5</v>
      </c>
      <c r="G156" s="40"/>
      <c r="H156" s="46"/>
    </row>
    <row r="157" spans="1:8" s="2" customFormat="1" ht="16.8" customHeight="1">
      <c r="A157" s="40"/>
      <c r="B157" s="46"/>
      <c r="C157" s="310" t="s">
        <v>583</v>
      </c>
      <c r="D157" s="310" t="s">
        <v>2314</v>
      </c>
      <c r="E157" s="19" t="s">
        <v>114</v>
      </c>
      <c r="F157" s="311">
        <v>60</v>
      </c>
      <c r="G157" s="40"/>
      <c r="H157" s="46"/>
    </row>
    <row r="158" spans="1:8" s="2" customFormat="1" ht="16.8" customHeight="1">
      <c r="A158" s="40"/>
      <c r="B158" s="46"/>
      <c r="C158" s="310" t="s">
        <v>590</v>
      </c>
      <c r="D158" s="310" t="s">
        <v>2315</v>
      </c>
      <c r="E158" s="19" t="s">
        <v>114</v>
      </c>
      <c r="F158" s="311">
        <v>60</v>
      </c>
      <c r="G158" s="40"/>
      <c r="H158" s="46"/>
    </row>
    <row r="159" spans="1:8" s="2" customFormat="1" ht="16.8" customHeight="1">
      <c r="A159" s="40"/>
      <c r="B159" s="46"/>
      <c r="C159" s="306" t="s">
        <v>128</v>
      </c>
      <c r="D159" s="307" t="s">
        <v>19</v>
      </c>
      <c r="E159" s="308" t="s">
        <v>118</v>
      </c>
      <c r="F159" s="309">
        <v>0.54</v>
      </c>
      <c r="G159" s="40"/>
      <c r="H159" s="46"/>
    </row>
    <row r="160" spans="1:8" s="2" customFormat="1" ht="16.8" customHeight="1">
      <c r="A160" s="40"/>
      <c r="B160" s="46"/>
      <c r="C160" s="310" t="s">
        <v>128</v>
      </c>
      <c r="D160" s="310" t="s">
        <v>243</v>
      </c>
      <c r="E160" s="19" t="s">
        <v>19</v>
      </c>
      <c r="F160" s="311">
        <v>0.54</v>
      </c>
      <c r="G160" s="40"/>
      <c r="H160" s="46"/>
    </row>
    <row r="161" spans="1:8" s="2" customFormat="1" ht="16.8" customHeight="1">
      <c r="A161" s="40"/>
      <c r="B161" s="46"/>
      <c r="C161" s="312" t="s">
        <v>2272</v>
      </c>
      <c r="D161" s="40"/>
      <c r="E161" s="40"/>
      <c r="F161" s="40"/>
      <c r="G161" s="40"/>
      <c r="H161" s="46"/>
    </row>
    <row r="162" spans="1:8" s="2" customFormat="1" ht="16.8" customHeight="1">
      <c r="A162" s="40"/>
      <c r="B162" s="46"/>
      <c r="C162" s="310" t="s">
        <v>233</v>
      </c>
      <c r="D162" s="310" t="s">
        <v>2302</v>
      </c>
      <c r="E162" s="19" t="s">
        <v>118</v>
      </c>
      <c r="F162" s="311">
        <v>21.66</v>
      </c>
      <c r="G162" s="40"/>
      <c r="H162" s="46"/>
    </row>
    <row r="163" spans="1:8" s="2" customFormat="1" ht="12">
      <c r="A163" s="40"/>
      <c r="B163" s="46"/>
      <c r="C163" s="310" t="s">
        <v>245</v>
      </c>
      <c r="D163" s="310" t="s">
        <v>2303</v>
      </c>
      <c r="E163" s="19" t="s">
        <v>118</v>
      </c>
      <c r="F163" s="311">
        <v>21.66</v>
      </c>
      <c r="G163" s="40"/>
      <c r="H163" s="46"/>
    </row>
    <row r="164" spans="1:8" s="2" customFormat="1" ht="12">
      <c r="A164" s="40"/>
      <c r="B164" s="46"/>
      <c r="C164" s="310" t="s">
        <v>249</v>
      </c>
      <c r="D164" s="310" t="s">
        <v>2304</v>
      </c>
      <c r="E164" s="19" t="s">
        <v>118</v>
      </c>
      <c r="F164" s="311">
        <v>21.66</v>
      </c>
      <c r="G164" s="40"/>
      <c r="H164" s="46"/>
    </row>
    <row r="165" spans="1:8" s="2" customFormat="1" ht="12">
      <c r="A165" s="40"/>
      <c r="B165" s="46"/>
      <c r="C165" s="310" t="s">
        <v>253</v>
      </c>
      <c r="D165" s="310" t="s">
        <v>2305</v>
      </c>
      <c r="E165" s="19" t="s">
        <v>118</v>
      </c>
      <c r="F165" s="311">
        <v>7.68</v>
      </c>
      <c r="G165" s="40"/>
      <c r="H165" s="46"/>
    </row>
    <row r="166" spans="1:8" s="2" customFormat="1" ht="16.8" customHeight="1">
      <c r="A166" s="40"/>
      <c r="B166" s="46"/>
      <c r="C166" s="310" t="s">
        <v>266</v>
      </c>
      <c r="D166" s="310" t="s">
        <v>2307</v>
      </c>
      <c r="E166" s="19" t="s">
        <v>118</v>
      </c>
      <c r="F166" s="311">
        <v>13.98</v>
      </c>
      <c r="G166" s="40"/>
      <c r="H166" s="46"/>
    </row>
    <row r="167" spans="1:8" s="2" customFormat="1" ht="16.8" customHeight="1">
      <c r="A167" s="40"/>
      <c r="B167" s="46"/>
      <c r="C167" s="306" t="s">
        <v>125</v>
      </c>
      <c r="D167" s="307" t="s">
        <v>126</v>
      </c>
      <c r="E167" s="308" t="s">
        <v>114</v>
      </c>
      <c r="F167" s="309">
        <v>6</v>
      </c>
      <c r="G167" s="40"/>
      <c r="H167" s="46"/>
    </row>
    <row r="168" spans="1:8" s="2" customFormat="1" ht="16.8" customHeight="1">
      <c r="A168" s="40"/>
      <c r="B168" s="46"/>
      <c r="C168" s="310" t="s">
        <v>19</v>
      </c>
      <c r="D168" s="310" t="s">
        <v>2316</v>
      </c>
      <c r="E168" s="19" t="s">
        <v>19</v>
      </c>
      <c r="F168" s="311">
        <v>6</v>
      </c>
      <c r="G168" s="40"/>
      <c r="H168" s="46"/>
    </row>
    <row r="169" spans="1:8" s="2" customFormat="1" ht="16.8" customHeight="1">
      <c r="A169" s="40"/>
      <c r="B169" s="46"/>
      <c r="C169" s="310" t="s">
        <v>19</v>
      </c>
      <c r="D169" s="310" t="s">
        <v>244</v>
      </c>
      <c r="E169" s="19" t="s">
        <v>19</v>
      </c>
      <c r="F169" s="311">
        <v>6</v>
      </c>
      <c r="G169" s="40"/>
      <c r="H169" s="46"/>
    </row>
    <row r="170" spans="1:8" s="2" customFormat="1" ht="16.8" customHeight="1">
      <c r="A170" s="40"/>
      <c r="B170" s="46"/>
      <c r="C170" s="312" t="s">
        <v>2272</v>
      </c>
      <c r="D170" s="40"/>
      <c r="E170" s="40"/>
      <c r="F170" s="40"/>
      <c r="G170" s="40"/>
      <c r="H170" s="46"/>
    </row>
    <row r="171" spans="1:8" s="2" customFormat="1" ht="16.8" customHeight="1">
      <c r="A171" s="40"/>
      <c r="B171" s="46"/>
      <c r="C171" s="310" t="s">
        <v>233</v>
      </c>
      <c r="D171" s="310" t="s">
        <v>2302</v>
      </c>
      <c r="E171" s="19" t="s">
        <v>118</v>
      </c>
      <c r="F171" s="311">
        <v>21.66</v>
      </c>
      <c r="G171" s="40"/>
      <c r="H171" s="46"/>
    </row>
    <row r="172" spans="1:8" s="2" customFormat="1" ht="16.8" customHeight="1">
      <c r="A172" s="40"/>
      <c r="B172" s="46"/>
      <c r="C172" s="310" t="s">
        <v>273</v>
      </c>
      <c r="D172" s="310" t="s">
        <v>2308</v>
      </c>
      <c r="E172" s="19" t="s">
        <v>118</v>
      </c>
      <c r="F172" s="311">
        <v>7.56</v>
      </c>
      <c r="G172" s="40"/>
      <c r="H172" s="46"/>
    </row>
    <row r="173" spans="1:8" s="2" customFormat="1" ht="12">
      <c r="A173" s="40"/>
      <c r="B173" s="46"/>
      <c r="C173" s="310" t="s">
        <v>296</v>
      </c>
      <c r="D173" s="310" t="s">
        <v>2309</v>
      </c>
      <c r="E173" s="19" t="s">
        <v>118</v>
      </c>
      <c r="F173" s="311">
        <v>3.15</v>
      </c>
      <c r="G173" s="40"/>
      <c r="H173" s="46"/>
    </row>
    <row r="174" spans="1:8" s="2" customFormat="1" ht="16.8" customHeight="1">
      <c r="A174" s="40"/>
      <c r="B174" s="46"/>
      <c r="C174" s="310" t="s">
        <v>304</v>
      </c>
      <c r="D174" s="310" t="s">
        <v>2310</v>
      </c>
      <c r="E174" s="19" t="s">
        <v>261</v>
      </c>
      <c r="F174" s="311">
        <v>0.063</v>
      </c>
      <c r="G174" s="40"/>
      <c r="H174" s="46"/>
    </row>
    <row r="175" spans="1:8" s="2" customFormat="1" ht="16.8" customHeight="1">
      <c r="A175" s="40"/>
      <c r="B175" s="46"/>
      <c r="C175" s="310" t="s">
        <v>471</v>
      </c>
      <c r="D175" s="310" t="s">
        <v>2311</v>
      </c>
      <c r="E175" s="19" t="s">
        <v>144</v>
      </c>
      <c r="F175" s="311">
        <v>27</v>
      </c>
      <c r="G175" s="40"/>
      <c r="H175" s="46"/>
    </row>
    <row r="176" spans="1:8" s="2" customFormat="1" ht="16.8" customHeight="1">
      <c r="A176" s="40"/>
      <c r="B176" s="46"/>
      <c r="C176" s="310" t="s">
        <v>730</v>
      </c>
      <c r="D176" s="310" t="s">
        <v>2284</v>
      </c>
      <c r="E176" s="19" t="s">
        <v>144</v>
      </c>
      <c r="F176" s="311">
        <v>29.7</v>
      </c>
      <c r="G176" s="40"/>
      <c r="H176" s="46"/>
    </row>
    <row r="177" spans="1:8" s="2" customFormat="1" ht="12">
      <c r="A177" s="40"/>
      <c r="B177" s="46"/>
      <c r="C177" s="310" t="s">
        <v>480</v>
      </c>
      <c r="D177" s="310" t="s">
        <v>2312</v>
      </c>
      <c r="E177" s="19" t="s">
        <v>118</v>
      </c>
      <c r="F177" s="311">
        <v>3.15</v>
      </c>
      <c r="G177" s="40"/>
      <c r="H177" s="46"/>
    </row>
    <row r="178" spans="1:8" s="2" customFormat="1" ht="16.8" customHeight="1">
      <c r="A178" s="40"/>
      <c r="B178" s="46"/>
      <c r="C178" s="310" t="s">
        <v>486</v>
      </c>
      <c r="D178" s="310" t="s">
        <v>2313</v>
      </c>
      <c r="E178" s="19" t="s">
        <v>144</v>
      </c>
      <c r="F178" s="311">
        <v>28.5</v>
      </c>
      <c r="G178" s="40"/>
      <c r="H178" s="46"/>
    </row>
    <row r="179" spans="1:8" s="2" customFormat="1" ht="16.8" customHeight="1">
      <c r="A179" s="40"/>
      <c r="B179" s="46"/>
      <c r="C179" s="310" t="s">
        <v>583</v>
      </c>
      <c r="D179" s="310" t="s">
        <v>2314</v>
      </c>
      <c r="E179" s="19" t="s">
        <v>114</v>
      </c>
      <c r="F179" s="311">
        <v>60</v>
      </c>
      <c r="G179" s="40"/>
      <c r="H179" s="46"/>
    </row>
    <row r="180" spans="1:8" s="2" customFormat="1" ht="16.8" customHeight="1">
      <c r="A180" s="40"/>
      <c r="B180" s="46"/>
      <c r="C180" s="310" t="s">
        <v>590</v>
      </c>
      <c r="D180" s="310" t="s">
        <v>2315</v>
      </c>
      <c r="E180" s="19" t="s">
        <v>114</v>
      </c>
      <c r="F180" s="311">
        <v>60</v>
      </c>
      <c r="G180" s="40"/>
      <c r="H180" s="46"/>
    </row>
    <row r="181" spans="1:8" s="2" customFormat="1" ht="16.8" customHeight="1">
      <c r="A181" s="40"/>
      <c r="B181" s="46"/>
      <c r="C181" s="306" t="s">
        <v>181</v>
      </c>
      <c r="D181" s="307" t="s">
        <v>19</v>
      </c>
      <c r="E181" s="308" t="s">
        <v>144</v>
      </c>
      <c r="F181" s="309">
        <v>888.704</v>
      </c>
      <c r="G181" s="40"/>
      <c r="H181" s="46"/>
    </row>
    <row r="182" spans="1:8" s="2" customFormat="1" ht="16.8" customHeight="1">
      <c r="A182" s="40"/>
      <c r="B182" s="46"/>
      <c r="C182" s="310" t="s">
        <v>19</v>
      </c>
      <c r="D182" s="310" t="s">
        <v>1779</v>
      </c>
      <c r="E182" s="19" t="s">
        <v>19</v>
      </c>
      <c r="F182" s="311">
        <v>0</v>
      </c>
      <c r="G182" s="40"/>
      <c r="H182" s="46"/>
    </row>
    <row r="183" spans="1:8" s="2" customFormat="1" ht="16.8" customHeight="1">
      <c r="A183" s="40"/>
      <c r="B183" s="46"/>
      <c r="C183" s="310" t="s">
        <v>19</v>
      </c>
      <c r="D183" s="310" t="s">
        <v>1780</v>
      </c>
      <c r="E183" s="19" t="s">
        <v>19</v>
      </c>
      <c r="F183" s="311">
        <v>226</v>
      </c>
      <c r="G183" s="40"/>
      <c r="H183" s="46"/>
    </row>
    <row r="184" spans="1:8" s="2" customFormat="1" ht="16.8" customHeight="1">
      <c r="A184" s="40"/>
      <c r="B184" s="46"/>
      <c r="C184" s="310" t="s">
        <v>19</v>
      </c>
      <c r="D184" s="310" t="s">
        <v>1781</v>
      </c>
      <c r="E184" s="19" t="s">
        <v>19</v>
      </c>
      <c r="F184" s="311">
        <v>74</v>
      </c>
      <c r="G184" s="40"/>
      <c r="H184" s="46"/>
    </row>
    <row r="185" spans="1:8" s="2" customFormat="1" ht="16.8" customHeight="1">
      <c r="A185" s="40"/>
      <c r="B185" s="46"/>
      <c r="C185" s="310" t="s">
        <v>19</v>
      </c>
      <c r="D185" s="310" t="s">
        <v>1782</v>
      </c>
      <c r="E185" s="19" t="s">
        <v>19</v>
      </c>
      <c r="F185" s="311">
        <v>-30.24</v>
      </c>
      <c r="G185" s="40"/>
      <c r="H185" s="46"/>
    </row>
    <row r="186" spans="1:8" s="2" customFormat="1" ht="16.8" customHeight="1">
      <c r="A186" s="40"/>
      <c r="B186" s="46"/>
      <c r="C186" s="310" t="s">
        <v>19</v>
      </c>
      <c r="D186" s="310" t="s">
        <v>1783</v>
      </c>
      <c r="E186" s="19" t="s">
        <v>19</v>
      </c>
      <c r="F186" s="311">
        <v>0</v>
      </c>
      <c r="G186" s="40"/>
      <c r="H186" s="46"/>
    </row>
    <row r="187" spans="1:8" s="2" customFormat="1" ht="16.8" customHeight="1">
      <c r="A187" s="40"/>
      <c r="B187" s="46"/>
      <c r="C187" s="310" t="s">
        <v>19</v>
      </c>
      <c r="D187" s="310" t="s">
        <v>1784</v>
      </c>
      <c r="E187" s="19" t="s">
        <v>19</v>
      </c>
      <c r="F187" s="311">
        <v>0</v>
      </c>
      <c r="G187" s="40"/>
      <c r="H187" s="46"/>
    </row>
    <row r="188" spans="1:8" s="2" customFormat="1" ht="16.8" customHeight="1">
      <c r="A188" s="40"/>
      <c r="B188" s="46"/>
      <c r="C188" s="310" t="s">
        <v>19</v>
      </c>
      <c r="D188" s="310" t="s">
        <v>1785</v>
      </c>
      <c r="E188" s="19" t="s">
        <v>19</v>
      </c>
      <c r="F188" s="311">
        <v>222.54</v>
      </c>
      <c r="G188" s="40"/>
      <c r="H188" s="46"/>
    </row>
    <row r="189" spans="1:8" s="2" customFormat="1" ht="16.8" customHeight="1">
      <c r="A189" s="40"/>
      <c r="B189" s="46"/>
      <c r="C189" s="310" t="s">
        <v>19</v>
      </c>
      <c r="D189" s="310" t="s">
        <v>1786</v>
      </c>
      <c r="E189" s="19" t="s">
        <v>19</v>
      </c>
      <c r="F189" s="311">
        <v>54.17</v>
      </c>
      <c r="G189" s="40"/>
      <c r="H189" s="46"/>
    </row>
    <row r="190" spans="1:8" s="2" customFormat="1" ht="16.8" customHeight="1">
      <c r="A190" s="40"/>
      <c r="B190" s="46"/>
      <c r="C190" s="310" t="s">
        <v>19</v>
      </c>
      <c r="D190" s="310" t="s">
        <v>1787</v>
      </c>
      <c r="E190" s="19" t="s">
        <v>19</v>
      </c>
      <c r="F190" s="311">
        <v>-31.742</v>
      </c>
      <c r="G190" s="40"/>
      <c r="H190" s="46"/>
    </row>
    <row r="191" spans="1:8" s="2" customFormat="1" ht="16.8" customHeight="1">
      <c r="A191" s="40"/>
      <c r="B191" s="46"/>
      <c r="C191" s="310" t="s">
        <v>19</v>
      </c>
      <c r="D191" s="310" t="s">
        <v>1788</v>
      </c>
      <c r="E191" s="19" t="s">
        <v>19</v>
      </c>
      <c r="F191" s="311">
        <v>-18.124</v>
      </c>
      <c r="G191" s="40"/>
      <c r="H191" s="46"/>
    </row>
    <row r="192" spans="1:8" s="2" customFormat="1" ht="16.8" customHeight="1">
      <c r="A192" s="40"/>
      <c r="B192" s="46"/>
      <c r="C192" s="310" t="s">
        <v>19</v>
      </c>
      <c r="D192" s="310" t="s">
        <v>1789</v>
      </c>
      <c r="E192" s="19" t="s">
        <v>19</v>
      </c>
      <c r="F192" s="311">
        <v>0</v>
      </c>
      <c r="G192" s="40"/>
      <c r="H192" s="46"/>
    </row>
    <row r="193" spans="1:8" s="2" customFormat="1" ht="16.8" customHeight="1">
      <c r="A193" s="40"/>
      <c r="B193" s="46"/>
      <c r="C193" s="310" t="s">
        <v>19</v>
      </c>
      <c r="D193" s="310" t="s">
        <v>1790</v>
      </c>
      <c r="E193" s="19" t="s">
        <v>19</v>
      </c>
      <c r="F193" s="311">
        <v>134.65</v>
      </c>
      <c r="G193" s="40"/>
      <c r="H193" s="46"/>
    </row>
    <row r="194" spans="1:8" s="2" customFormat="1" ht="16.8" customHeight="1">
      <c r="A194" s="40"/>
      <c r="B194" s="46"/>
      <c r="C194" s="310" t="s">
        <v>19</v>
      </c>
      <c r="D194" s="310" t="s">
        <v>1791</v>
      </c>
      <c r="E194" s="19" t="s">
        <v>19</v>
      </c>
      <c r="F194" s="311">
        <v>36.83</v>
      </c>
      <c r="G194" s="40"/>
      <c r="H194" s="46"/>
    </row>
    <row r="195" spans="1:8" s="2" customFormat="1" ht="16.8" customHeight="1">
      <c r="A195" s="40"/>
      <c r="B195" s="46"/>
      <c r="C195" s="310" t="s">
        <v>19</v>
      </c>
      <c r="D195" s="310" t="s">
        <v>1792</v>
      </c>
      <c r="E195" s="19" t="s">
        <v>19</v>
      </c>
      <c r="F195" s="311">
        <v>-16.265</v>
      </c>
      <c r="G195" s="40"/>
      <c r="H195" s="46"/>
    </row>
    <row r="196" spans="1:8" s="2" customFormat="1" ht="16.8" customHeight="1">
      <c r="A196" s="40"/>
      <c r="B196" s="46"/>
      <c r="C196" s="310" t="s">
        <v>19</v>
      </c>
      <c r="D196" s="310" t="s">
        <v>1793</v>
      </c>
      <c r="E196" s="19" t="s">
        <v>19</v>
      </c>
      <c r="F196" s="311">
        <v>-12.214</v>
      </c>
      <c r="G196" s="40"/>
      <c r="H196" s="46"/>
    </row>
    <row r="197" spans="1:8" s="2" customFormat="1" ht="16.8" customHeight="1">
      <c r="A197" s="40"/>
      <c r="B197" s="46"/>
      <c r="C197" s="310" t="s">
        <v>19</v>
      </c>
      <c r="D197" s="310" t="s">
        <v>1794</v>
      </c>
      <c r="E197" s="19" t="s">
        <v>19</v>
      </c>
      <c r="F197" s="311">
        <v>0</v>
      </c>
      <c r="G197" s="40"/>
      <c r="H197" s="46"/>
    </row>
    <row r="198" spans="1:8" s="2" customFormat="1" ht="16.8" customHeight="1">
      <c r="A198" s="40"/>
      <c r="B198" s="46"/>
      <c r="C198" s="310" t="s">
        <v>19</v>
      </c>
      <c r="D198" s="310" t="s">
        <v>1795</v>
      </c>
      <c r="E198" s="19" t="s">
        <v>19</v>
      </c>
      <c r="F198" s="311">
        <v>241.465</v>
      </c>
      <c r="G198" s="40"/>
      <c r="H198" s="46"/>
    </row>
    <row r="199" spans="1:8" s="2" customFormat="1" ht="16.8" customHeight="1">
      <c r="A199" s="40"/>
      <c r="B199" s="46"/>
      <c r="C199" s="310" t="s">
        <v>19</v>
      </c>
      <c r="D199" s="310" t="s">
        <v>1796</v>
      </c>
      <c r="E199" s="19" t="s">
        <v>19</v>
      </c>
      <c r="F199" s="311">
        <v>61.99</v>
      </c>
      <c r="G199" s="40"/>
      <c r="H199" s="46"/>
    </row>
    <row r="200" spans="1:8" s="2" customFormat="1" ht="16.8" customHeight="1">
      <c r="A200" s="40"/>
      <c r="B200" s="46"/>
      <c r="C200" s="310" t="s">
        <v>19</v>
      </c>
      <c r="D200" s="310" t="s">
        <v>1797</v>
      </c>
      <c r="E200" s="19" t="s">
        <v>19</v>
      </c>
      <c r="F200" s="311">
        <v>-33.08</v>
      </c>
      <c r="G200" s="40"/>
      <c r="H200" s="46"/>
    </row>
    <row r="201" spans="1:8" s="2" customFormat="1" ht="16.8" customHeight="1">
      <c r="A201" s="40"/>
      <c r="B201" s="46"/>
      <c r="C201" s="310" t="s">
        <v>19</v>
      </c>
      <c r="D201" s="310" t="s">
        <v>1798</v>
      </c>
      <c r="E201" s="19" t="s">
        <v>19</v>
      </c>
      <c r="F201" s="311">
        <v>-21.276</v>
      </c>
      <c r="G201" s="40"/>
      <c r="H201" s="46"/>
    </row>
    <row r="202" spans="1:8" s="2" customFormat="1" ht="16.8" customHeight="1">
      <c r="A202" s="40"/>
      <c r="B202" s="46"/>
      <c r="C202" s="310" t="s">
        <v>181</v>
      </c>
      <c r="D202" s="310" t="s">
        <v>244</v>
      </c>
      <c r="E202" s="19" t="s">
        <v>19</v>
      </c>
      <c r="F202" s="311">
        <v>888.704</v>
      </c>
      <c r="G202" s="40"/>
      <c r="H202" s="46"/>
    </row>
    <row r="203" spans="1:8" s="2" customFormat="1" ht="16.8" customHeight="1">
      <c r="A203" s="40"/>
      <c r="B203" s="46"/>
      <c r="C203" s="312" t="s">
        <v>2272</v>
      </c>
      <c r="D203" s="40"/>
      <c r="E203" s="40"/>
      <c r="F203" s="40"/>
      <c r="G203" s="40"/>
      <c r="H203" s="46"/>
    </row>
    <row r="204" spans="1:8" s="2" customFormat="1" ht="16.8" customHeight="1">
      <c r="A204" s="40"/>
      <c r="B204" s="46"/>
      <c r="C204" s="310" t="s">
        <v>1775</v>
      </c>
      <c r="D204" s="310" t="s">
        <v>2317</v>
      </c>
      <c r="E204" s="19" t="s">
        <v>144</v>
      </c>
      <c r="F204" s="311">
        <v>888.704</v>
      </c>
      <c r="G204" s="40"/>
      <c r="H204" s="46"/>
    </row>
    <row r="205" spans="1:8" s="2" customFormat="1" ht="16.8" customHeight="1">
      <c r="A205" s="40"/>
      <c r="B205" s="46"/>
      <c r="C205" s="310" t="s">
        <v>1745</v>
      </c>
      <c r="D205" s="310" t="s">
        <v>2318</v>
      </c>
      <c r="E205" s="19" t="s">
        <v>144</v>
      </c>
      <c r="F205" s="311">
        <v>888.704</v>
      </c>
      <c r="G205" s="40"/>
      <c r="H205" s="46"/>
    </row>
    <row r="206" spans="1:8" s="2" customFormat="1" ht="16.8" customHeight="1">
      <c r="A206" s="40"/>
      <c r="B206" s="46"/>
      <c r="C206" s="310" t="s">
        <v>1755</v>
      </c>
      <c r="D206" s="310" t="s">
        <v>2319</v>
      </c>
      <c r="E206" s="19" t="s">
        <v>144</v>
      </c>
      <c r="F206" s="311">
        <v>450.661</v>
      </c>
      <c r="G206" s="40"/>
      <c r="H206" s="46"/>
    </row>
    <row r="207" spans="1:8" s="2" customFormat="1" ht="16.8" customHeight="1">
      <c r="A207" s="40"/>
      <c r="B207" s="46"/>
      <c r="C207" s="306" t="s">
        <v>179</v>
      </c>
      <c r="D207" s="307" t="s">
        <v>19</v>
      </c>
      <c r="E207" s="308" t="s">
        <v>144</v>
      </c>
      <c r="F207" s="309">
        <v>195</v>
      </c>
      <c r="G207" s="40"/>
      <c r="H207" s="46"/>
    </row>
    <row r="208" spans="1:8" s="2" customFormat="1" ht="16.8" customHeight="1">
      <c r="A208" s="40"/>
      <c r="B208" s="46"/>
      <c r="C208" s="310" t="s">
        <v>19</v>
      </c>
      <c r="D208" s="310" t="s">
        <v>1779</v>
      </c>
      <c r="E208" s="19" t="s">
        <v>19</v>
      </c>
      <c r="F208" s="311">
        <v>0</v>
      </c>
      <c r="G208" s="40"/>
      <c r="H208" s="46"/>
    </row>
    <row r="209" spans="1:8" s="2" customFormat="1" ht="16.8" customHeight="1">
      <c r="A209" s="40"/>
      <c r="B209" s="46"/>
      <c r="C209" s="310" t="s">
        <v>19</v>
      </c>
      <c r="D209" s="310" t="s">
        <v>1804</v>
      </c>
      <c r="E209" s="19" t="s">
        <v>19</v>
      </c>
      <c r="F209" s="311">
        <v>144</v>
      </c>
      <c r="G209" s="40"/>
      <c r="H209" s="46"/>
    </row>
    <row r="210" spans="1:8" s="2" customFormat="1" ht="16.8" customHeight="1">
      <c r="A210" s="40"/>
      <c r="B210" s="46"/>
      <c r="C210" s="310" t="s">
        <v>19</v>
      </c>
      <c r="D210" s="310" t="s">
        <v>1805</v>
      </c>
      <c r="E210" s="19" t="s">
        <v>19</v>
      </c>
      <c r="F210" s="311">
        <v>51</v>
      </c>
      <c r="G210" s="40"/>
      <c r="H210" s="46"/>
    </row>
    <row r="211" spans="1:8" s="2" customFormat="1" ht="16.8" customHeight="1">
      <c r="A211" s="40"/>
      <c r="B211" s="46"/>
      <c r="C211" s="310" t="s">
        <v>179</v>
      </c>
      <c r="D211" s="310" t="s">
        <v>469</v>
      </c>
      <c r="E211" s="19" t="s">
        <v>19</v>
      </c>
      <c r="F211" s="311">
        <v>195</v>
      </c>
      <c r="G211" s="40"/>
      <c r="H211" s="46"/>
    </row>
    <row r="212" spans="1:8" s="2" customFormat="1" ht="16.8" customHeight="1">
      <c r="A212" s="40"/>
      <c r="B212" s="46"/>
      <c r="C212" s="312" t="s">
        <v>2272</v>
      </c>
      <c r="D212" s="40"/>
      <c r="E212" s="40"/>
      <c r="F212" s="40"/>
      <c r="G212" s="40"/>
      <c r="H212" s="46"/>
    </row>
    <row r="213" spans="1:8" s="2" customFormat="1" ht="16.8" customHeight="1">
      <c r="A213" s="40"/>
      <c r="B213" s="46"/>
      <c r="C213" s="310" t="s">
        <v>1800</v>
      </c>
      <c r="D213" s="310" t="s">
        <v>2320</v>
      </c>
      <c r="E213" s="19" t="s">
        <v>144</v>
      </c>
      <c r="F213" s="311">
        <v>195</v>
      </c>
      <c r="G213" s="40"/>
      <c r="H213" s="46"/>
    </row>
    <row r="214" spans="1:8" s="2" customFormat="1" ht="16.8" customHeight="1">
      <c r="A214" s="40"/>
      <c r="B214" s="46"/>
      <c r="C214" s="310" t="s">
        <v>1750</v>
      </c>
      <c r="D214" s="310" t="s">
        <v>2321</v>
      </c>
      <c r="E214" s="19" t="s">
        <v>144</v>
      </c>
      <c r="F214" s="311">
        <v>195</v>
      </c>
      <c r="G214" s="40"/>
      <c r="H214" s="46"/>
    </row>
    <row r="215" spans="1:8" s="2" customFormat="1" ht="12">
      <c r="A215" s="40"/>
      <c r="B215" s="46"/>
      <c r="C215" s="310" t="s">
        <v>1770</v>
      </c>
      <c r="D215" s="310" t="s">
        <v>2322</v>
      </c>
      <c r="E215" s="19" t="s">
        <v>144</v>
      </c>
      <c r="F215" s="311">
        <v>195</v>
      </c>
      <c r="G215" s="40"/>
      <c r="H215" s="46"/>
    </row>
    <row r="216" spans="1:8" s="2" customFormat="1" ht="16.8" customHeight="1">
      <c r="A216" s="40"/>
      <c r="B216" s="46"/>
      <c r="C216" s="306" t="s">
        <v>278</v>
      </c>
      <c r="D216" s="307" t="s">
        <v>19</v>
      </c>
      <c r="E216" s="308" t="s">
        <v>118</v>
      </c>
      <c r="F216" s="309">
        <v>7.56</v>
      </c>
      <c r="G216" s="40"/>
      <c r="H216" s="46"/>
    </row>
    <row r="217" spans="1:8" s="2" customFormat="1" ht="16.8" customHeight="1">
      <c r="A217" s="40"/>
      <c r="B217" s="46"/>
      <c r="C217" s="310" t="s">
        <v>19</v>
      </c>
      <c r="D217" s="310" t="s">
        <v>277</v>
      </c>
      <c r="E217" s="19" t="s">
        <v>19</v>
      </c>
      <c r="F217" s="311">
        <v>0</v>
      </c>
      <c r="G217" s="40"/>
      <c r="H217" s="46"/>
    </row>
    <row r="218" spans="1:8" s="2" customFormat="1" ht="16.8" customHeight="1">
      <c r="A218" s="40"/>
      <c r="B218" s="46"/>
      <c r="C218" s="310" t="s">
        <v>278</v>
      </c>
      <c r="D218" s="310" t="s">
        <v>279</v>
      </c>
      <c r="E218" s="19" t="s">
        <v>19</v>
      </c>
      <c r="F218" s="311">
        <v>7.56</v>
      </c>
      <c r="G218" s="40"/>
      <c r="H218" s="46"/>
    </row>
    <row r="219" spans="1:8" s="2" customFormat="1" ht="16.8" customHeight="1">
      <c r="A219" s="40"/>
      <c r="B219" s="46"/>
      <c r="C219" s="306" t="s">
        <v>148</v>
      </c>
      <c r="D219" s="307" t="s">
        <v>149</v>
      </c>
      <c r="E219" s="308" t="s">
        <v>144</v>
      </c>
      <c r="F219" s="309">
        <v>1.5</v>
      </c>
      <c r="G219" s="40"/>
      <c r="H219" s="46"/>
    </row>
    <row r="220" spans="1:8" s="2" customFormat="1" ht="16.8" customHeight="1">
      <c r="A220" s="40"/>
      <c r="B220" s="46"/>
      <c r="C220" s="310" t="s">
        <v>19</v>
      </c>
      <c r="D220" s="310" t="s">
        <v>467</v>
      </c>
      <c r="E220" s="19" t="s">
        <v>19</v>
      </c>
      <c r="F220" s="311">
        <v>0</v>
      </c>
      <c r="G220" s="40"/>
      <c r="H220" s="46"/>
    </row>
    <row r="221" spans="1:8" s="2" customFormat="1" ht="16.8" customHeight="1">
      <c r="A221" s="40"/>
      <c r="B221" s="46"/>
      <c r="C221" s="310" t="s">
        <v>19</v>
      </c>
      <c r="D221" s="310" t="s">
        <v>468</v>
      </c>
      <c r="E221" s="19" t="s">
        <v>19</v>
      </c>
      <c r="F221" s="311">
        <v>1.5</v>
      </c>
      <c r="G221" s="40"/>
      <c r="H221" s="46"/>
    </row>
    <row r="222" spans="1:8" s="2" customFormat="1" ht="16.8" customHeight="1">
      <c r="A222" s="40"/>
      <c r="B222" s="46"/>
      <c r="C222" s="310" t="s">
        <v>148</v>
      </c>
      <c r="D222" s="310" t="s">
        <v>469</v>
      </c>
      <c r="E222" s="19" t="s">
        <v>19</v>
      </c>
      <c r="F222" s="311">
        <v>1.5</v>
      </c>
      <c r="G222" s="40"/>
      <c r="H222" s="46"/>
    </row>
    <row r="223" spans="1:8" s="2" customFormat="1" ht="16.8" customHeight="1">
      <c r="A223" s="40"/>
      <c r="B223" s="46"/>
      <c r="C223" s="312" t="s">
        <v>2272</v>
      </c>
      <c r="D223" s="40"/>
      <c r="E223" s="40"/>
      <c r="F223" s="40"/>
      <c r="G223" s="40"/>
      <c r="H223" s="46"/>
    </row>
    <row r="224" spans="1:8" s="2" customFormat="1" ht="16.8" customHeight="1">
      <c r="A224" s="40"/>
      <c r="B224" s="46"/>
      <c r="C224" s="310" t="s">
        <v>463</v>
      </c>
      <c r="D224" s="310" t="s">
        <v>2323</v>
      </c>
      <c r="E224" s="19" t="s">
        <v>144</v>
      </c>
      <c r="F224" s="311">
        <v>1.5</v>
      </c>
      <c r="G224" s="40"/>
      <c r="H224" s="46"/>
    </row>
    <row r="225" spans="1:8" s="2" customFormat="1" ht="16.8" customHeight="1">
      <c r="A225" s="40"/>
      <c r="B225" s="46"/>
      <c r="C225" s="310" t="s">
        <v>730</v>
      </c>
      <c r="D225" s="310" t="s">
        <v>2284</v>
      </c>
      <c r="E225" s="19" t="s">
        <v>144</v>
      </c>
      <c r="F225" s="311">
        <v>29.7</v>
      </c>
      <c r="G225" s="40"/>
      <c r="H225" s="46"/>
    </row>
    <row r="226" spans="1:8" s="2" customFormat="1" ht="12">
      <c r="A226" s="40"/>
      <c r="B226" s="46"/>
      <c r="C226" s="310" t="s">
        <v>748</v>
      </c>
      <c r="D226" s="310" t="s">
        <v>2324</v>
      </c>
      <c r="E226" s="19" t="s">
        <v>144</v>
      </c>
      <c r="F226" s="311">
        <v>1.5</v>
      </c>
      <c r="G226" s="40"/>
      <c r="H226" s="46"/>
    </row>
    <row r="227" spans="1:8" s="2" customFormat="1" ht="12">
      <c r="A227" s="40"/>
      <c r="B227" s="46"/>
      <c r="C227" s="310" t="s">
        <v>794</v>
      </c>
      <c r="D227" s="310" t="s">
        <v>2277</v>
      </c>
      <c r="E227" s="19" t="s">
        <v>144</v>
      </c>
      <c r="F227" s="311">
        <v>54.441</v>
      </c>
      <c r="G227" s="40"/>
      <c r="H227" s="46"/>
    </row>
    <row r="228" spans="1:8" s="2" customFormat="1" ht="16.8" customHeight="1">
      <c r="A228" s="40"/>
      <c r="B228" s="46"/>
      <c r="C228" s="310" t="s">
        <v>486</v>
      </c>
      <c r="D228" s="310" t="s">
        <v>2313</v>
      </c>
      <c r="E228" s="19" t="s">
        <v>144</v>
      </c>
      <c r="F228" s="311">
        <v>28.5</v>
      </c>
      <c r="G228" s="40"/>
      <c r="H228" s="46"/>
    </row>
    <row r="229" spans="1:8" s="2" customFormat="1" ht="16.8" customHeight="1">
      <c r="A229" s="40"/>
      <c r="B229" s="46"/>
      <c r="C229" s="310" t="s">
        <v>737</v>
      </c>
      <c r="D229" s="310" t="s">
        <v>738</v>
      </c>
      <c r="E229" s="19" t="s">
        <v>739</v>
      </c>
      <c r="F229" s="311">
        <v>0.75</v>
      </c>
      <c r="G229" s="40"/>
      <c r="H229" s="46"/>
    </row>
    <row r="230" spans="1:8" s="2" customFormat="1" ht="16.8" customHeight="1">
      <c r="A230" s="40"/>
      <c r="B230" s="46"/>
      <c r="C230" s="310" t="s">
        <v>1450</v>
      </c>
      <c r="D230" s="310" t="s">
        <v>1451</v>
      </c>
      <c r="E230" s="19" t="s">
        <v>144</v>
      </c>
      <c r="F230" s="311">
        <v>1.65</v>
      </c>
      <c r="G230" s="40"/>
      <c r="H230" s="46"/>
    </row>
    <row r="231" spans="1:8" s="2" customFormat="1" ht="16.8" customHeight="1">
      <c r="A231" s="40"/>
      <c r="B231" s="46"/>
      <c r="C231" s="306" t="s">
        <v>175</v>
      </c>
      <c r="D231" s="307" t="s">
        <v>19</v>
      </c>
      <c r="E231" s="308" t="s">
        <v>144</v>
      </c>
      <c r="F231" s="309">
        <v>127.87</v>
      </c>
      <c r="G231" s="40"/>
      <c r="H231" s="46"/>
    </row>
    <row r="232" spans="1:8" s="2" customFormat="1" ht="16.8" customHeight="1">
      <c r="A232" s="40"/>
      <c r="B232" s="46"/>
      <c r="C232" s="310" t="s">
        <v>19</v>
      </c>
      <c r="D232" s="310" t="s">
        <v>1609</v>
      </c>
      <c r="E232" s="19" t="s">
        <v>19</v>
      </c>
      <c r="F232" s="311">
        <v>0</v>
      </c>
      <c r="G232" s="40"/>
      <c r="H232" s="46"/>
    </row>
    <row r="233" spans="1:8" s="2" customFormat="1" ht="16.8" customHeight="1">
      <c r="A233" s="40"/>
      <c r="B233" s="46"/>
      <c r="C233" s="310" t="s">
        <v>19</v>
      </c>
      <c r="D233" s="310" t="s">
        <v>1610</v>
      </c>
      <c r="E233" s="19" t="s">
        <v>19</v>
      </c>
      <c r="F233" s="311">
        <v>48.83</v>
      </c>
      <c r="G233" s="40"/>
      <c r="H233" s="46"/>
    </row>
    <row r="234" spans="1:8" s="2" customFormat="1" ht="16.8" customHeight="1">
      <c r="A234" s="40"/>
      <c r="B234" s="46"/>
      <c r="C234" s="310" t="s">
        <v>19</v>
      </c>
      <c r="D234" s="310" t="s">
        <v>1611</v>
      </c>
      <c r="E234" s="19" t="s">
        <v>19</v>
      </c>
      <c r="F234" s="311">
        <v>33.06</v>
      </c>
      <c r="G234" s="40"/>
      <c r="H234" s="46"/>
    </row>
    <row r="235" spans="1:8" s="2" customFormat="1" ht="16.8" customHeight="1">
      <c r="A235" s="40"/>
      <c r="B235" s="46"/>
      <c r="C235" s="310" t="s">
        <v>19</v>
      </c>
      <c r="D235" s="310" t="s">
        <v>1612</v>
      </c>
      <c r="E235" s="19" t="s">
        <v>19</v>
      </c>
      <c r="F235" s="311">
        <v>45.98</v>
      </c>
      <c r="G235" s="40"/>
      <c r="H235" s="46"/>
    </row>
    <row r="236" spans="1:8" s="2" customFormat="1" ht="16.8" customHeight="1">
      <c r="A236" s="40"/>
      <c r="B236" s="46"/>
      <c r="C236" s="310" t="s">
        <v>175</v>
      </c>
      <c r="D236" s="310" t="s">
        <v>469</v>
      </c>
      <c r="E236" s="19" t="s">
        <v>19</v>
      </c>
      <c r="F236" s="311">
        <v>127.87</v>
      </c>
      <c r="G236" s="40"/>
      <c r="H236" s="46"/>
    </row>
    <row r="237" spans="1:8" s="2" customFormat="1" ht="16.8" customHeight="1">
      <c r="A237" s="40"/>
      <c r="B237" s="46"/>
      <c r="C237" s="312" t="s">
        <v>2272</v>
      </c>
      <c r="D237" s="40"/>
      <c r="E237" s="40"/>
      <c r="F237" s="40"/>
      <c r="G237" s="40"/>
      <c r="H237" s="46"/>
    </row>
    <row r="238" spans="1:8" s="2" customFormat="1" ht="16.8" customHeight="1">
      <c r="A238" s="40"/>
      <c r="B238" s="46"/>
      <c r="C238" s="310" t="s">
        <v>1605</v>
      </c>
      <c r="D238" s="310" t="s">
        <v>2325</v>
      </c>
      <c r="E238" s="19" t="s">
        <v>144</v>
      </c>
      <c r="F238" s="311">
        <v>127.87</v>
      </c>
      <c r="G238" s="40"/>
      <c r="H238" s="46"/>
    </row>
    <row r="239" spans="1:8" s="2" customFormat="1" ht="16.8" customHeight="1">
      <c r="A239" s="40"/>
      <c r="B239" s="46"/>
      <c r="C239" s="310" t="s">
        <v>1572</v>
      </c>
      <c r="D239" s="310" t="s">
        <v>2326</v>
      </c>
      <c r="E239" s="19" t="s">
        <v>144</v>
      </c>
      <c r="F239" s="311">
        <v>127.87</v>
      </c>
      <c r="G239" s="40"/>
      <c r="H239" s="46"/>
    </row>
    <row r="240" spans="1:8" s="2" customFormat="1" ht="16.8" customHeight="1">
      <c r="A240" s="40"/>
      <c r="B240" s="46"/>
      <c r="C240" s="310" t="s">
        <v>1577</v>
      </c>
      <c r="D240" s="310" t="s">
        <v>2327</v>
      </c>
      <c r="E240" s="19" t="s">
        <v>144</v>
      </c>
      <c r="F240" s="311">
        <v>127.87</v>
      </c>
      <c r="G240" s="40"/>
      <c r="H240" s="46"/>
    </row>
    <row r="241" spans="1:8" s="2" customFormat="1" ht="16.8" customHeight="1">
      <c r="A241" s="40"/>
      <c r="B241" s="46"/>
      <c r="C241" s="310" t="s">
        <v>1582</v>
      </c>
      <c r="D241" s="310" t="s">
        <v>2328</v>
      </c>
      <c r="E241" s="19" t="s">
        <v>144</v>
      </c>
      <c r="F241" s="311">
        <v>127.87</v>
      </c>
      <c r="G241" s="40"/>
      <c r="H241" s="46"/>
    </row>
    <row r="242" spans="1:8" s="2" customFormat="1" ht="12">
      <c r="A242" s="40"/>
      <c r="B242" s="46"/>
      <c r="C242" s="310" t="s">
        <v>1587</v>
      </c>
      <c r="D242" s="310" t="s">
        <v>2329</v>
      </c>
      <c r="E242" s="19" t="s">
        <v>144</v>
      </c>
      <c r="F242" s="311">
        <v>127.87</v>
      </c>
      <c r="G242" s="40"/>
      <c r="H242" s="46"/>
    </row>
    <row r="243" spans="1:8" s="2" customFormat="1" ht="16.8" customHeight="1">
      <c r="A243" s="40"/>
      <c r="B243" s="46"/>
      <c r="C243" s="306" t="s">
        <v>165</v>
      </c>
      <c r="D243" s="307" t="s">
        <v>19</v>
      </c>
      <c r="E243" s="308" t="s">
        <v>144</v>
      </c>
      <c r="F243" s="309">
        <v>25.293</v>
      </c>
      <c r="G243" s="40"/>
      <c r="H243" s="46"/>
    </row>
    <row r="244" spans="1:8" s="2" customFormat="1" ht="16.8" customHeight="1">
      <c r="A244" s="40"/>
      <c r="B244" s="46"/>
      <c r="C244" s="310" t="s">
        <v>19</v>
      </c>
      <c r="D244" s="310" t="s">
        <v>1061</v>
      </c>
      <c r="E244" s="19" t="s">
        <v>19</v>
      </c>
      <c r="F244" s="311">
        <v>0</v>
      </c>
      <c r="G244" s="40"/>
      <c r="H244" s="46"/>
    </row>
    <row r="245" spans="1:8" s="2" customFormat="1" ht="16.8" customHeight="1">
      <c r="A245" s="40"/>
      <c r="B245" s="46"/>
      <c r="C245" s="310" t="s">
        <v>19</v>
      </c>
      <c r="D245" s="310" t="s">
        <v>1062</v>
      </c>
      <c r="E245" s="19" t="s">
        <v>19</v>
      </c>
      <c r="F245" s="311">
        <v>25.293</v>
      </c>
      <c r="G245" s="40"/>
      <c r="H245" s="46"/>
    </row>
    <row r="246" spans="1:8" s="2" customFormat="1" ht="16.8" customHeight="1">
      <c r="A246" s="40"/>
      <c r="B246" s="46"/>
      <c r="C246" s="310" t="s">
        <v>165</v>
      </c>
      <c r="D246" s="310" t="s">
        <v>469</v>
      </c>
      <c r="E246" s="19" t="s">
        <v>19</v>
      </c>
      <c r="F246" s="311">
        <v>25.293</v>
      </c>
      <c r="G246" s="40"/>
      <c r="H246" s="46"/>
    </row>
    <row r="247" spans="1:8" s="2" customFormat="1" ht="16.8" customHeight="1">
      <c r="A247" s="40"/>
      <c r="B247" s="46"/>
      <c r="C247" s="312" t="s">
        <v>2272</v>
      </c>
      <c r="D247" s="40"/>
      <c r="E247" s="40"/>
      <c r="F247" s="40"/>
      <c r="G247" s="40"/>
      <c r="H247" s="46"/>
    </row>
    <row r="248" spans="1:8" s="2" customFormat="1" ht="12">
      <c r="A248" s="40"/>
      <c r="B248" s="46"/>
      <c r="C248" s="310" t="s">
        <v>1057</v>
      </c>
      <c r="D248" s="310" t="s">
        <v>2330</v>
      </c>
      <c r="E248" s="19" t="s">
        <v>144</v>
      </c>
      <c r="F248" s="311">
        <v>25.293</v>
      </c>
      <c r="G248" s="40"/>
      <c r="H248" s="46"/>
    </row>
    <row r="249" spans="1:8" s="2" customFormat="1" ht="16.8" customHeight="1">
      <c r="A249" s="40"/>
      <c r="B249" s="46"/>
      <c r="C249" s="310" t="s">
        <v>1074</v>
      </c>
      <c r="D249" s="310" t="s">
        <v>2331</v>
      </c>
      <c r="E249" s="19" t="s">
        <v>144</v>
      </c>
      <c r="F249" s="311">
        <v>29.163</v>
      </c>
      <c r="G249" s="40"/>
      <c r="H249" s="46"/>
    </row>
    <row r="250" spans="1:8" s="2" customFormat="1" ht="16.8" customHeight="1">
      <c r="A250" s="40"/>
      <c r="B250" s="46"/>
      <c r="C250" s="310" t="s">
        <v>1079</v>
      </c>
      <c r="D250" s="310" t="s">
        <v>2332</v>
      </c>
      <c r="E250" s="19" t="s">
        <v>144</v>
      </c>
      <c r="F250" s="311">
        <v>29.163</v>
      </c>
      <c r="G250" s="40"/>
      <c r="H250" s="46"/>
    </row>
    <row r="251" spans="1:8" s="2" customFormat="1" ht="16.8" customHeight="1">
      <c r="A251" s="40"/>
      <c r="B251" s="46"/>
      <c r="C251" s="310" t="s">
        <v>1755</v>
      </c>
      <c r="D251" s="310" t="s">
        <v>2319</v>
      </c>
      <c r="E251" s="19" t="s">
        <v>144</v>
      </c>
      <c r="F251" s="311">
        <v>450.661</v>
      </c>
      <c r="G251" s="40"/>
      <c r="H251" s="46"/>
    </row>
    <row r="252" spans="1:8" s="2" customFormat="1" ht="12">
      <c r="A252" s="40"/>
      <c r="B252" s="46"/>
      <c r="C252" s="306" t="s">
        <v>163</v>
      </c>
      <c r="D252" s="307" t="s">
        <v>19</v>
      </c>
      <c r="E252" s="308" t="s">
        <v>144</v>
      </c>
      <c r="F252" s="309">
        <v>3.87</v>
      </c>
      <c r="G252" s="40"/>
      <c r="H252" s="46"/>
    </row>
    <row r="253" spans="1:8" s="2" customFormat="1" ht="16.8" customHeight="1">
      <c r="A253" s="40"/>
      <c r="B253" s="46"/>
      <c r="C253" s="310" t="s">
        <v>19</v>
      </c>
      <c r="D253" s="310" t="s">
        <v>1020</v>
      </c>
      <c r="E253" s="19" t="s">
        <v>19</v>
      </c>
      <c r="F253" s="311">
        <v>0</v>
      </c>
      <c r="G253" s="40"/>
      <c r="H253" s="46"/>
    </row>
    <row r="254" spans="1:8" s="2" customFormat="1" ht="16.8" customHeight="1">
      <c r="A254" s="40"/>
      <c r="B254" s="46"/>
      <c r="C254" s="310" t="s">
        <v>19</v>
      </c>
      <c r="D254" s="310" t="s">
        <v>1054</v>
      </c>
      <c r="E254" s="19" t="s">
        <v>19</v>
      </c>
      <c r="F254" s="311">
        <v>1.89</v>
      </c>
      <c r="G254" s="40"/>
      <c r="H254" s="46"/>
    </row>
    <row r="255" spans="1:8" s="2" customFormat="1" ht="16.8" customHeight="1">
      <c r="A255" s="40"/>
      <c r="B255" s="46"/>
      <c r="C255" s="310" t="s">
        <v>19</v>
      </c>
      <c r="D255" s="310" t="s">
        <v>1055</v>
      </c>
      <c r="E255" s="19" t="s">
        <v>19</v>
      </c>
      <c r="F255" s="311">
        <v>1.98</v>
      </c>
      <c r="G255" s="40"/>
      <c r="H255" s="46"/>
    </row>
    <row r="256" spans="1:8" s="2" customFormat="1" ht="16.8" customHeight="1">
      <c r="A256" s="40"/>
      <c r="B256" s="46"/>
      <c r="C256" s="310" t="s">
        <v>163</v>
      </c>
      <c r="D256" s="310" t="s">
        <v>469</v>
      </c>
      <c r="E256" s="19" t="s">
        <v>19</v>
      </c>
      <c r="F256" s="311">
        <v>3.87</v>
      </c>
      <c r="G256" s="40"/>
      <c r="H256" s="46"/>
    </row>
    <row r="257" spans="1:8" s="2" customFormat="1" ht="16.8" customHeight="1">
      <c r="A257" s="40"/>
      <c r="B257" s="46"/>
      <c r="C257" s="312" t="s">
        <v>2272</v>
      </c>
      <c r="D257" s="40"/>
      <c r="E257" s="40"/>
      <c r="F257" s="40"/>
      <c r="G257" s="40"/>
      <c r="H257" s="46"/>
    </row>
    <row r="258" spans="1:8" s="2" customFormat="1" ht="16.8" customHeight="1">
      <c r="A258" s="40"/>
      <c r="B258" s="46"/>
      <c r="C258" s="310" t="s">
        <v>1050</v>
      </c>
      <c r="D258" s="310" t="s">
        <v>2333</v>
      </c>
      <c r="E258" s="19" t="s">
        <v>144</v>
      </c>
      <c r="F258" s="311">
        <v>3.87</v>
      </c>
      <c r="G258" s="40"/>
      <c r="H258" s="46"/>
    </row>
    <row r="259" spans="1:8" s="2" customFormat="1" ht="16.8" customHeight="1">
      <c r="A259" s="40"/>
      <c r="B259" s="46"/>
      <c r="C259" s="310" t="s">
        <v>1064</v>
      </c>
      <c r="D259" s="310" t="s">
        <v>2334</v>
      </c>
      <c r="E259" s="19" t="s">
        <v>144</v>
      </c>
      <c r="F259" s="311">
        <v>3.87</v>
      </c>
      <c r="G259" s="40"/>
      <c r="H259" s="46"/>
    </row>
    <row r="260" spans="1:8" s="2" customFormat="1" ht="16.8" customHeight="1">
      <c r="A260" s="40"/>
      <c r="B260" s="46"/>
      <c r="C260" s="310" t="s">
        <v>1074</v>
      </c>
      <c r="D260" s="310" t="s">
        <v>2331</v>
      </c>
      <c r="E260" s="19" t="s">
        <v>144</v>
      </c>
      <c r="F260" s="311">
        <v>29.163</v>
      </c>
      <c r="G260" s="40"/>
      <c r="H260" s="46"/>
    </row>
    <row r="261" spans="1:8" s="2" customFormat="1" ht="16.8" customHeight="1">
      <c r="A261" s="40"/>
      <c r="B261" s="46"/>
      <c r="C261" s="310" t="s">
        <v>1079</v>
      </c>
      <c r="D261" s="310" t="s">
        <v>2332</v>
      </c>
      <c r="E261" s="19" t="s">
        <v>144</v>
      </c>
      <c r="F261" s="311">
        <v>29.163</v>
      </c>
      <c r="G261" s="40"/>
      <c r="H261" s="46"/>
    </row>
    <row r="262" spans="1:8" s="2" customFormat="1" ht="16.8" customHeight="1">
      <c r="A262" s="40"/>
      <c r="B262" s="46"/>
      <c r="C262" s="310" t="s">
        <v>1755</v>
      </c>
      <c r="D262" s="310" t="s">
        <v>2319</v>
      </c>
      <c r="E262" s="19" t="s">
        <v>144</v>
      </c>
      <c r="F262" s="311">
        <v>450.661</v>
      </c>
      <c r="G262" s="40"/>
      <c r="H262" s="46"/>
    </row>
    <row r="263" spans="1:8" s="2" customFormat="1" ht="16.8" customHeight="1">
      <c r="A263" s="40"/>
      <c r="B263" s="46"/>
      <c r="C263" s="306" t="s">
        <v>167</v>
      </c>
      <c r="D263" s="307" t="s">
        <v>19</v>
      </c>
      <c r="E263" s="308" t="s">
        <v>144</v>
      </c>
      <c r="F263" s="309">
        <v>140.47</v>
      </c>
      <c r="G263" s="40"/>
      <c r="H263" s="46"/>
    </row>
    <row r="264" spans="1:8" s="2" customFormat="1" ht="16.8" customHeight="1">
      <c r="A264" s="40"/>
      <c r="B264" s="46"/>
      <c r="C264" s="310" t="s">
        <v>19</v>
      </c>
      <c r="D264" s="310" t="s">
        <v>1087</v>
      </c>
      <c r="E264" s="19" t="s">
        <v>19</v>
      </c>
      <c r="F264" s="311">
        <v>0</v>
      </c>
      <c r="G264" s="40"/>
      <c r="H264" s="46"/>
    </row>
    <row r="265" spans="1:8" s="2" customFormat="1" ht="16.8" customHeight="1">
      <c r="A265" s="40"/>
      <c r="B265" s="46"/>
      <c r="C265" s="310" t="s">
        <v>19</v>
      </c>
      <c r="D265" s="310" t="s">
        <v>1088</v>
      </c>
      <c r="E265" s="19" t="s">
        <v>19</v>
      </c>
      <c r="F265" s="311">
        <v>3.1</v>
      </c>
      <c r="G265" s="40"/>
      <c r="H265" s="46"/>
    </row>
    <row r="266" spans="1:8" s="2" customFormat="1" ht="16.8" customHeight="1">
      <c r="A266" s="40"/>
      <c r="B266" s="46"/>
      <c r="C266" s="310" t="s">
        <v>19</v>
      </c>
      <c r="D266" s="310" t="s">
        <v>1089</v>
      </c>
      <c r="E266" s="19" t="s">
        <v>19</v>
      </c>
      <c r="F266" s="311">
        <v>48.41</v>
      </c>
      <c r="G266" s="40"/>
      <c r="H266" s="46"/>
    </row>
    <row r="267" spans="1:8" s="2" customFormat="1" ht="16.8" customHeight="1">
      <c r="A267" s="40"/>
      <c r="B267" s="46"/>
      <c r="C267" s="310" t="s">
        <v>19</v>
      </c>
      <c r="D267" s="310" t="s">
        <v>1090</v>
      </c>
      <c r="E267" s="19" t="s">
        <v>19</v>
      </c>
      <c r="F267" s="311">
        <v>32.85</v>
      </c>
      <c r="G267" s="40"/>
      <c r="H267" s="46"/>
    </row>
    <row r="268" spans="1:8" s="2" customFormat="1" ht="16.8" customHeight="1">
      <c r="A268" s="40"/>
      <c r="B268" s="46"/>
      <c r="C268" s="310" t="s">
        <v>19</v>
      </c>
      <c r="D268" s="310" t="s">
        <v>1091</v>
      </c>
      <c r="E268" s="19" t="s">
        <v>19</v>
      </c>
      <c r="F268" s="311">
        <v>56.11</v>
      </c>
      <c r="G268" s="40"/>
      <c r="H268" s="46"/>
    </row>
    <row r="269" spans="1:8" s="2" customFormat="1" ht="16.8" customHeight="1">
      <c r="A269" s="40"/>
      <c r="B269" s="46"/>
      <c r="C269" s="310" t="s">
        <v>167</v>
      </c>
      <c r="D269" s="310" t="s">
        <v>469</v>
      </c>
      <c r="E269" s="19" t="s">
        <v>19</v>
      </c>
      <c r="F269" s="311">
        <v>140.47</v>
      </c>
      <c r="G269" s="40"/>
      <c r="H269" s="46"/>
    </row>
    <row r="270" spans="1:8" s="2" customFormat="1" ht="16.8" customHeight="1">
      <c r="A270" s="40"/>
      <c r="B270" s="46"/>
      <c r="C270" s="312" t="s">
        <v>2272</v>
      </c>
      <c r="D270" s="40"/>
      <c r="E270" s="40"/>
      <c r="F270" s="40"/>
      <c r="G270" s="40"/>
      <c r="H270" s="46"/>
    </row>
    <row r="271" spans="1:8" s="2" customFormat="1" ht="16.8" customHeight="1">
      <c r="A271" s="40"/>
      <c r="B271" s="46"/>
      <c r="C271" s="310" t="s">
        <v>1083</v>
      </c>
      <c r="D271" s="310" t="s">
        <v>2335</v>
      </c>
      <c r="E271" s="19" t="s">
        <v>144</v>
      </c>
      <c r="F271" s="311">
        <v>140.47</v>
      </c>
      <c r="G271" s="40"/>
      <c r="H271" s="46"/>
    </row>
    <row r="272" spans="1:8" s="2" customFormat="1" ht="16.8" customHeight="1">
      <c r="A272" s="40"/>
      <c r="B272" s="46"/>
      <c r="C272" s="310" t="s">
        <v>1102</v>
      </c>
      <c r="D272" s="310" t="s">
        <v>2336</v>
      </c>
      <c r="E272" s="19" t="s">
        <v>144</v>
      </c>
      <c r="F272" s="311">
        <v>155.92</v>
      </c>
      <c r="G272" s="40"/>
      <c r="H272" s="46"/>
    </row>
    <row r="273" spans="1:8" s="2" customFormat="1" ht="16.8" customHeight="1">
      <c r="A273" s="40"/>
      <c r="B273" s="46"/>
      <c r="C273" s="310" t="s">
        <v>1107</v>
      </c>
      <c r="D273" s="310" t="s">
        <v>2337</v>
      </c>
      <c r="E273" s="19" t="s">
        <v>144</v>
      </c>
      <c r="F273" s="311">
        <v>155.92</v>
      </c>
      <c r="G273" s="40"/>
      <c r="H273" s="46"/>
    </row>
    <row r="274" spans="1:8" s="2" customFormat="1" ht="16.8" customHeight="1">
      <c r="A274" s="40"/>
      <c r="B274" s="46"/>
      <c r="C274" s="310" t="s">
        <v>1755</v>
      </c>
      <c r="D274" s="310" t="s">
        <v>2319</v>
      </c>
      <c r="E274" s="19" t="s">
        <v>144</v>
      </c>
      <c r="F274" s="311">
        <v>450.661</v>
      </c>
      <c r="G274" s="40"/>
      <c r="H274" s="46"/>
    </row>
    <row r="275" spans="1:8" s="2" customFormat="1" ht="16.8" customHeight="1">
      <c r="A275" s="40"/>
      <c r="B275" s="46"/>
      <c r="C275" s="306" t="s">
        <v>169</v>
      </c>
      <c r="D275" s="307" t="s">
        <v>19</v>
      </c>
      <c r="E275" s="308" t="s">
        <v>144</v>
      </c>
      <c r="F275" s="309">
        <v>15.45</v>
      </c>
      <c r="G275" s="40"/>
      <c r="H275" s="46"/>
    </row>
    <row r="276" spans="1:8" s="2" customFormat="1" ht="16.8" customHeight="1">
      <c r="A276" s="40"/>
      <c r="B276" s="46"/>
      <c r="C276" s="310" t="s">
        <v>19</v>
      </c>
      <c r="D276" s="310" t="s">
        <v>1097</v>
      </c>
      <c r="E276" s="19" t="s">
        <v>19</v>
      </c>
      <c r="F276" s="311">
        <v>0</v>
      </c>
      <c r="G276" s="40"/>
      <c r="H276" s="46"/>
    </row>
    <row r="277" spans="1:8" s="2" customFormat="1" ht="16.8" customHeight="1">
      <c r="A277" s="40"/>
      <c r="B277" s="46"/>
      <c r="C277" s="310" t="s">
        <v>19</v>
      </c>
      <c r="D277" s="310" t="s">
        <v>1098</v>
      </c>
      <c r="E277" s="19" t="s">
        <v>19</v>
      </c>
      <c r="F277" s="311">
        <v>5.61</v>
      </c>
      <c r="G277" s="40"/>
      <c r="H277" s="46"/>
    </row>
    <row r="278" spans="1:8" s="2" customFormat="1" ht="16.8" customHeight="1">
      <c r="A278" s="40"/>
      <c r="B278" s="46"/>
      <c r="C278" s="310" t="s">
        <v>19</v>
      </c>
      <c r="D278" s="310" t="s">
        <v>1099</v>
      </c>
      <c r="E278" s="19" t="s">
        <v>19</v>
      </c>
      <c r="F278" s="311">
        <v>3.77</v>
      </c>
      <c r="G278" s="40"/>
      <c r="H278" s="46"/>
    </row>
    <row r="279" spans="1:8" s="2" customFormat="1" ht="16.8" customHeight="1">
      <c r="A279" s="40"/>
      <c r="B279" s="46"/>
      <c r="C279" s="310" t="s">
        <v>19</v>
      </c>
      <c r="D279" s="310" t="s">
        <v>1100</v>
      </c>
      <c r="E279" s="19" t="s">
        <v>19</v>
      </c>
      <c r="F279" s="311">
        <v>6.07</v>
      </c>
      <c r="G279" s="40"/>
      <c r="H279" s="46"/>
    </row>
    <row r="280" spans="1:8" s="2" customFormat="1" ht="16.8" customHeight="1">
      <c r="A280" s="40"/>
      <c r="B280" s="46"/>
      <c r="C280" s="310" t="s">
        <v>169</v>
      </c>
      <c r="D280" s="310" t="s">
        <v>469</v>
      </c>
      <c r="E280" s="19" t="s">
        <v>19</v>
      </c>
      <c r="F280" s="311">
        <v>15.45</v>
      </c>
      <c r="G280" s="40"/>
      <c r="H280" s="46"/>
    </row>
    <row r="281" spans="1:8" s="2" customFormat="1" ht="16.8" customHeight="1">
      <c r="A281" s="40"/>
      <c r="B281" s="46"/>
      <c r="C281" s="312" t="s">
        <v>2272</v>
      </c>
      <c r="D281" s="40"/>
      <c r="E281" s="40"/>
      <c r="F281" s="40"/>
      <c r="G281" s="40"/>
      <c r="H281" s="46"/>
    </row>
    <row r="282" spans="1:8" s="2" customFormat="1" ht="16.8" customHeight="1">
      <c r="A282" s="40"/>
      <c r="B282" s="46"/>
      <c r="C282" s="310" t="s">
        <v>1093</v>
      </c>
      <c r="D282" s="310" t="s">
        <v>2338</v>
      </c>
      <c r="E282" s="19" t="s">
        <v>144</v>
      </c>
      <c r="F282" s="311">
        <v>15.45</v>
      </c>
      <c r="G282" s="40"/>
      <c r="H282" s="46"/>
    </row>
    <row r="283" spans="1:8" s="2" customFormat="1" ht="16.8" customHeight="1">
      <c r="A283" s="40"/>
      <c r="B283" s="46"/>
      <c r="C283" s="310" t="s">
        <v>1102</v>
      </c>
      <c r="D283" s="310" t="s">
        <v>2336</v>
      </c>
      <c r="E283" s="19" t="s">
        <v>144</v>
      </c>
      <c r="F283" s="311">
        <v>155.92</v>
      </c>
      <c r="G283" s="40"/>
      <c r="H283" s="46"/>
    </row>
    <row r="284" spans="1:8" s="2" customFormat="1" ht="16.8" customHeight="1">
      <c r="A284" s="40"/>
      <c r="B284" s="46"/>
      <c r="C284" s="310" t="s">
        <v>1107</v>
      </c>
      <c r="D284" s="310" t="s">
        <v>2337</v>
      </c>
      <c r="E284" s="19" t="s">
        <v>144</v>
      </c>
      <c r="F284" s="311">
        <v>155.92</v>
      </c>
      <c r="G284" s="40"/>
      <c r="H284" s="46"/>
    </row>
    <row r="285" spans="1:8" s="2" customFormat="1" ht="16.8" customHeight="1">
      <c r="A285" s="40"/>
      <c r="B285" s="46"/>
      <c r="C285" s="310" t="s">
        <v>1755</v>
      </c>
      <c r="D285" s="310" t="s">
        <v>2319</v>
      </c>
      <c r="E285" s="19" t="s">
        <v>144</v>
      </c>
      <c r="F285" s="311">
        <v>450.661</v>
      </c>
      <c r="G285" s="40"/>
      <c r="H285" s="46"/>
    </row>
    <row r="286" spans="1:8" s="2" customFormat="1" ht="16.8" customHeight="1">
      <c r="A286" s="40"/>
      <c r="B286" s="46"/>
      <c r="C286" s="306" t="s">
        <v>159</v>
      </c>
      <c r="D286" s="307" t="s">
        <v>19</v>
      </c>
      <c r="E286" s="308" t="s">
        <v>144</v>
      </c>
      <c r="F286" s="309">
        <v>63.907</v>
      </c>
      <c r="G286" s="40"/>
      <c r="H286" s="46"/>
    </row>
    <row r="287" spans="1:8" s="2" customFormat="1" ht="16.8" customHeight="1">
      <c r="A287" s="40"/>
      <c r="B287" s="46"/>
      <c r="C287" s="310" t="s">
        <v>19</v>
      </c>
      <c r="D287" s="310" t="s">
        <v>1020</v>
      </c>
      <c r="E287" s="19" t="s">
        <v>19</v>
      </c>
      <c r="F287" s="311">
        <v>0</v>
      </c>
      <c r="G287" s="40"/>
      <c r="H287" s="46"/>
    </row>
    <row r="288" spans="1:8" s="2" customFormat="1" ht="16.8" customHeight="1">
      <c r="A288" s="40"/>
      <c r="B288" s="46"/>
      <c r="C288" s="310" t="s">
        <v>19</v>
      </c>
      <c r="D288" s="310" t="s">
        <v>1021</v>
      </c>
      <c r="E288" s="19" t="s">
        <v>19</v>
      </c>
      <c r="F288" s="311">
        <v>30.412</v>
      </c>
      <c r="G288" s="40"/>
      <c r="H288" s="46"/>
    </row>
    <row r="289" spans="1:8" s="2" customFormat="1" ht="16.8" customHeight="1">
      <c r="A289" s="40"/>
      <c r="B289" s="46"/>
      <c r="C289" s="310" t="s">
        <v>19</v>
      </c>
      <c r="D289" s="310" t="s">
        <v>1022</v>
      </c>
      <c r="E289" s="19" t="s">
        <v>19</v>
      </c>
      <c r="F289" s="311">
        <v>5.024</v>
      </c>
      <c r="G289" s="40"/>
      <c r="H289" s="46"/>
    </row>
    <row r="290" spans="1:8" s="2" customFormat="1" ht="16.8" customHeight="1">
      <c r="A290" s="40"/>
      <c r="B290" s="46"/>
      <c r="C290" s="310" t="s">
        <v>19</v>
      </c>
      <c r="D290" s="310" t="s">
        <v>1023</v>
      </c>
      <c r="E290" s="19" t="s">
        <v>19</v>
      </c>
      <c r="F290" s="311">
        <v>28.471</v>
      </c>
      <c r="G290" s="40"/>
      <c r="H290" s="46"/>
    </row>
    <row r="291" spans="1:8" s="2" customFormat="1" ht="16.8" customHeight="1">
      <c r="A291" s="40"/>
      <c r="B291" s="46"/>
      <c r="C291" s="310" t="s">
        <v>159</v>
      </c>
      <c r="D291" s="310" t="s">
        <v>469</v>
      </c>
      <c r="E291" s="19" t="s">
        <v>19</v>
      </c>
      <c r="F291" s="311">
        <v>63.907</v>
      </c>
      <c r="G291" s="40"/>
      <c r="H291" s="46"/>
    </row>
    <row r="292" spans="1:8" s="2" customFormat="1" ht="16.8" customHeight="1">
      <c r="A292" s="40"/>
      <c r="B292" s="46"/>
      <c r="C292" s="312" t="s">
        <v>2272</v>
      </c>
      <c r="D292" s="40"/>
      <c r="E292" s="40"/>
      <c r="F292" s="40"/>
      <c r="G292" s="40"/>
      <c r="H292" s="46"/>
    </row>
    <row r="293" spans="1:8" s="2" customFormat="1" ht="16.8" customHeight="1">
      <c r="A293" s="40"/>
      <c r="B293" s="46"/>
      <c r="C293" s="310" t="s">
        <v>1016</v>
      </c>
      <c r="D293" s="310" t="s">
        <v>2339</v>
      </c>
      <c r="E293" s="19" t="s">
        <v>144</v>
      </c>
      <c r="F293" s="311">
        <v>63.907</v>
      </c>
      <c r="G293" s="40"/>
      <c r="H293" s="46"/>
    </row>
    <row r="294" spans="1:8" s="2" customFormat="1" ht="16.8" customHeight="1">
      <c r="A294" s="40"/>
      <c r="B294" s="46"/>
      <c r="C294" s="310" t="s">
        <v>1033</v>
      </c>
      <c r="D294" s="310" t="s">
        <v>2340</v>
      </c>
      <c r="E294" s="19" t="s">
        <v>144</v>
      </c>
      <c r="F294" s="311">
        <v>126.48</v>
      </c>
      <c r="G294" s="40"/>
      <c r="H294" s="46"/>
    </row>
    <row r="295" spans="1:8" s="2" customFormat="1" ht="16.8" customHeight="1">
      <c r="A295" s="40"/>
      <c r="B295" s="46"/>
      <c r="C295" s="310" t="s">
        <v>1038</v>
      </c>
      <c r="D295" s="310" t="s">
        <v>2341</v>
      </c>
      <c r="E295" s="19" t="s">
        <v>144</v>
      </c>
      <c r="F295" s="311">
        <v>126.48</v>
      </c>
      <c r="G295" s="40"/>
      <c r="H295" s="46"/>
    </row>
    <row r="296" spans="1:8" s="2" customFormat="1" ht="16.8" customHeight="1">
      <c r="A296" s="40"/>
      <c r="B296" s="46"/>
      <c r="C296" s="310" t="s">
        <v>1755</v>
      </c>
      <c r="D296" s="310" t="s">
        <v>2319</v>
      </c>
      <c r="E296" s="19" t="s">
        <v>144</v>
      </c>
      <c r="F296" s="311">
        <v>450.661</v>
      </c>
      <c r="G296" s="40"/>
      <c r="H296" s="46"/>
    </row>
    <row r="297" spans="1:8" s="2" customFormat="1" ht="16.8" customHeight="1">
      <c r="A297" s="40"/>
      <c r="B297" s="46"/>
      <c r="C297" s="306" t="s">
        <v>161</v>
      </c>
      <c r="D297" s="307" t="s">
        <v>19</v>
      </c>
      <c r="E297" s="308" t="s">
        <v>144</v>
      </c>
      <c r="F297" s="309">
        <v>62.573</v>
      </c>
      <c r="G297" s="40"/>
      <c r="H297" s="46"/>
    </row>
    <row r="298" spans="1:8" s="2" customFormat="1" ht="16.8" customHeight="1">
      <c r="A298" s="40"/>
      <c r="B298" s="46"/>
      <c r="C298" s="310" t="s">
        <v>19</v>
      </c>
      <c r="D298" s="310" t="s">
        <v>1020</v>
      </c>
      <c r="E298" s="19" t="s">
        <v>19</v>
      </c>
      <c r="F298" s="311">
        <v>0</v>
      </c>
      <c r="G298" s="40"/>
      <c r="H298" s="46"/>
    </row>
    <row r="299" spans="1:8" s="2" customFormat="1" ht="16.8" customHeight="1">
      <c r="A299" s="40"/>
      <c r="B299" s="46"/>
      <c r="C299" s="310" t="s">
        <v>19</v>
      </c>
      <c r="D299" s="310" t="s">
        <v>1029</v>
      </c>
      <c r="E299" s="19" t="s">
        <v>19</v>
      </c>
      <c r="F299" s="311">
        <v>22.407</v>
      </c>
      <c r="G299" s="40"/>
      <c r="H299" s="46"/>
    </row>
    <row r="300" spans="1:8" s="2" customFormat="1" ht="16.8" customHeight="1">
      <c r="A300" s="40"/>
      <c r="B300" s="46"/>
      <c r="C300" s="310" t="s">
        <v>19</v>
      </c>
      <c r="D300" s="310" t="s">
        <v>1030</v>
      </c>
      <c r="E300" s="19" t="s">
        <v>19</v>
      </c>
      <c r="F300" s="311">
        <v>11.434</v>
      </c>
      <c r="G300" s="40"/>
      <c r="H300" s="46"/>
    </row>
    <row r="301" spans="1:8" s="2" customFormat="1" ht="16.8" customHeight="1">
      <c r="A301" s="40"/>
      <c r="B301" s="46"/>
      <c r="C301" s="310" t="s">
        <v>19</v>
      </c>
      <c r="D301" s="310" t="s">
        <v>1031</v>
      </c>
      <c r="E301" s="19" t="s">
        <v>19</v>
      </c>
      <c r="F301" s="311">
        <v>28.732</v>
      </c>
      <c r="G301" s="40"/>
      <c r="H301" s="46"/>
    </row>
    <row r="302" spans="1:8" s="2" customFormat="1" ht="16.8" customHeight="1">
      <c r="A302" s="40"/>
      <c r="B302" s="46"/>
      <c r="C302" s="310" t="s">
        <v>161</v>
      </c>
      <c r="D302" s="310" t="s">
        <v>469</v>
      </c>
      <c r="E302" s="19" t="s">
        <v>19</v>
      </c>
      <c r="F302" s="311">
        <v>62.573</v>
      </c>
      <c r="G302" s="40"/>
      <c r="H302" s="46"/>
    </row>
    <row r="303" spans="1:8" s="2" customFormat="1" ht="16.8" customHeight="1">
      <c r="A303" s="40"/>
      <c r="B303" s="46"/>
      <c r="C303" s="312" t="s">
        <v>2272</v>
      </c>
      <c r="D303" s="40"/>
      <c r="E303" s="40"/>
      <c r="F303" s="40"/>
      <c r="G303" s="40"/>
      <c r="H303" s="46"/>
    </row>
    <row r="304" spans="1:8" s="2" customFormat="1" ht="16.8" customHeight="1">
      <c r="A304" s="40"/>
      <c r="B304" s="46"/>
      <c r="C304" s="310" t="s">
        <v>1025</v>
      </c>
      <c r="D304" s="310" t="s">
        <v>2342</v>
      </c>
      <c r="E304" s="19" t="s">
        <v>144</v>
      </c>
      <c r="F304" s="311">
        <v>62.573</v>
      </c>
      <c r="G304" s="40"/>
      <c r="H304" s="46"/>
    </row>
    <row r="305" spans="1:8" s="2" customFormat="1" ht="16.8" customHeight="1">
      <c r="A305" s="40"/>
      <c r="B305" s="46"/>
      <c r="C305" s="310" t="s">
        <v>1033</v>
      </c>
      <c r="D305" s="310" t="s">
        <v>2340</v>
      </c>
      <c r="E305" s="19" t="s">
        <v>144</v>
      </c>
      <c r="F305" s="311">
        <v>126.48</v>
      </c>
      <c r="G305" s="40"/>
      <c r="H305" s="46"/>
    </row>
    <row r="306" spans="1:8" s="2" customFormat="1" ht="16.8" customHeight="1">
      <c r="A306" s="40"/>
      <c r="B306" s="46"/>
      <c r="C306" s="310" t="s">
        <v>1038</v>
      </c>
      <c r="D306" s="310" t="s">
        <v>2341</v>
      </c>
      <c r="E306" s="19" t="s">
        <v>144</v>
      </c>
      <c r="F306" s="311">
        <v>126.48</v>
      </c>
      <c r="G306" s="40"/>
      <c r="H306" s="46"/>
    </row>
    <row r="307" spans="1:8" s="2" customFormat="1" ht="16.8" customHeight="1">
      <c r="A307" s="40"/>
      <c r="B307" s="46"/>
      <c r="C307" s="310" t="s">
        <v>1755</v>
      </c>
      <c r="D307" s="310" t="s">
        <v>2319</v>
      </c>
      <c r="E307" s="19" t="s">
        <v>144</v>
      </c>
      <c r="F307" s="311">
        <v>450.661</v>
      </c>
      <c r="G307" s="40"/>
      <c r="H307" s="46"/>
    </row>
    <row r="308" spans="1:8" s="2" customFormat="1" ht="16.8" customHeight="1">
      <c r="A308" s="40"/>
      <c r="B308" s="46"/>
      <c r="C308" s="306" t="s">
        <v>157</v>
      </c>
      <c r="D308" s="307" t="s">
        <v>19</v>
      </c>
      <c r="E308" s="308" t="s">
        <v>19</v>
      </c>
      <c r="F308" s="309">
        <v>19</v>
      </c>
      <c r="G308" s="40"/>
      <c r="H308" s="46"/>
    </row>
    <row r="309" spans="1:8" s="2" customFormat="1" ht="16.8" customHeight="1">
      <c r="A309" s="40"/>
      <c r="B309" s="46"/>
      <c r="C309" s="310" t="s">
        <v>19</v>
      </c>
      <c r="D309" s="310" t="s">
        <v>822</v>
      </c>
      <c r="E309" s="19" t="s">
        <v>19</v>
      </c>
      <c r="F309" s="311">
        <v>0</v>
      </c>
      <c r="G309" s="40"/>
      <c r="H309" s="46"/>
    </row>
    <row r="310" spans="1:8" s="2" customFormat="1" ht="16.8" customHeight="1">
      <c r="A310" s="40"/>
      <c r="B310" s="46"/>
      <c r="C310" s="310" t="s">
        <v>19</v>
      </c>
      <c r="D310" s="310" t="s">
        <v>892</v>
      </c>
      <c r="E310" s="19" t="s">
        <v>19</v>
      </c>
      <c r="F310" s="311">
        <v>3</v>
      </c>
      <c r="G310" s="40"/>
      <c r="H310" s="46"/>
    </row>
    <row r="311" spans="1:8" s="2" customFormat="1" ht="16.8" customHeight="1">
      <c r="A311" s="40"/>
      <c r="B311" s="46"/>
      <c r="C311" s="310" t="s">
        <v>19</v>
      </c>
      <c r="D311" s="310" t="s">
        <v>893</v>
      </c>
      <c r="E311" s="19" t="s">
        <v>19</v>
      </c>
      <c r="F311" s="311">
        <v>13</v>
      </c>
      <c r="G311" s="40"/>
      <c r="H311" s="46"/>
    </row>
    <row r="312" spans="1:8" s="2" customFormat="1" ht="16.8" customHeight="1">
      <c r="A312" s="40"/>
      <c r="B312" s="46"/>
      <c r="C312" s="310" t="s">
        <v>19</v>
      </c>
      <c r="D312" s="310" t="s">
        <v>894</v>
      </c>
      <c r="E312" s="19" t="s">
        <v>19</v>
      </c>
      <c r="F312" s="311">
        <v>3</v>
      </c>
      <c r="G312" s="40"/>
      <c r="H312" s="46"/>
    </row>
    <row r="313" spans="1:8" s="2" customFormat="1" ht="16.8" customHeight="1">
      <c r="A313" s="40"/>
      <c r="B313" s="46"/>
      <c r="C313" s="310" t="s">
        <v>157</v>
      </c>
      <c r="D313" s="310" t="s">
        <v>244</v>
      </c>
      <c r="E313" s="19" t="s">
        <v>19</v>
      </c>
      <c r="F313" s="311">
        <v>19</v>
      </c>
      <c r="G313" s="40"/>
      <c r="H313" s="46"/>
    </row>
    <row r="314" spans="1:8" s="2" customFormat="1" ht="16.8" customHeight="1">
      <c r="A314" s="40"/>
      <c r="B314" s="46"/>
      <c r="C314" s="312" t="s">
        <v>2272</v>
      </c>
      <c r="D314" s="40"/>
      <c r="E314" s="40"/>
      <c r="F314" s="40"/>
      <c r="G314" s="40"/>
      <c r="H314" s="46"/>
    </row>
    <row r="315" spans="1:8" s="2" customFormat="1" ht="16.8" customHeight="1">
      <c r="A315" s="40"/>
      <c r="B315" s="46"/>
      <c r="C315" s="310" t="s">
        <v>888</v>
      </c>
      <c r="D315" s="310" t="s">
        <v>2343</v>
      </c>
      <c r="E315" s="19" t="s">
        <v>114</v>
      </c>
      <c r="F315" s="311">
        <v>19</v>
      </c>
      <c r="G315" s="40"/>
      <c r="H315" s="46"/>
    </row>
    <row r="316" spans="1:8" s="2" customFormat="1" ht="16.8" customHeight="1">
      <c r="A316" s="40"/>
      <c r="B316" s="46"/>
      <c r="C316" s="310" t="s">
        <v>896</v>
      </c>
      <c r="D316" s="310" t="s">
        <v>2344</v>
      </c>
      <c r="E316" s="19" t="s">
        <v>114</v>
      </c>
      <c r="F316" s="311">
        <v>19</v>
      </c>
      <c r="G316" s="40"/>
      <c r="H316" s="46"/>
    </row>
    <row r="317" spans="1:8" s="2" customFormat="1" ht="16.8" customHeight="1">
      <c r="A317" s="40"/>
      <c r="B317" s="46"/>
      <c r="C317" s="306" t="s">
        <v>143</v>
      </c>
      <c r="D317" s="307" t="s">
        <v>19</v>
      </c>
      <c r="E317" s="308" t="s">
        <v>144</v>
      </c>
      <c r="F317" s="309">
        <v>1.68</v>
      </c>
      <c r="G317" s="40"/>
      <c r="H317" s="46"/>
    </row>
    <row r="318" spans="1:8" s="2" customFormat="1" ht="16.8" customHeight="1">
      <c r="A318" s="40"/>
      <c r="B318" s="46"/>
      <c r="C318" s="310" t="s">
        <v>19</v>
      </c>
      <c r="D318" s="310" t="s">
        <v>366</v>
      </c>
      <c r="E318" s="19" t="s">
        <v>19</v>
      </c>
      <c r="F318" s="311">
        <v>0</v>
      </c>
      <c r="G318" s="40"/>
      <c r="H318" s="46"/>
    </row>
    <row r="319" spans="1:8" s="2" customFormat="1" ht="16.8" customHeight="1">
      <c r="A319" s="40"/>
      <c r="B319" s="46"/>
      <c r="C319" s="310" t="s">
        <v>19</v>
      </c>
      <c r="D319" s="310" t="s">
        <v>388</v>
      </c>
      <c r="E319" s="19" t="s">
        <v>19</v>
      </c>
      <c r="F319" s="311">
        <v>1.68</v>
      </c>
      <c r="G319" s="40"/>
      <c r="H319" s="46"/>
    </row>
    <row r="320" spans="1:8" s="2" customFormat="1" ht="16.8" customHeight="1">
      <c r="A320" s="40"/>
      <c r="B320" s="46"/>
      <c r="C320" s="310" t="s">
        <v>143</v>
      </c>
      <c r="D320" s="310" t="s">
        <v>244</v>
      </c>
      <c r="E320" s="19" t="s">
        <v>19</v>
      </c>
      <c r="F320" s="311">
        <v>1.68</v>
      </c>
      <c r="G320" s="40"/>
      <c r="H320" s="46"/>
    </row>
    <row r="321" spans="1:8" s="2" customFormat="1" ht="16.8" customHeight="1">
      <c r="A321" s="40"/>
      <c r="B321" s="46"/>
      <c r="C321" s="312" t="s">
        <v>2272</v>
      </c>
      <c r="D321" s="40"/>
      <c r="E321" s="40"/>
      <c r="F321" s="40"/>
      <c r="G321" s="40"/>
      <c r="H321" s="46"/>
    </row>
    <row r="322" spans="1:8" s="2" customFormat="1" ht="16.8" customHeight="1">
      <c r="A322" s="40"/>
      <c r="B322" s="46"/>
      <c r="C322" s="310" t="s">
        <v>384</v>
      </c>
      <c r="D322" s="310" t="s">
        <v>2345</v>
      </c>
      <c r="E322" s="19" t="s">
        <v>144</v>
      </c>
      <c r="F322" s="311">
        <v>1.68</v>
      </c>
      <c r="G322" s="40"/>
      <c r="H322" s="46"/>
    </row>
    <row r="323" spans="1:8" s="2" customFormat="1" ht="16.8" customHeight="1">
      <c r="A323" s="40"/>
      <c r="B323" s="46"/>
      <c r="C323" s="310" t="s">
        <v>389</v>
      </c>
      <c r="D323" s="310" t="s">
        <v>2346</v>
      </c>
      <c r="E323" s="19" t="s">
        <v>144</v>
      </c>
      <c r="F323" s="311">
        <v>1.68</v>
      </c>
      <c r="G323" s="40"/>
      <c r="H323" s="46"/>
    </row>
    <row r="324" spans="1:8" s="2" customFormat="1" ht="16.8" customHeight="1">
      <c r="A324" s="40"/>
      <c r="B324" s="46"/>
      <c r="C324" s="310" t="s">
        <v>411</v>
      </c>
      <c r="D324" s="310" t="s">
        <v>2347</v>
      </c>
      <c r="E324" s="19" t="s">
        <v>144</v>
      </c>
      <c r="F324" s="311">
        <v>1.68</v>
      </c>
      <c r="G324" s="40"/>
      <c r="H324" s="46"/>
    </row>
    <row r="325" spans="1:8" s="2" customFormat="1" ht="16.8" customHeight="1">
      <c r="A325" s="40"/>
      <c r="B325" s="46"/>
      <c r="C325" s="310" t="s">
        <v>439</v>
      </c>
      <c r="D325" s="310" t="s">
        <v>2348</v>
      </c>
      <c r="E325" s="19" t="s">
        <v>144</v>
      </c>
      <c r="F325" s="311">
        <v>1.68</v>
      </c>
      <c r="G325" s="40"/>
      <c r="H325" s="46"/>
    </row>
    <row r="326" spans="1:8" s="2" customFormat="1" ht="16.8" customHeight="1">
      <c r="A326" s="40"/>
      <c r="B326" s="46"/>
      <c r="C326" s="306" t="s">
        <v>123</v>
      </c>
      <c r="D326" s="307" t="s">
        <v>19</v>
      </c>
      <c r="E326" s="308" t="s">
        <v>118</v>
      </c>
      <c r="F326" s="309">
        <v>7.68</v>
      </c>
      <c r="G326" s="40"/>
      <c r="H326" s="46"/>
    </row>
    <row r="327" spans="1:8" s="2" customFormat="1" ht="16.8" customHeight="1">
      <c r="A327" s="40"/>
      <c r="B327" s="46"/>
      <c r="C327" s="310" t="s">
        <v>123</v>
      </c>
      <c r="D327" s="310" t="s">
        <v>257</v>
      </c>
      <c r="E327" s="19" t="s">
        <v>19</v>
      </c>
      <c r="F327" s="311">
        <v>7.68</v>
      </c>
      <c r="G327" s="40"/>
      <c r="H327" s="46"/>
    </row>
    <row r="328" spans="1:8" s="2" customFormat="1" ht="16.8" customHeight="1">
      <c r="A328" s="40"/>
      <c r="B328" s="46"/>
      <c r="C328" s="312" t="s">
        <v>2272</v>
      </c>
      <c r="D328" s="40"/>
      <c r="E328" s="40"/>
      <c r="F328" s="40"/>
      <c r="G328" s="40"/>
      <c r="H328" s="46"/>
    </row>
    <row r="329" spans="1:8" s="2" customFormat="1" ht="12">
      <c r="A329" s="40"/>
      <c r="B329" s="46"/>
      <c r="C329" s="310" t="s">
        <v>253</v>
      </c>
      <c r="D329" s="310" t="s">
        <v>2305</v>
      </c>
      <c r="E329" s="19" t="s">
        <v>118</v>
      </c>
      <c r="F329" s="311">
        <v>7.68</v>
      </c>
      <c r="G329" s="40"/>
      <c r="H329" s="46"/>
    </row>
    <row r="330" spans="1:8" s="2" customFormat="1" ht="16.8" customHeight="1">
      <c r="A330" s="40"/>
      <c r="B330" s="46"/>
      <c r="C330" s="310" t="s">
        <v>259</v>
      </c>
      <c r="D330" s="310" t="s">
        <v>2349</v>
      </c>
      <c r="E330" s="19" t="s">
        <v>261</v>
      </c>
      <c r="F330" s="311">
        <v>13.824</v>
      </c>
      <c r="G330" s="40"/>
      <c r="H330" s="46"/>
    </row>
    <row r="331" spans="1:8" s="2" customFormat="1" ht="16.8" customHeight="1">
      <c r="A331" s="40"/>
      <c r="B331" s="46"/>
      <c r="C331" s="306" t="s">
        <v>121</v>
      </c>
      <c r="D331" s="307" t="s">
        <v>19</v>
      </c>
      <c r="E331" s="308" t="s">
        <v>118</v>
      </c>
      <c r="F331" s="309">
        <v>13.98</v>
      </c>
      <c r="G331" s="40"/>
      <c r="H331" s="46"/>
    </row>
    <row r="332" spans="1:8" s="2" customFormat="1" ht="16.8" customHeight="1">
      <c r="A332" s="40"/>
      <c r="B332" s="46"/>
      <c r="C332" s="310" t="s">
        <v>19</v>
      </c>
      <c r="D332" s="310" t="s">
        <v>270</v>
      </c>
      <c r="E332" s="19" t="s">
        <v>19</v>
      </c>
      <c r="F332" s="311">
        <v>0</v>
      </c>
      <c r="G332" s="40"/>
      <c r="H332" s="46"/>
    </row>
    <row r="333" spans="1:8" s="2" customFormat="1" ht="16.8" customHeight="1">
      <c r="A333" s="40"/>
      <c r="B333" s="46"/>
      <c r="C333" s="310" t="s">
        <v>121</v>
      </c>
      <c r="D333" s="310" t="s">
        <v>271</v>
      </c>
      <c r="E333" s="19" t="s">
        <v>19</v>
      </c>
      <c r="F333" s="311">
        <v>13.98</v>
      </c>
      <c r="G333" s="40"/>
      <c r="H333" s="46"/>
    </row>
    <row r="334" spans="1:8" s="2" customFormat="1" ht="16.8" customHeight="1">
      <c r="A334" s="40"/>
      <c r="B334" s="46"/>
      <c r="C334" s="312" t="s">
        <v>2272</v>
      </c>
      <c r="D334" s="40"/>
      <c r="E334" s="40"/>
      <c r="F334" s="40"/>
      <c r="G334" s="40"/>
      <c r="H334" s="46"/>
    </row>
    <row r="335" spans="1:8" s="2" customFormat="1" ht="16.8" customHeight="1">
      <c r="A335" s="40"/>
      <c r="B335" s="46"/>
      <c r="C335" s="310" t="s">
        <v>266</v>
      </c>
      <c r="D335" s="310" t="s">
        <v>2307</v>
      </c>
      <c r="E335" s="19" t="s">
        <v>118</v>
      </c>
      <c r="F335" s="311">
        <v>13.98</v>
      </c>
      <c r="G335" s="40"/>
      <c r="H335" s="46"/>
    </row>
    <row r="336" spans="1:8" s="2" customFormat="1" ht="12">
      <c r="A336" s="40"/>
      <c r="B336" s="46"/>
      <c r="C336" s="310" t="s">
        <v>253</v>
      </c>
      <c r="D336" s="310" t="s">
        <v>2305</v>
      </c>
      <c r="E336" s="19" t="s">
        <v>118</v>
      </c>
      <c r="F336" s="311">
        <v>7.68</v>
      </c>
      <c r="G336" s="40"/>
      <c r="H336" s="46"/>
    </row>
    <row r="337" spans="1:8" s="2" customFormat="1" ht="16.8" customHeight="1">
      <c r="A337" s="40"/>
      <c r="B337" s="46"/>
      <c r="C337" s="306" t="s">
        <v>293</v>
      </c>
      <c r="D337" s="307" t="s">
        <v>19</v>
      </c>
      <c r="E337" s="308" t="s">
        <v>144</v>
      </c>
      <c r="F337" s="309">
        <v>3.28</v>
      </c>
      <c r="G337" s="40"/>
      <c r="H337" s="46"/>
    </row>
    <row r="338" spans="1:8" s="2" customFormat="1" ht="16.8" customHeight="1">
      <c r="A338" s="40"/>
      <c r="B338" s="46"/>
      <c r="C338" s="310" t="s">
        <v>19</v>
      </c>
      <c r="D338" s="310" t="s">
        <v>292</v>
      </c>
      <c r="E338" s="19" t="s">
        <v>19</v>
      </c>
      <c r="F338" s="311">
        <v>3.28</v>
      </c>
      <c r="G338" s="40"/>
      <c r="H338" s="46"/>
    </row>
    <row r="339" spans="1:8" s="2" customFormat="1" ht="16.8" customHeight="1">
      <c r="A339" s="40"/>
      <c r="B339" s="46"/>
      <c r="C339" s="310" t="s">
        <v>293</v>
      </c>
      <c r="D339" s="310" t="s">
        <v>244</v>
      </c>
      <c r="E339" s="19" t="s">
        <v>19</v>
      </c>
      <c r="F339" s="311">
        <v>3.28</v>
      </c>
      <c r="G339" s="40"/>
      <c r="H339" s="46"/>
    </row>
    <row r="340" spans="1:8" s="2" customFormat="1" ht="16.8" customHeight="1">
      <c r="A340" s="40"/>
      <c r="B340" s="46"/>
      <c r="C340" s="306" t="s">
        <v>574</v>
      </c>
      <c r="D340" s="307" t="s">
        <v>19</v>
      </c>
      <c r="E340" s="308" t="s">
        <v>19</v>
      </c>
      <c r="F340" s="309">
        <v>19</v>
      </c>
      <c r="G340" s="40"/>
      <c r="H340" s="46"/>
    </row>
    <row r="341" spans="1:8" s="2" customFormat="1" ht="16.8" customHeight="1">
      <c r="A341" s="40"/>
      <c r="B341" s="46"/>
      <c r="C341" s="310" t="s">
        <v>19</v>
      </c>
      <c r="D341" s="310" t="s">
        <v>570</v>
      </c>
      <c r="E341" s="19" t="s">
        <v>19</v>
      </c>
      <c r="F341" s="311">
        <v>0</v>
      </c>
      <c r="G341" s="40"/>
      <c r="H341" s="46"/>
    </row>
    <row r="342" spans="1:8" s="2" customFormat="1" ht="16.8" customHeight="1">
      <c r="A342" s="40"/>
      <c r="B342" s="46"/>
      <c r="C342" s="310" t="s">
        <v>19</v>
      </c>
      <c r="D342" s="310" t="s">
        <v>571</v>
      </c>
      <c r="E342" s="19" t="s">
        <v>19</v>
      </c>
      <c r="F342" s="311">
        <v>5</v>
      </c>
      <c r="G342" s="40"/>
      <c r="H342" s="46"/>
    </row>
    <row r="343" spans="1:8" s="2" customFormat="1" ht="16.8" customHeight="1">
      <c r="A343" s="40"/>
      <c r="B343" s="46"/>
      <c r="C343" s="310" t="s">
        <v>19</v>
      </c>
      <c r="D343" s="310" t="s">
        <v>572</v>
      </c>
      <c r="E343" s="19" t="s">
        <v>19</v>
      </c>
      <c r="F343" s="311">
        <v>7</v>
      </c>
      <c r="G343" s="40"/>
      <c r="H343" s="46"/>
    </row>
    <row r="344" spans="1:8" s="2" customFormat="1" ht="16.8" customHeight="1">
      <c r="A344" s="40"/>
      <c r="B344" s="46"/>
      <c r="C344" s="310" t="s">
        <v>19</v>
      </c>
      <c r="D344" s="310" t="s">
        <v>573</v>
      </c>
      <c r="E344" s="19" t="s">
        <v>19</v>
      </c>
      <c r="F344" s="311">
        <v>7</v>
      </c>
      <c r="G344" s="40"/>
      <c r="H344" s="46"/>
    </row>
    <row r="345" spans="1:8" s="2" customFormat="1" ht="16.8" customHeight="1">
      <c r="A345" s="40"/>
      <c r="B345" s="46"/>
      <c r="C345" s="310" t="s">
        <v>574</v>
      </c>
      <c r="D345" s="310" t="s">
        <v>469</v>
      </c>
      <c r="E345" s="19" t="s">
        <v>19</v>
      </c>
      <c r="F345" s="311">
        <v>19</v>
      </c>
      <c r="G345" s="40"/>
      <c r="H345" s="46"/>
    </row>
    <row r="346" spans="1:8" s="2" customFormat="1" ht="16.8" customHeight="1">
      <c r="A346" s="40"/>
      <c r="B346" s="46"/>
      <c r="C346" s="306" t="s">
        <v>131</v>
      </c>
      <c r="D346" s="307" t="s">
        <v>19</v>
      </c>
      <c r="E346" s="308" t="s">
        <v>19</v>
      </c>
      <c r="F346" s="309">
        <v>104</v>
      </c>
      <c r="G346" s="40"/>
      <c r="H346" s="46"/>
    </row>
    <row r="347" spans="1:8" s="2" customFormat="1" ht="16.8" customHeight="1">
      <c r="A347" s="40"/>
      <c r="B347" s="46"/>
      <c r="C347" s="310" t="s">
        <v>19</v>
      </c>
      <c r="D347" s="310" t="s">
        <v>565</v>
      </c>
      <c r="E347" s="19" t="s">
        <v>19</v>
      </c>
      <c r="F347" s="311">
        <v>0</v>
      </c>
      <c r="G347" s="40"/>
      <c r="H347" s="46"/>
    </row>
    <row r="348" spans="1:8" s="2" customFormat="1" ht="16.8" customHeight="1">
      <c r="A348" s="40"/>
      <c r="B348" s="46"/>
      <c r="C348" s="310" t="s">
        <v>19</v>
      </c>
      <c r="D348" s="310" t="s">
        <v>566</v>
      </c>
      <c r="E348" s="19" t="s">
        <v>19</v>
      </c>
      <c r="F348" s="311">
        <v>30</v>
      </c>
      <c r="G348" s="40"/>
      <c r="H348" s="46"/>
    </row>
    <row r="349" spans="1:8" s="2" customFormat="1" ht="16.8" customHeight="1">
      <c r="A349" s="40"/>
      <c r="B349" s="46"/>
      <c r="C349" s="310" t="s">
        <v>19</v>
      </c>
      <c r="D349" s="310" t="s">
        <v>567</v>
      </c>
      <c r="E349" s="19" t="s">
        <v>19</v>
      </c>
      <c r="F349" s="311">
        <v>15</v>
      </c>
      <c r="G349" s="40"/>
      <c r="H349" s="46"/>
    </row>
    <row r="350" spans="1:8" s="2" customFormat="1" ht="16.8" customHeight="1">
      <c r="A350" s="40"/>
      <c r="B350" s="46"/>
      <c r="C350" s="310" t="s">
        <v>19</v>
      </c>
      <c r="D350" s="310" t="s">
        <v>568</v>
      </c>
      <c r="E350" s="19" t="s">
        <v>19</v>
      </c>
      <c r="F350" s="311">
        <v>40</v>
      </c>
      <c r="G350" s="40"/>
      <c r="H350" s="46"/>
    </row>
    <row r="351" spans="1:8" s="2" customFormat="1" ht="16.8" customHeight="1">
      <c r="A351" s="40"/>
      <c r="B351" s="46"/>
      <c r="C351" s="310" t="s">
        <v>19</v>
      </c>
      <c r="D351" s="310" t="s">
        <v>570</v>
      </c>
      <c r="E351" s="19" t="s">
        <v>19</v>
      </c>
      <c r="F351" s="311">
        <v>0</v>
      </c>
      <c r="G351" s="40"/>
      <c r="H351" s="46"/>
    </row>
    <row r="352" spans="1:8" s="2" customFormat="1" ht="16.8" customHeight="1">
      <c r="A352" s="40"/>
      <c r="B352" s="46"/>
      <c r="C352" s="310" t="s">
        <v>19</v>
      </c>
      <c r="D352" s="310" t="s">
        <v>571</v>
      </c>
      <c r="E352" s="19" t="s">
        <v>19</v>
      </c>
      <c r="F352" s="311">
        <v>5</v>
      </c>
      <c r="G352" s="40"/>
      <c r="H352" s="46"/>
    </row>
    <row r="353" spans="1:8" s="2" customFormat="1" ht="16.8" customHeight="1">
      <c r="A353" s="40"/>
      <c r="B353" s="46"/>
      <c r="C353" s="310" t="s">
        <v>19</v>
      </c>
      <c r="D353" s="310" t="s">
        <v>572</v>
      </c>
      <c r="E353" s="19" t="s">
        <v>19</v>
      </c>
      <c r="F353" s="311">
        <v>7</v>
      </c>
      <c r="G353" s="40"/>
      <c r="H353" s="46"/>
    </row>
    <row r="354" spans="1:8" s="2" customFormat="1" ht="16.8" customHeight="1">
      <c r="A354" s="40"/>
      <c r="B354" s="46"/>
      <c r="C354" s="310" t="s">
        <v>19</v>
      </c>
      <c r="D354" s="310" t="s">
        <v>573</v>
      </c>
      <c r="E354" s="19" t="s">
        <v>19</v>
      </c>
      <c r="F354" s="311">
        <v>7</v>
      </c>
      <c r="G354" s="40"/>
      <c r="H354" s="46"/>
    </row>
    <row r="355" spans="1:8" s="2" customFormat="1" ht="16.8" customHeight="1">
      <c r="A355" s="40"/>
      <c r="B355" s="46"/>
      <c r="C355" s="310" t="s">
        <v>131</v>
      </c>
      <c r="D355" s="310" t="s">
        <v>244</v>
      </c>
      <c r="E355" s="19" t="s">
        <v>19</v>
      </c>
      <c r="F355" s="311">
        <v>104</v>
      </c>
      <c r="G355" s="40"/>
      <c r="H355" s="46"/>
    </row>
    <row r="356" spans="1:8" s="2" customFormat="1" ht="16.8" customHeight="1">
      <c r="A356" s="40"/>
      <c r="B356" s="46"/>
      <c r="C356" s="312" t="s">
        <v>2272</v>
      </c>
      <c r="D356" s="40"/>
      <c r="E356" s="40"/>
      <c r="F356" s="40"/>
      <c r="G356" s="40"/>
      <c r="H356" s="46"/>
    </row>
    <row r="357" spans="1:8" s="2" customFormat="1" ht="16.8" customHeight="1">
      <c r="A357" s="40"/>
      <c r="B357" s="46"/>
      <c r="C357" s="310" t="s">
        <v>561</v>
      </c>
      <c r="D357" s="310" t="s">
        <v>2350</v>
      </c>
      <c r="E357" s="19" t="s">
        <v>114</v>
      </c>
      <c r="F357" s="311">
        <v>104</v>
      </c>
      <c r="G357" s="40"/>
      <c r="H357" s="46"/>
    </row>
    <row r="358" spans="1:8" s="2" customFormat="1" ht="16.8" customHeight="1">
      <c r="A358" s="40"/>
      <c r="B358" s="46"/>
      <c r="C358" s="310" t="s">
        <v>323</v>
      </c>
      <c r="D358" s="310" t="s">
        <v>2351</v>
      </c>
      <c r="E358" s="19" t="s">
        <v>144</v>
      </c>
      <c r="F358" s="311">
        <v>10.4</v>
      </c>
      <c r="G358" s="40"/>
      <c r="H358" s="46"/>
    </row>
    <row r="359" spans="1:8" s="2" customFormat="1" ht="16.8" customHeight="1">
      <c r="A359" s="40"/>
      <c r="B359" s="46"/>
      <c r="C359" s="310" t="s">
        <v>329</v>
      </c>
      <c r="D359" s="310" t="s">
        <v>2282</v>
      </c>
      <c r="E359" s="19" t="s">
        <v>144</v>
      </c>
      <c r="F359" s="311">
        <v>34.3</v>
      </c>
      <c r="G359" s="40"/>
      <c r="H359" s="46"/>
    </row>
    <row r="360" spans="1:8" s="2" customFormat="1" ht="16.8" customHeight="1">
      <c r="A360" s="40"/>
      <c r="B360" s="46"/>
      <c r="C360" s="306" t="s">
        <v>569</v>
      </c>
      <c r="D360" s="307" t="s">
        <v>19</v>
      </c>
      <c r="E360" s="308" t="s">
        <v>19</v>
      </c>
      <c r="F360" s="309">
        <v>85</v>
      </c>
      <c r="G360" s="40"/>
      <c r="H360" s="46"/>
    </row>
    <row r="361" spans="1:8" s="2" customFormat="1" ht="16.8" customHeight="1">
      <c r="A361" s="40"/>
      <c r="B361" s="46"/>
      <c r="C361" s="310" t="s">
        <v>19</v>
      </c>
      <c r="D361" s="310" t="s">
        <v>565</v>
      </c>
      <c r="E361" s="19" t="s">
        <v>19</v>
      </c>
      <c r="F361" s="311">
        <v>0</v>
      </c>
      <c r="G361" s="40"/>
      <c r="H361" s="46"/>
    </row>
    <row r="362" spans="1:8" s="2" customFormat="1" ht="16.8" customHeight="1">
      <c r="A362" s="40"/>
      <c r="B362" s="46"/>
      <c r="C362" s="310" t="s">
        <v>19</v>
      </c>
      <c r="D362" s="310" t="s">
        <v>566</v>
      </c>
      <c r="E362" s="19" t="s">
        <v>19</v>
      </c>
      <c r="F362" s="311">
        <v>30</v>
      </c>
      <c r="G362" s="40"/>
      <c r="H362" s="46"/>
    </row>
    <row r="363" spans="1:8" s="2" customFormat="1" ht="16.8" customHeight="1">
      <c r="A363" s="40"/>
      <c r="B363" s="46"/>
      <c r="C363" s="310" t="s">
        <v>19</v>
      </c>
      <c r="D363" s="310" t="s">
        <v>567</v>
      </c>
      <c r="E363" s="19" t="s">
        <v>19</v>
      </c>
      <c r="F363" s="311">
        <v>15</v>
      </c>
      <c r="G363" s="40"/>
      <c r="H363" s="46"/>
    </row>
    <row r="364" spans="1:8" s="2" customFormat="1" ht="16.8" customHeight="1">
      <c r="A364" s="40"/>
      <c r="B364" s="46"/>
      <c r="C364" s="310" t="s">
        <v>19</v>
      </c>
      <c r="D364" s="310" t="s">
        <v>568</v>
      </c>
      <c r="E364" s="19" t="s">
        <v>19</v>
      </c>
      <c r="F364" s="311">
        <v>40</v>
      </c>
      <c r="G364" s="40"/>
      <c r="H364" s="46"/>
    </row>
    <row r="365" spans="1:8" s="2" customFormat="1" ht="16.8" customHeight="1">
      <c r="A365" s="40"/>
      <c r="B365" s="46"/>
      <c r="C365" s="310" t="s">
        <v>569</v>
      </c>
      <c r="D365" s="310" t="s">
        <v>469</v>
      </c>
      <c r="E365" s="19" t="s">
        <v>19</v>
      </c>
      <c r="F365" s="311">
        <v>85</v>
      </c>
      <c r="G365" s="40"/>
      <c r="H365" s="46"/>
    </row>
    <row r="366" spans="1:8" s="2" customFormat="1" ht="7.4" customHeight="1">
      <c r="A366" s="40"/>
      <c r="B366" s="169"/>
      <c r="C366" s="170"/>
      <c r="D366" s="170"/>
      <c r="E366" s="170"/>
      <c r="F366" s="170"/>
      <c r="G366" s="170"/>
      <c r="H366" s="46"/>
    </row>
    <row r="367" spans="1:8" s="2" customFormat="1" ht="12">
      <c r="A367" s="40"/>
      <c r="B367" s="40"/>
      <c r="C367" s="40"/>
      <c r="D367" s="40"/>
      <c r="E367" s="40"/>
      <c r="F367" s="40"/>
      <c r="G367" s="40"/>
      <c r="H367" s="40"/>
    </row>
  </sheetData>
  <sheetProtection password="EEA3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3" customWidth="1"/>
    <col min="2" max="2" width="1.7109375" style="313" customWidth="1"/>
    <col min="3" max="4" width="5.00390625" style="313" customWidth="1"/>
    <col min="5" max="5" width="11.7109375" style="313" customWidth="1"/>
    <col min="6" max="6" width="9.140625" style="313" customWidth="1"/>
    <col min="7" max="7" width="5.00390625" style="313" customWidth="1"/>
    <col min="8" max="8" width="77.8515625" style="313" customWidth="1"/>
    <col min="9" max="10" width="20.00390625" style="313" customWidth="1"/>
    <col min="11" max="11" width="1.7109375" style="313" customWidth="1"/>
  </cols>
  <sheetData>
    <row r="1" s="1" customFormat="1" ht="37.5" customHeight="1"/>
    <row r="2" spans="2:11" s="1" customFormat="1" ht="7.5" customHeight="1">
      <c r="B2" s="314"/>
      <c r="C2" s="315"/>
      <c r="D2" s="315"/>
      <c r="E2" s="315"/>
      <c r="F2" s="315"/>
      <c r="G2" s="315"/>
      <c r="H2" s="315"/>
      <c r="I2" s="315"/>
      <c r="J2" s="315"/>
      <c r="K2" s="316"/>
    </row>
    <row r="3" spans="2:11" s="17" customFormat="1" ht="45" customHeight="1">
      <c r="B3" s="317"/>
      <c r="C3" s="318" t="s">
        <v>2352</v>
      </c>
      <c r="D3" s="318"/>
      <c r="E3" s="318"/>
      <c r="F3" s="318"/>
      <c r="G3" s="318"/>
      <c r="H3" s="318"/>
      <c r="I3" s="318"/>
      <c r="J3" s="318"/>
      <c r="K3" s="319"/>
    </row>
    <row r="4" spans="2:11" s="1" customFormat="1" ht="25.5" customHeight="1">
      <c r="B4" s="320"/>
      <c r="C4" s="321" t="s">
        <v>2353</v>
      </c>
      <c r="D4" s="321"/>
      <c r="E4" s="321"/>
      <c r="F4" s="321"/>
      <c r="G4" s="321"/>
      <c r="H4" s="321"/>
      <c r="I4" s="321"/>
      <c r="J4" s="321"/>
      <c r="K4" s="322"/>
    </row>
    <row r="5" spans="2:11" s="1" customFormat="1" ht="5.25" customHeight="1">
      <c r="B5" s="320"/>
      <c r="C5" s="323"/>
      <c r="D5" s="323"/>
      <c r="E5" s="323"/>
      <c r="F5" s="323"/>
      <c r="G5" s="323"/>
      <c r="H5" s="323"/>
      <c r="I5" s="323"/>
      <c r="J5" s="323"/>
      <c r="K5" s="322"/>
    </row>
    <row r="6" spans="2:11" s="1" customFormat="1" ht="15" customHeight="1">
      <c r="B6" s="320"/>
      <c r="C6" s="324" t="s">
        <v>2354</v>
      </c>
      <c r="D6" s="324"/>
      <c r="E6" s="324"/>
      <c r="F6" s="324"/>
      <c r="G6" s="324"/>
      <c r="H6" s="324"/>
      <c r="I6" s="324"/>
      <c r="J6" s="324"/>
      <c r="K6" s="322"/>
    </row>
    <row r="7" spans="2:11" s="1" customFormat="1" ht="15" customHeight="1">
      <c r="B7" s="325"/>
      <c r="C7" s="324" t="s">
        <v>2355</v>
      </c>
      <c r="D7" s="324"/>
      <c r="E7" s="324"/>
      <c r="F7" s="324"/>
      <c r="G7" s="324"/>
      <c r="H7" s="324"/>
      <c r="I7" s="324"/>
      <c r="J7" s="324"/>
      <c r="K7" s="322"/>
    </row>
    <row r="8" spans="2:11" s="1" customFormat="1" ht="12.75" customHeight="1">
      <c r="B8" s="325"/>
      <c r="C8" s="324"/>
      <c r="D8" s="324"/>
      <c r="E8" s="324"/>
      <c r="F8" s="324"/>
      <c r="G8" s="324"/>
      <c r="H8" s="324"/>
      <c r="I8" s="324"/>
      <c r="J8" s="324"/>
      <c r="K8" s="322"/>
    </row>
    <row r="9" spans="2:11" s="1" customFormat="1" ht="15" customHeight="1">
      <c r="B9" s="325"/>
      <c r="C9" s="324" t="s">
        <v>2356</v>
      </c>
      <c r="D9" s="324"/>
      <c r="E9" s="324"/>
      <c r="F9" s="324"/>
      <c r="G9" s="324"/>
      <c r="H9" s="324"/>
      <c r="I9" s="324"/>
      <c r="J9" s="324"/>
      <c r="K9" s="322"/>
    </row>
    <row r="10" spans="2:11" s="1" customFormat="1" ht="15" customHeight="1">
      <c r="B10" s="325"/>
      <c r="C10" s="324"/>
      <c r="D10" s="324" t="s">
        <v>2357</v>
      </c>
      <c r="E10" s="324"/>
      <c r="F10" s="324"/>
      <c r="G10" s="324"/>
      <c r="H10" s="324"/>
      <c r="I10" s="324"/>
      <c r="J10" s="324"/>
      <c r="K10" s="322"/>
    </row>
    <row r="11" spans="2:11" s="1" customFormat="1" ht="15" customHeight="1">
      <c r="B11" s="325"/>
      <c r="C11" s="326"/>
      <c r="D11" s="324" t="s">
        <v>2358</v>
      </c>
      <c r="E11" s="324"/>
      <c r="F11" s="324"/>
      <c r="G11" s="324"/>
      <c r="H11" s="324"/>
      <c r="I11" s="324"/>
      <c r="J11" s="324"/>
      <c r="K11" s="322"/>
    </row>
    <row r="12" spans="2:11" s="1" customFormat="1" ht="15" customHeight="1">
      <c r="B12" s="325"/>
      <c r="C12" s="326"/>
      <c r="D12" s="324"/>
      <c r="E12" s="324"/>
      <c r="F12" s="324"/>
      <c r="G12" s="324"/>
      <c r="H12" s="324"/>
      <c r="I12" s="324"/>
      <c r="J12" s="324"/>
      <c r="K12" s="322"/>
    </row>
    <row r="13" spans="2:11" s="1" customFormat="1" ht="15" customHeight="1">
      <c r="B13" s="325"/>
      <c r="C13" s="326"/>
      <c r="D13" s="327" t="s">
        <v>2359</v>
      </c>
      <c r="E13" s="324"/>
      <c r="F13" s="324"/>
      <c r="G13" s="324"/>
      <c r="H13" s="324"/>
      <c r="I13" s="324"/>
      <c r="J13" s="324"/>
      <c r="K13" s="322"/>
    </row>
    <row r="14" spans="2:11" s="1" customFormat="1" ht="12.75" customHeight="1">
      <c r="B14" s="325"/>
      <c r="C14" s="326"/>
      <c r="D14" s="326"/>
      <c r="E14" s="326"/>
      <c r="F14" s="326"/>
      <c r="G14" s="326"/>
      <c r="H14" s="326"/>
      <c r="I14" s="326"/>
      <c r="J14" s="326"/>
      <c r="K14" s="322"/>
    </row>
    <row r="15" spans="2:11" s="1" customFormat="1" ht="15" customHeight="1">
      <c r="B15" s="325"/>
      <c r="C15" s="326"/>
      <c r="D15" s="324" t="s">
        <v>2360</v>
      </c>
      <c r="E15" s="324"/>
      <c r="F15" s="324"/>
      <c r="G15" s="324"/>
      <c r="H15" s="324"/>
      <c r="I15" s="324"/>
      <c r="J15" s="324"/>
      <c r="K15" s="322"/>
    </row>
    <row r="16" spans="2:11" s="1" customFormat="1" ht="15" customHeight="1">
      <c r="B16" s="325"/>
      <c r="C16" s="326"/>
      <c r="D16" s="324" t="s">
        <v>2361</v>
      </c>
      <c r="E16" s="324"/>
      <c r="F16" s="324"/>
      <c r="G16" s="324"/>
      <c r="H16" s="324"/>
      <c r="I16" s="324"/>
      <c r="J16" s="324"/>
      <c r="K16" s="322"/>
    </row>
    <row r="17" spans="2:11" s="1" customFormat="1" ht="15" customHeight="1">
      <c r="B17" s="325"/>
      <c r="C17" s="326"/>
      <c r="D17" s="324" t="s">
        <v>2362</v>
      </c>
      <c r="E17" s="324"/>
      <c r="F17" s="324"/>
      <c r="G17" s="324"/>
      <c r="H17" s="324"/>
      <c r="I17" s="324"/>
      <c r="J17" s="324"/>
      <c r="K17" s="322"/>
    </row>
    <row r="18" spans="2:11" s="1" customFormat="1" ht="15" customHeight="1">
      <c r="B18" s="325"/>
      <c r="C18" s="326"/>
      <c r="D18" s="326"/>
      <c r="E18" s="328" t="s">
        <v>80</v>
      </c>
      <c r="F18" s="324" t="s">
        <v>2363</v>
      </c>
      <c r="G18" s="324"/>
      <c r="H18" s="324"/>
      <c r="I18" s="324"/>
      <c r="J18" s="324"/>
      <c r="K18" s="322"/>
    </row>
    <row r="19" spans="2:11" s="1" customFormat="1" ht="15" customHeight="1">
      <c r="B19" s="325"/>
      <c r="C19" s="326"/>
      <c r="D19" s="326"/>
      <c r="E19" s="328" t="s">
        <v>2364</v>
      </c>
      <c r="F19" s="324" t="s">
        <v>2365</v>
      </c>
      <c r="G19" s="324"/>
      <c r="H19" s="324"/>
      <c r="I19" s="324"/>
      <c r="J19" s="324"/>
      <c r="K19" s="322"/>
    </row>
    <row r="20" spans="2:11" s="1" customFormat="1" ht="15" customHeight="1">
      <c r="B20" s="325"/>
      <c r="C20" s="326"/>
      <c r="D20" s="326"/>
      <c r="E20" s="328" t="s">
        <v>2366</v>
      </c>
      <c r="F20" s="324" t="s">
        <v>2367</v>
      </c>
      <c r="G20" s="324"/>
      <c r="H20" s="324"/>
      <c r="I20" s="324"/>
      <c r="J20" s="324"/>
      <c r="K20" s="322"/>
    </row>
    <row r="21" spans="2:11" s="1" customFormat="1" ht="15" customHeight="1">
      <c r="B21" s="325"/>
      <c r="C21" s="326"/>
      <c r="D21" s="326"/>
      <c r="E21" s="328" t="s">
        <v>2368</v>
      </c>
      <c r="F21" s="324" t="s">
        <v>2369</v>
      </c>
      <c r="G21" s="324"/>
      <c r="H21" s="324"/>
      <c r="I21" s="324"/>
      <c r="J21" s="324"/>
      <c r="K21" s="322"/>
    </row>
    <row r="22" spans="2:11" s="1" customFormat="1" ht="15" customHeight="1">
      <c r="B22" s="325"/>
      <c r="C22" s="326"/>
      <c r="D22" s="326"/>
      <c r="E22" s="328" t="s">
        <v>2370</v>
      </c>
      <c r="F22" s="324" t="s">
        <v>1905</v>
      </c>
      <c r="G22" s="324"/>
      <c r="H22" s="324"/>
      <c r="I22" s="324"/>
      <c r="J22" s="324"/>
      <c r="K22" s="322"/>
    </row>
    <row r="23" spans="2:11" s="1" customFormat="1" ht="15" customHeight="1">
      <c r="B23" s="325"/>
      <c r="C23" s="326"/>
      <c r="D23" s="326"/>
      <c r="E23" s="328" t="s">
        <v>88</v>
      </c>
      <c r="F23" s="324" t="s">
        <v>2371</v>
      </c>
      <c r="G23" s="324"/>
      <c r="H23" s="324"/>
      <c r="I23" s="324"/>
      <c r="J23" s="324"/>
      <c r="K23" s="322"/>
    </row>
    <row r="24" spans="2:11" s="1" customFormat="1" ht="12.75" customHeight="1">
      <c r="B24" s="325"/>
      <c r="C24" s="326"/>
      <c r="D24" s="326"/>
      <c r="E24" s="326"/>
      <c r="F24" s="326"/>
      <c r="G24" s="326"/>
      <c r="H24" s="326"/>
      <c r="I24" s="326"/>
      <c r="J24" s="326"/>
      <c r="K24" s="322"/>
    </row>
    <row r="25" spans="2:11" s="1" customFormat="1" ht="15" customHeight="1">
      <c r="B25" s="325"/>
      <c r="C25" s="324" t="s">
        <v>2372</v>
      </c>
      <c r="D25" s="324"/>
      <c r="E25" s="324"/>
      <c r="F25" s="324"/>
      <c r="G25" s="324"/>
      <c r="H25" s="324"/>
      <c r="I25" s="324"/>
      <c r="J25" s="324"/>
      <c r="K25" s="322"/>
    </row>
    <row r="26" spans="2:11" s="1" customFormat="1" ht="15" customHeight="1">
      <c r="B26" s="325"/>
      <c r="C26" s="324" t="s">
        <v>2373</v>
      </c>
      <c r="D26" s="324"/>
      <c r="E26" s="324"/>
      <c r="F26" s="324"/>
      <c r="G26" s="324"/>
      <c r="H26" s="324"/>
      <c r="I26" s="324"/>
      <c r="J26" s="324"/>
      <c r="K26" s="322"/>
    </row>
    <row r="27" spans="2:11" s="1" customFormat="1" ht="15" customHeight="1">
      <c r="B27" s="325"/>
      <c r="C27" s="324"/>
      <c r="D27" s="324" t="s">
        <v>2374</v>
      </c>
      <c r="E27" s="324"/>
      <c r="F27" s="324"/>
      <c r="G27" s="324"/>
      <c r="H27" s="324"/>
      <c r="I27" s="324"/>
      <c r="J27" s="324"/>
      <c r="K27" s="322"/>
    </row>
    <row r="28" spans="2:11" s="1" customFormat="1" ht="15" customHeight="1">
      <c r="B28" s="325"/>
      <c r="C28" s="326"/>
      <c r="D28" s="324" t="s">
        <v>2375</v>
      </c>
      <c r="E28" s="324"/>
      <c r="F28" s="324"/>
      <c r="G28" s="324"/>
      <c r="H28" s="324"/>
      <c r="I28" s="324"/>
      <c r="J28" s="324"/>
      <c r="K28" s="322"/>
    </row>
    <row r="29" spans="2:11" s="1" customFormat="1" ht="12.75" customHeight="1">
      <c r="B29" s="325"/>
      <c r="C29" s="326"/>
      <c r="D29" s="326"/>
      <c r="E29" s="326"/>
      <c r="F29" s="326"/>
      <c r="G29" s="326"/>
      <c r="H29" s="326"/>
      <c r="I29" s="326"/>
      <c r="J29" s="326"/>
      <c r="K29" s="322"/>
    </row>
    <row r="30" spans="2:11" s="1" customFormat="1" ht="15" customHeight="1">
      <c r="B30" s="325"/>
      <c r="C30" s="326"/>
      <c r="D30" s="324" t="s">
        <v>2376</v>
      </c>
      <c r="E30" s="324"/>
      <c r="F30" s="324"/>
      <c r="G30" s="324"/>
      <c r="H30" s="324"/>
      <c r="I30" s="324"/>
      <c r="J30" s="324"/>
      <c r="K30" s="322"/>
    </row>
    <row r="31" spans="2:11" s="1" customFormat="1" ht="15" customHeight="1">
      <c r="B31" s="325"/>
      <c r="C31" s="326"/>
      <c r="D31" s="324" t="s">
        <v>2377</v>
      </c>
      <c r="E31" s="324"/>
      <c r="F31" s="324"/>
      <c r="G31" s="324"/>
      <c r="H31" s="324"/>
      <c r="I31" s="324"/>
      <c r="J31" s="324"/>
      <c r="K31" s="322"/>
    </row>
    <row r="32" spans="2:11" s="1" customFormat="1" ht="12.75" customHeight="1">
      <c r="B32" s="325"/>
      <c r="C32" s="326"/>
      <c r="D32" s="326"/>
      <c r="E32" s="326"/>
      <c r="F32" s="326"/>
      <c r="G32" s="326"/>
      <c r="H32" s="326"/>
      <c r="I32" s="326"/>
      <c r="J32" s="326"/>
      <c r="K32" s="322"/>
    </row>
    <row r="33" spans="2:11" s="1" customFormat="1" ht="15" customHeight="1">
      <c r="B33" s="325"/>
      <c r="C33" s="326"/>
      <c r="D33" s="324" t="s">
        <v>2378</v>
      </c>
      <c r="E33" s="324"/>
      <c r="F33" s="324"/>
      <c r="G33" s="324"/>
      <c r="H33" s="324"/>
      <c r="I33" s="324"/>
      <c r="J33" s="324"/>
      <c r="K33" s="322"/>
    </row>
    <row r="34" spans="2:11" s="1" customFormat="1" ht="15" customHeight="1">
      <c r="B34" s="325"/>
      <c r="C34" s="326"/>
      <c r="D34" s="324" t="s">
        <v>2379</v>
      </c>
      <c r="E34" s="324"/>
      <c r="F34" s="324"/>
      <c r="G34" s="324"/>
      <c r="H34" s="324"/>
      <c r="I34" s="324"/>
      <c r="J34" s="324"/>
      <c r="K34" s="322"/>
    </row>
    <row r="35" spans="2:11" s="1" customFormat="1" ht="15" customHeight="1">
      <c r="B35" s="325"/>
      <c r="C35" s="326"/>
      <c r="D35" s="324" t="s">
        <v>2380</v>
      </c>
      <c r="E35" s="324"/>
      <c r="F35" s="324"/>
      <c r="G35" s="324"/>
      <c r="H35" s="324"/>
      <c r="I35" s="324"/>
      <c r="J35" s="324"/>
      <c r="K35" s="322"/>
    </row>
    <row r="36" spans="2:11" s="1" customFormat="1" ht="15" customHeight="1">
      <c r="B36" s="325"/>
      <c r="C36" s="326"/>
      <c r="D36" s="324"/>
      <c r="E36" s="327" t="s">
        <v>216</v>
      </c>
      <c r="F36" s="324"/>
      <c r="G36" s="324" t="s">
        <v>2381</v>
      </c>
      <c r="H36" s="324"/>
      <c r="I36" s="324"/>
      <c r="J36" s="324"/>
      <c r="K36" s="322"/>
    </row>
    <row r="37" spans="2:11" s="1" customFormat="1" ht="30.75" customHeight="1">
      <c r="B37" s="325"/>
      <c r="C37" s="326"/>
      <c r="D37" s="324"/>
      <c r="E37" s="327" t="s">
        <v>2382</v>
      </c>
      <c r="F37" s="324"/>
      <c r="G37" s="324" t="s">
        <v>2383</v>
      </c>
      <c r="H37" s="324"/>
      <c r="I37" s="324"/>
      <c r="J37" s="324"/>
      <c r="K37" s="322"/>
    </row>
    <row r="38" spans="2:11" s="1" customFormat="1" ht="15" customHeight="1">
      <c r="B38" s="325"/>
      <c r="C38" s="326"/>
      <c r="D38" s="324"/>
      <c r="E38" s="327" t="s">
        <v>54</v>
      </c>
      <c r="F38" s="324"/>
      <c r="G38" s="324" t="s">
        <v>2384</v>
      </c>
      <c r="H38" s="324"/>
      <c r="I38" s="324"/>
      <c r="J38" s="324"/>
      <c r="K38" s="322"/>
    </row>
    <row r="39" spans="2:11" s="1" customFormat="1" ht="15" customHeight="1">
      <c r="B39" s="325"/>
      <c r="C39" s="326"/>
      <c r="D39" s="324"/>
      <c r="E39" s="327" t="s">
        <v>55</v>
      </c>
      <c r="F39" s="324"/>
      <c r="G39" s="324" t="s">
        <v>2385</v>
      </c>
      <c r="H39" s="324"/>
      <c r="I39" s="324"/>
      <c r="J39" s="324"/>
      <c r="K39" s="322"/>
    </row>
    <row r="40" spans="2:11" s="1" customFormat="1" ht="15" customHeight="1">
      <c r="B40" s="325"/>
      <c r="C40" s="326"/>
      <c r="D40" s="324"/>
      <c r="E40" s="327" t="s">
        <v>217</v>
      </c>
      <c r="F40" s="324"/>
      <c r="G40" s="324" t="s">
        <v>2386</v>
      </c>
      <c r="H40" s="324"/>
      <c r="I40" s="324"/>
      <c r="J40" s="324"/>
      <c r="K40" s="322"/>
    </row>
    <row r="41" spans="2:11" s="1" customFormat="1" ht="15" customHeight="1">
      <c r="B41" s="325"/>
      <c r="C41" s="326"/>
      <c r="D41" s="324"/>
      <c r="E41" s="327" t="s">
        <v>218</v>
      </c>
      <c r="F41" s="324"/>
      <c r="G41" s="324" t="s">
        <v>2387</v>
      </c>
      <c r="H41" s="324"/>
      <c r="I41" s="324"/>
      <c r="J41" s="324"/>
      <c r="K41" s="322"/>
    </row>
    <row r="42" spans="2:11" s="1" customFormat="1" ht="15" customHeight="1">
      <c r="B42" s="325"/>
      <c r="C42" s="326"/>
      <c r="D42" s="324"/>
      <c r="E42" s="327" t="s">
        <v>2388</v>
      </c>
      <c r="F42" s="324"/>
      <c r="G42" s="324" t="s">
        <v>2389</v>
      </c>
      <c r="H42" s="324"/>
      <c r="I42" s="324"/>
      <c r="J42" s="324"/>
      <c r="K42" s="322"/>
    </row>
    <row r="43" spans="2:11" s="1" customFormat="1" ht="15" customHeight="1">
      <c r="B43" s="325"/>
      <c r="C43" s="326"/>
      <c r="D43" s="324"/>
      <c r="E43" s="327"/>
      <c r="F43" s="324"/>
      <c r="G43" s="324" t="s">
        <v>2390</v>
      </c>
      <c r="H43" s="324"/>
      <c r="I43" s="324"/>
      <c r="J43" s="324"/>
      <c r="K43" s="322"/>
    </row>
    <row r="44" spans="2:11" s="1" customFormat="1" ht="15" customHeight="1">
      <c r="B44" s="325"/>
      <c r="C44" s="326"/>
      <c r="D44" s="324"/>
      <c r="E44" s="327" t="s">
        <v>2391</v>
      </c>
      <c r="F44" s="324"/>
      <c r="G44" s="324" t="s">
        <v>2392</v>
      </c>
      <c r="H44" s="324"/>
      <c r="I44" s="324"/>
      <c r="J44" s="324"/>
      <c r="K44" s="322"/>
    </row>
    <row r="45" spans="2:11" s="1" customFormat="1" ht="15" customHeight="1">
      <c r="B45" s="325"/>
      <c r="C45" s="326"/>
      <c r="D45" s="324"/>
      <c r="E45" s="327" t="s">
        <v>220</v>
      </c>
      <c r="F45" s="324"/>
      <c r="G45" s="324" t="s">
        <v>2393</v>
      </c>
      <c r="H45" s="324"/>
      <c r="I45" s="324"/>
      <c r="J45" s="324"/>
      <c r="K45" s="322"/>
    </row>
    <row r="46" spans="2:11" s="1" customFormat="1" ht="12.75" customHeight="1">
      <c r="B46" s="325"/>
      <c r="C46" s="326"/>
      <c r="D46" s="324"/>
      <c r="E46" s="324"/>
      <c r="F46" s="324"/>
      <c r="G46" s="324"/>
      <c r="H46" s="324"/>
      <c r="I46" s="324"/>
      <c r="J46" s="324"/>
      <c r="K46" s="322"/>
    </row>
    <row r="47" spans="2:11" s="1" customFormat="1" ht="15" customHeight="1">
      <c r="B47" s="325"/>
      <c r="C47" s="326"/>
      <c r="D47" s="324" t="s">
        <v>2394</v>
      </c>
      <c r="E47" s="324"/>
      <c r="F47" s="324"/>
      <c r="G47" s="324"/>
      <c r="H47" s="324"/>
      <c r="I47" s="324"/>
      <c r="J47" s="324"/>
      <c r="K47" s="322"/>
    </row>
    <row r="48" spans="2:11" s="1" customFormat="1" ht="15" customHeight="1">
      <c r="B48" s="325"/>
      <c r="C48" s="326"/>
      <c r="D48" s="326"/>
      <c r="E48" s="324" t="s">
        <v>2395</v>
      </c>
      <c r="F48" s="324"/>
      <c r="G48" s="324"/>
      <c r="H48" s="324"/>
      <c r="I48" s="324"/>
      <c r="J48" s="324"/>
      <c r="K48" s="322"/>
    </row>
    <row r="49" spans="2:11" s="1" customFormat="1" ht="15" customHeight="1">
      <c r="B49" s="325"/>
      <c r="C49" s="326"/>
      <c r="D49" s="326"/>
      <c r="E49" s="324" t="s">
        <v>2396</v>
      </c>
      <c r="F49" s="324"/>
      <c r="G49" s="324"/>
      <c r="H49" s="324"/>
      <c r="I49" s="324"/>
      <c r="J49" s="324"/>
      <c r="K49" s="322"/>
    </row>
    <row r="50" spans="2:11" s="1" customFormat="1" ht="15" customHeight="1">
      <c r="B50" s="325"/>
      <c r="C50" s="326"/>
      <c r="D50" s="326"/>
      <c r="E50" s="324" t="s">
        <v>2397</v>
      </c>
      <c r="F50" s="324"/>
      <c r="G50" s="324"/>
      <c r="H50" s="324"/>
      <c r="I50" s="324"/>
      <c r="J50" s="324"/>
      <c r="K50" s="322"/>
    </row>
    <row r="51" spans="2:11" s="1" customFormat="1" ht="15" customHeight="1">
      <c r="B51" s="325"/>
      <c r="C51" s="326"/>
      <c r="D51" s="324" t="s">
        <v>2398</v>
      </c>
      <c r="E51" s="324"/>
      <c r="F51" s="324"/>
      <c r="G51" s="324"/>
      <c r="H51" s="324"/>
      <c r="I51" s="324"/>
      <c r="J51" s="324"/>
      <c r="K51" s="322"/>
    </row>
    <row r="52" spans="2:11" s="1" customFormat="1" ht="25.5" customHeight="1">
      <c r="B52" s="320"/>
      <c r="C52" s="321" t="s">
        <v>2399</v>
      </c>
      <c r="D52" s="321"/>
      <c r="E52" s="321"/>
      <c r="F52" s="321"/>
      <c r="G52" s="321"/>
      <c r="H52" s="321"/>
      <c r="I52" s="321"/>
      <c r="J52" s="321"/>
      <c r="K52" s="322"/>
    </row>
    <row r="53" spans="2:11" s="1" customFormat="1" ht="5.25" customHeight="1">
      <c r="B53" s="320"/>
      <c r="C53" s="323"/>
      <c r="D53" s="323"/>
      <c r="E53" s="323"/>
      <c r="F53" s="323"/>
      <c r="G53" s="323"/>
      <c r="H53" s="323"/>
      <c r="I53" s="323"/>
      <c r="J53" s="323"/>
      <c r="K53" s="322"/>
    </row>
    <row r="54" spans="2:11" s="1" customFormat="1" ht="15" customHeight="1">
      <c r="B54" s="320"/>
      <c r="C54" s="324" t="s">
        <v>2400</v>
      </c>
      <c r="D54" s="324"/>
      <c r="E54" s="324"/>
      <c r="F54" s="324"/>
      <c r="G54" s="324"/>
      <c r="H54" s="324"/>
      <c r="I54" s="324"/>
      <c r="J54" s="324"/>
      <c r="K54" s="322"/>
    </row>
    <row r="55" spans="2:11" s="1" customFormat="1" ht="15" customHeight="1">
      <c r="B55" s="320"/>
      <c r="C55" s="324" t="s">
        <v>2401</v>
      </c>
      <c r="D55" s="324"/>
      <c r="E55" s="324"/>
      <c r="F55" s="324"/>
      <c r="G55" s="324"/>
      <c r="H55" s="324"/>
      <c r="I55" s="324"/>
      <c r="J55" s="324"/>
      <c r="K55" s="322"/>
    </row>
    <row r="56" spans="2:11" s="1" customFormat="1" ht="12.75" customHeight="1">
      <c r="B56" s="320"/>
      <c r="C56" s="324"/>
      <c r="D56" s="324"/>
      <c r="E56" s="324"/>
      <c r="F56" s="324"/>
      <c r="G56" s="324"/>
      <c r="H56" s="324"/>
      <c r="I56" s="324"/>
      <c r="J56" s="324"/>
      <c r="K56" s="322"/>
    </row>
    <row r="57" spans="2:11" s="1" customFormat="1" ht="15" customHeight="1">
      <c r="B57" s="320"/>
      <c r="C57" s="324" t="s">
        <v>2402</v>
      </c>
      <c r="D57" s="324"/>
      <c r="E57" s="324"/>
      <c r="F57" s="324"/>
      <c r="G57" s="324"/>
      <c r="H57" s="324"/>
      <c r="I57" s="324"/>
      <c r="J57" s="324"/>
      <c r="K57" s="322"/>
    </row>
    <row r="58" spans="2:11" s="1" customFormat="1" ht="15" customHeight="1">
      <c r="B58" s="320"/>
      <c r="C58" s="326"/>
      <c r="D58" s="324" t="s">
        <v>2403</v>
      </c>
      <c r="E58" s="324"/>
      <c r="F58" s="324"/>
      <c r="G58" s="324"/>
      <c r="H58" s="324"/>
      <c r="I58" s="324"/>
      <c r="J58" s="324"/>
      <c r="K58" s="322"/>
    </row>
    <row r="59" spans="2:11" s="1" customFormat="1" ht="15" customHeight="1">
      <c r="B59" s="320"/>
      <c r="C59" s="326"/>
      <c r="D59" s="324" t="s">
        <v>2404</v>
      </c>
      <c r="E59" s="324"/>
      <c r="F59" s="324"/>
      <c r="G59" s="324"/>
      <c r="H59" s="324"/>
      <c r="I59" s="324"/>
      <c r="J59" s="324"/>
      <c r="K59" s="322"/>
    </row>
    <row r="60" spans="2:11" s="1" customFormat="1" ht="15" customHeight="1">
      <c r="B60" s="320"/>
      <c r="C60" s="326"/>
      <c r="D60" s="324" t="s">
        <v>2405</v>
      </c>
      <c r="E60" s="324"/>
      <c r="F60" s="324"/>
      <c r="G60" s="324"/>
      <c r="H60" s="324"/>
      <c r="I60" s="324"/>
      <c r="J60" s="324"/>
      <c r="K60" s="322"/>
    </row>
    <row r="61" spans="2:11" s="1" customFormat="1" ht="15" customHeight="1">
      <c r="B61" s="320"/>
      <c r="C61" s="326"/>
      <c r="D61" s="324" t="s">
        <v>2406</v>
      </c>
      <c r="E61" s="324"/>
      <c r="F61" s="324"/>
      <c r="G61" s="324"/>
      <c r="H61" s="324"/>
      <c r="I61" s="324"/>
      <c r="J61" s="324"/>
      <c r="K61" s="322"/>
    </row>
    <row r="62" spans="2:11" s="1" customFormat="1" ht="15" customHeight="1">
      <c r="B62" s="320"/>
      <c r="C62" s="326"/>
      <c r="D62" s="329" t="s">
        <v>2407</v>
      </c>
      <c r="E62" s="329"/>
      <c r="F62" s="329"/>
      <c r="G62" s="329"/>
      <c r="H62" s="329"/>
      <c r="I62" s="329"/>
      <c r="J62" s="329"/>
      <c r="K62" s="322"/>
    </row>
    <row r="63" spans="2:11" s="1" customFormat="1" ht="15" customHeight="1">
      <c r="B63" s="320"/>
      <c r="C63" s="326"/>
      <c r="D63" s="324" t="s">
        <v>2408</v>
      </c>
      <c r="E63" s="324"/>
      <c r="F63" s="324"/>
      <c r="G63" s="324"/>
      <c r="H63" s="324"/>
      <c r="I63" s="324"/>
      <c r="J63" s="324"/>
      <c r="K63" s="322"/>
    </row>
    <row r="64" spans="2:11" s="1" customFormat="1" ht="12.75" customHeight="1">
      <c r="B64" s="320"/>
      <c r="C64" s="326"/>
      <c r="D64" s="326"/>
      <c r="E64" s="330"/>
      <c r="F64" s="326"/>
      <c r="G64" s="326"/>
      <c r="H64" s="326"/>
      <c r="I64" s="326"/>
      <c r="J64" s="326"/>
      <c r="K64" s="322"/>
    </row>
    <row r="65" spans="2:11" s="1" customFormat="1" ht="15" customHeight="1">
      <c r="B65" s="320"/>
      <c r="C65" s="326"/>
      <c r="D65" s="324" t="s">
        <v>2409</v>
      </c>
      <c r="E65" s="324"/>
      <c r="F65" s="324"/>
      <c r="G65" s="324"/>
      <c r="H65" s="324"/>
      <c r="I65" s="324"/>
      <c r="J65" s="324"/>
      <c r="K65" s="322"/>
    </row>
    <row r="66" spans="2:11" s="1" customFormat="1" ht="15" customHeight="1">
      <c r="B66" s="320"/>
      <c r="C66" s="326"/>
      <c r="D66" s="329" t="s">
        <v>2410</v>
      </c>
      <c r="E66" s="329"/>
      <c r="F66" s="329"/>
      <c r="G66" s="329"/>
      <c r="H66" s="329"/>
      <c r="I66" s="329"/>
      <c r="J66" s="329"/>
      <c r="K66" s="322"/>
    </row>
    <row r="67" spans="2:11" s="1" customFormat="1" ht="15" customHeight="1">
      <c r="B67" s="320"/>
      <c r="C67" s="326"/>
      <c r="D67" s="324" t="s">
        <v>2411</v>
      </c>
      <c r="E67" s="324"/>
      <c r="F67" s="324"/>
      <c r="G67" s="324"/>
      <c r="H67" s="324"/>
      <c r="I67" s="324"/>
      <c r="J67" s="324"/>
      <c r="K67" s="322"/>
    </row>
    <row r="68" spans="2:11" s="1" customFormat="1" ht="15" customHeight="1">
      <c r="B68" s="320"/>
      <c r="C68" s="326"/>
      <c r="D68" s="324" t="s">
        <v>2412</v>
      </c>
      <c r="E68" s="324"/>
      <c r="F68" s="324"/>
      <c r="G68" s="324"/>
      <c r="H68" s="324"/>
      <c r="I68" s="324"/>
      <c r="J68" s="324"/>
      <c r="K68" s="322"/>
    </row>
    <row r="69" spans="2:11" s="1" customFormat="1" ht="15" customHeight="1">
      <c r="B69" s="320"/>
      <c r="C69" s="326"/>
      <c r="D69" s="324" t="s">
        <v>2413</v>
      </c>
      <c r="E69" s="324"/>
      <c r="F69" s="324"/>
      <c r="G69" s="324"/>
      <c r="H69" s="324"/>
      <c r="I69" s="324"/>
      <c r="J69" s="324"/>
      <c r="K69" s="322"/>
    </row>
    <row r="70" spans="2:11" s="1" customFormat="1" ht="15" customHeight="1">
      <c r="B70" s="320"/>
      <c r="C70" s="326"/>
      <c r="D70" s="324" t="s">
        <v>2414</v>
      </c>
      <c r="E70" s="324"/>
      <c r="F70" s="324"/>
      <c r="G70" s="324"/>
      <c r="H70" s="324"/>
      <c r="I70" s="324"/>
      <c r="J70" s="324"/>
      <c r="K70" s="322"/>
    </row>
    <row r="71" spans="2:11" s="1" customFormat="1" ht="12.75" customHeight="1">
      <c r="B71" s="331"/>
      <c r="C71" s="332"/>
      <c r="D71" s="332"/>
      <c r="E71" s="332"/>
      <c r="F71" s="332"/>
      <c r="G71" s="332"/>
      <c r="H71" s="332"/>
      <c r="I71" s="332"/>
      <c r="J71" s="332"/>
      <c r="K71" s="333"/>
    </row>
    <row r="72" spans="2:11" s="1" customFormat="1" ht="18.75" customHeight="1">
      <c r="B72" s="334"/>
      <c r="C72" s="334"/>
      <c r="D72" s="334"/>
      <c r="E72" s="334"/>
      <c r="F72" s="334"/>
      <c r="G72" s="334"/>
      <c r="H72" s="334"/>
      <c r="I72" s="334"/>
      <c r="J72" s="334"/>
      <c r="K72" s="335"/>
    </row>
    <row r="73" spans="2:11" s="1" customFormat="1" ht="18.75" customHeight="1">
      <c r="B73" s="335"/>
      <c r="C73" s="335"/>
      <c r="D73" s="335"/>
      <c r="E73" s="335"/>
      <c r="F73" s="335"/>
      <c r="G73" s="335"/>
      <c r="H73" s="335"/>
      <c r="I73" s="335"/>
      <c r="J73" s="335"/>
      <c r="K73" s="335"/>
    </row>
    <row r="74" spans="2:11" s="1" customFormat="1" ht="7.5" customHeight="1">
      <c r="B74" s="336"/>
      <c r="C74" s="337"/>
      <c r="D74" s="337"/>
      <c r="E74" s="337"/>
      <c r="F74" s="337"/>
      <c r="G74" s="337"/>
      <c r="H74" s="337"/>
      <c r="I74" s="337"/>
      <c r="J74" s="337"/>
      <c r="K74" s="338"/>
    </row>
    <row r="75" spans="2:11" s="1" customFormat="1" ht="45" customHeight="1">
      <c r="B75" s="339"/>
      <c r="C75" s="340" t="s">
        <v>2415</v>
      </c>
      <c r="D75" s="340"/>
      <c r="E75" s="340"/>
      <c r="F75" s="340"/>
      <c r="G75" s="340"/>
      <c r="H75" s="340"/>
      <c r="I75" s="340"/>
      <c r="J75" s="340"/>
      <c r="K75" s="341"/>
    </row>
    <row r="76" spans="2:11" s="1" customFormat="1" ht="17.25" customHeight="1">
      <c r="B76" s="339"/>
      <c r="C76" s="342" t="s">
        <v>2416</v>
      </c>
      <c r="D76" s="342"/>
      <c r="E76" s="342"/>
      <c r="F76" s="342" t="s">
        <v>2417</v>
      </c>
      <c r="G76" s="343"/>
      <c r="H76" s="342" t="s">
        <v>55</v>
      </c>
      <c r="I76" s="342" t="s">
        <v>58</v>
      </c>
      <c r="J76" s="342" t="s">
        <v>2418</v>
      </c>
      <c r="K76" s="341"/>
    </row>
    <row r="77" spans="2:11" s="1" customFormat="1" ht="17.25" customHeight="1">
      <c r="B77" s="339"/>
      <c r="C77" s="344" t="s">
        <v>2419</v>
      </c>
      <c r="D77" s="344"/>
      <c r="E77" s="344"/>
      <c r="F77" s="345" t="s">
        <v>2420</v>
      </c>
      <c r="G77" s="346"/>
      <c r="H77" s="344"/>
      <c r="I77" s="344"/>
      <c r="J77" s="344" t="s">
        <v>2421</v>
      </c>
      <c r="K77" s="341"/>
    </row>
    <row r="78" spans="2:11" s="1" customFormat="1" ht="5.25" customHeight="1">
      <c r="B78" s="339"/>
      <c r="C78" s="347"/>
      <c r="D78" s="347"/>
      <c r="E78" s="347"/>
      <c r="F78" s="347"/>
      <c r="G78" s="348"/>
      <c r="H78" s="347"/>
      <c r="I78" s="347"/>
      <c r="J78" s="347"/>
      <c r="K78" s="341"/>
    </row>
    <row r="79" spans="2:11" s="1" customFormat="1" ht="15" customHeight="1">
      <c r="B79" s="339"/>
      <c r="C79" s="327" t="s">
        <v>54</v>
      </c>
      <c r="D79" s="349"/>
      <c r="E79" s="349"/>
      <c r="F79" s="350" t="s">
        <v>2422</v>
      </c>
      <c r="G79" s="351"/>
      <c r="H79" s="327" t="s">
        <v>2423</v>
      </c>
      <c r="I79" s="327" t="s">
        <v>2424</v>
      </c>
      <c r="J79" s="327">
        <v>20</v>
      </c>
      <c r="K79" s="341"/>
    </row>
    <row r="80" spans="2:11" s="1" customFormat="1" ht="15" customHeight="1">
      <c r="B80" s="339"/>
      <c r="C80" s="327" t="s">
        <v>2425</v>
      </c>
      <c r="D80" s="327"/>
      <c r="E80" s="327"/>
      <c r="F80" s="350" t="s">
        <v>2422</v>
      </c>
      <c r="G80" s="351"/>
      <c r="H80" s="327" t="s">
        <v>2426</v>
      </c>
      <c r="I80" s="327" t="s">
        <v>2424</v>
      </c>
      <c r="J80" s="327">
        <v>120</v>
      </c>
      <c r="K80" s="341"/>
    </row>
    <row r="81" spans="2:11" s="1" customFormat="1" ht="15" customHeight="1">
      <c r="B81" s="352"/>
      <c r="C81" s="327" t="s">
        <v>2427</v>
      </c>
      <c r="D81" s="327"/>
      <c r="E81" s="327"/>
      <c r="F81" s="350" t="s">
        <v>2428</v>
      </c>
      <c r="G81" s="351"/>
      <c r="H81" s="327" t="s">
        <v>2429</v>
      </c>
      <c r="I81" s="327" t="s">
        <v>2424</v>
      </c>
      <c r="J81" s="327">
        <v>50</v>
      </c>
      <c r="K81" s="341"/>
    </row>
    <row r="82" spans="2:11" s="1" customFormat="1" ht="15" customHeight="1">
      <c r="B82" s="352"/>
      <c r="C82" s="327" t="s">
        <v>2430</v>
      </c>
      <c r="D82" s="327"/>
      <c r="E82" s="327"/>
      <c r="F82" s="350" t="s">
        <v>2422</v>
      </c>
      <c r="G82" s="351"/>
      <c r="H82" s="327" t="s">
        <v>2431</v>
      </c>
      <c r="I82" s="327" t="s">
        <v>2432</v>
      </c>
      <c r="J82" s="327"/>
      <c r="K82" s="341"/>
    </row>
    <row r="83" spans="2:11" s="1" customFormat="1" ht="15" customHeight="1">
      <c r="B83" s="352"/>
      <c r="C83" s="353" t="s">
        <v>2433</v>
      </c>
      <c r="D83" s="353"/>
      <c r="E83" s="353"/>
      <c r="F83" s="354" t="s">
        <v>2428</v>
      </c>
      <c r="G83" s="353"/>
      <c r="H83" s="353" t="s">
        <v>2434</v>
      </c>
      <c r="I83" s="353" t="s">
        <v>2424</v>
      </c>
      <c r="J83" s="353">
        <v>15</v>
      </c>
      <c r="K83" s="341"/>
    </row>
    <row r="84" spans="2:11" s="1" customFormat="1" ht="15" customHeight="1">
      <c r="B84" s="352"/>
      <c r="C84" s="353" t="s">
        <v>2435</v>
      </c>
      <c r="D84" s="353"/>
      <c r="E84" s="353"/>
      <c r="F84" s="354" t="s">
        <v>2428</v>
      </c>
      <c r="G84" s="353"/>
      <c r="H84" s="353" t="s">
        <v>2436</v>
      </c>
      <c r="I84" s="353" t="s">
        <v>2424</v>
      </c>
      <c r="J84" s="353">
        <v>15</v>
      </c>
      <c r="K84" s="341"/>
    </row>
    <row r="85" spans="2:11" s="1" customFormat="1" ht="15" customHeight="1">
      <c r="B85" s="352"/>
      <c r="C85" s="353" t="s">
        <v>2437</v>
      </c>
      <c r="D85" s="353"/>
      <c r="E85" s="353"/>
      <c r="F85" s="354" t="s">
        <v>2428</v>
      </c>
      <c r="G85" s="353"/>
      <c r="H85" s="353" t="s">
        <v>2438</v>
      </c>
      <c r="I85" s="353" t="s">
        <v>2424</v>
      </c>
      <c r="J85" s="353">
        <v>20</v>
      </c>
      <c r="K85" s="341"/>
    </row>
    <row r="86" spans="2:11" s="1" customFormat="1" ht="15" customHeight="1">
      <c r="B86" s="352"/>
      <c r="C86" s="353" t="s">
        <v>2439</v>
      </c>
      <c r="D86" s="353"/>
      <c r="E86" s="353"/>
      <c r="F86" s="354" t="s">
        <v>2428</v>
      </c>
      <c r="G86" s="353"/>
      <c r="H86" s="353" t="s">
        <v>2440</v>
      </c>
      <c r="I86" s="353" t="s">
        <v>2424</v>
      </c>
      <c r="J86" s="353">
        <v>20</v>
      </c>
      <c r="K86" s="341"/>
    </row>
    <row r="87" spans="2:11" s="1" customFormat="1" ht="15" customHeight="1">
      <c r="B87" s="352"/>
      <c r="C87" s="327" t="s">
        <v>2441</v>
      </c>
      <c r="D87" s="327"/>
      <c r="E87" s="327"/>
      <c r="F87" s="350" t="s">
        <v>2428</v>
      </c>
      <c r="G87" s="351"/>
      <c r="H87" s="327" t="s">
        <v>2442</v>
      </c>
      <c r="I87" s="327" t="s">
        <v>2424</v>
      </c>
      <c r="J87" s="327">
        <v>50</v>
      </c>
      <c r="K87" s="341"/>
    </row>
    <row r="88" spans="2:11" s="1" customFormat="1" ht="15" customHeight="1">
      <c r="B88" s="352"/>
      <c r="C88" s="327" t="s">
        <v>2443</v>
      </c>
      <c r="D88" s="327"/>
      <c r="E88" s="327"/>
      <c r="F88" s="350" t="s">
        <v>2428</v>
      </c>
      <c r="G88" s="351"/>
      <c r="H88" s="327" t="s">
        <v>2444</v>
      </c>
      <c r="I88" s="327" t="s">
        <v>2424</v>
      </c>
      <c r="J88" s="327">
        <v>20</v>
      </c>
      <c r="K88" s="341"/>
    </row>
    <row r="89" spans="2:11" s="1" customFormat="1" ht="15" customHeight="1">
      <c r="B89" s="352"/>
      <c r="C89" s="327" t="s">
        <v>2445</v>
      </c>
      <c r="D89" s="327"/>
      <c r="E89" s="327"/>
      <c r="F89" s="350" t="s">
        <v>2428</v>
      </c>
      <c r="G89" s="351"/>
      <c r="H89" s="327" t="s">
        <v>2446</v>
      </c>
      <c r="I89" s="327" t="s">
        <v>2424</v>
      </c>
      <c r="J89" s="327">
        <v>20</v>
      </c>
      <c r="K89" s="341"/>
    </row>
    <row r="90" spans="2:11" s="1" customFormat="1" ht="15" customHeight="1">
      <c r="B90" s="352"/>
      <c r="C90" s="327" t="s">
        <v>2447</v>
      </c>
      <c r="D90" s="327"/>
      <c r="E90" s="327"/>
      <c r="F90" s="350" t="s">
        <v>2428</v>
      </c>
      <c r="G90" s="351"/>
      <c r="H90" s="327" t="s">
        <v>2448</v>
      </c>
      <c r="I90" s="327" t="s">
        <v>2424</v>
      </c>
      <c r="J90" s="327">
        <v>50</v>
      </c>
      <c r="K90" s="341"/>
    </row>
    <row r="91" spans="2:11" s="1" customFormat="1" ht="15" customHeight="1">
      <c r="B91" s="352"/>
      <c r="C91" s="327" t="s">
        <v>2449</v>
      </c>
      <c r="D91" s="327"/>
      <c r="E91" s="327"/>
      <c r="F91" s="350" t="s">
        <v>2428</v>
      </c>
      <c r="G91" s="351"/>
      <c r="H91" s="327" t="s">
        <v>2449</v>
      </c>
      <c r="I91" s="327" t="s">
        <v>2424</v>
      </c>
      <c r="J91" s="327">
        <v>50</v>
      </c>
      <c r="K91" s="341"/>
    </row>
    <row r="92" spans="2:11" s="1" customFormat="1" ht="15" customHeight="1">
      <c r="B92" s="352"/>
      <c r="C92" s="327" t="s">
        <v>2450</v>
      </c>
      <c r="D92" s="327"/>
      <c r="E92" s="327"/>
      <c r="F92" s="350" t="s">
        <v>2428</v>
      </c>
      <c r="G92" s="351"/>
      <c r="H92" s="327" t="s">
        <v>2451</v>
      </c>
      <c r="I92" s="327" t="s">
        <v>2424</v>
      </c>
      <c r="J92" s="327">
        <v>255</v>
      </c>
      <c r="K92" s="341"/>
    </row>
    <row r="93" spans="2:11" s="1" customFormat="1" ht="15" customHeight="1">
      <c r="B93" s="352"/>
      <c r="C93" s="327" t="s">
        <v>2452</v>
      </c>
      <c r="D93" s="327"/>
      <c r="E93" s="327"/>
      <c r="F93" s="350" t="s">
        <v>2422</v>
      </c>
      <c r="G93" s="351"/>
      <c r="H93" s="327" t="s">
        <v>2453</v>
      </c>
      <c r="I93" s="327" t="s">
        <v>2454</v>
      </c>
      <c r="J93" s="327"/>
      <c r="K93" s="341"/>
    </row>
    <row r="94" spans="2:11" s="1" customFormat="1" ht="15" customHeight="1">
      <c r="B94" s="352"/>
      <c r="C94" s="327" t="s">
        <v>2455</v>
      </c>
      <c r="D94" s="327"/>
      <c r="E94" s="327"/>
      <c r="F94" s="350" t="s">
        <v>2422</v>
      </c>
      <c r="G94" s="351"/>
      <c r="H94" s="327" t="s">
        <v>2456</v>
      </c>
      <c r="I94" s="327" t="s">
        <v>2457</v>
      </c>
      <c r="J94" s="327"/>
      <c r="K94" s="341"/>
    </row>
    <row r="95" spans="2:11" s="1" customFormat="1" ht="15" customHeight="1">
      <c r="B95" s="352"/>
      <c r="C95" s="327" t="s">
        <v>2458</v>
      </c>
      <c r="D95" s="327"/>
      <c r="E95" s="327"/>
      <c r="F95" s="350" t="s">
        <v>2422</v>
      </c>
      <c r="G95" s="351"/>
      <c r="H95" s="327" t="s">
        <v>2458</v>
      </c>
      <c r="I95" s="327" t="s">
        <v>2457</v>
      </c>
      <c r="J95" s="327"/>
      <c r="K95" s="341"/>
    </row>
    <row r="96" spans="2:11" s="1" customFormat="1" ht="15" customHeight="1">
      <c r="B96" s="352"/>
      <c r="C96" s="327" t="s">
        <v>39</v>
      </c>
      <c r="D96" s="327"/>
      <c r="E96" s="327"/>
      <c r="F96" s="350" t="s">
        <v>2422</v>
      </c>
      <c r="G96" s="351"/>
      <c r="H96" s="327" t="s">
        <v>2459</v>
      </c>
      <c r="I96" s="327" t="s">
        <v>2457</v>
      </c>
      <c r="J96" s="327"/>
      <c r="K96" s="341"/>
    </row>
    <row r="97" spans="2:11" s="1" customFormat="1" ht="15" customHeight="1">
      <c r="B97" s="352"/>
      <c r="C97" s="327" t="s">
        <v>49</v>
      </c>
      <c r="D97" s="327"/>
      <c r="E97" s="327"/>
      <c r="F97" s="350" t="s">
        <v>2422</v>
      </c>
      <c r="G97" s="351"/>
      <c r="H97" s="327" t="s">
        <v>2460</v>
      </c>
      <c r="I97" s="327" t="s">
        <v>2457</v>
      </c>
      <c r="J97" s="327"/>
      <c r="K97" s="341"/>
    </row>
    <row r="98" spans="2:11" s="1" customFormat="1" ht="15" customHeight="1">
      <c r="B98" s="355"/>
      <c r="C98" s="356"/>
      <c r="D98" s="356"/>
      <c r="E98" s="356"/>
      <c r="F98" s="356"/>
      <c r="G98" s="356"/>
      <c r="H98" s="356"/>
      <c r="I98" s="356"/>
      <c r="J98" s="356"/>
      <c r="K98" s="357"/>
    </row>
    <row r="99" spans="2:11" s="1" customFormat="1" ht="18.75" customHeight="1">
      <c r="B99" s="358"/>
      <c r="C99" s="359"/>
      <c r="D99" s="359"/>
      <c r="E99" s="359"/>
      <c r="F99" s="359"/>
      <c r="G99" s="359"/>
      <c r="H99" s="359"/>
      <c r="I99" s="359"/>
      <c r="J99" s="359"/>
      <c r="K99" s="358"/>
    </row>
    <row r="100" spans="2:11" s="1" customFormat="1" ht="18.75" customHeight="1"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</row>
    <row r="101" spans="2:11" s="1" customFormat="1" ht="7.5" customHeight="1">
      <c r="B101" s="336"/>
      <c r="C101" s="337"/>
      <c r="D101" s="337"/>
      <c r="E101" s="337"/>
      <c r="F101" s="337"/>
      <c r="G101" s="337"/>
      <c r="H101" s="337"/>
      <c r="I101" s="337"/>
      <c r="J101" s="337"/>
      <c r="K101" s="338"/>
    </row>
    <row r="102" spans="2:11" s="1" customFormat="1" ht="45" customHeight="1">
      <c r="B102" s="339"/>
      <c r="C102" s="340" t="s">
        <v>2461</v>
      </c>
      <c r="D102" s="340"/>
      <c r="E102" s="340"/>
      <c r="F102" s="340"/>
      <c r="G102" s="340"/>
      <c r="H102" s="340"/>
      <c r="I102" s="340"/>
      <c r="J102" s="340"/>
      <c r="K102" s="341"/>
    </row>
    <row r="103" spans="2:11" s="1" customFormat="1" ht="17.25" customHeight="1">
      <c r="B103" s="339"/>
      <c r="C103" s="342" t="s">
        <v>2416</v>
      </c>
      <c r="D103" s="342"/>
      <c r="E103" s="342"/>
      <c r="F103" s="342" t="s">
        <v>2417</v>
      </c>
      <c r="G103" s="343"/>
      <c r="H103" s="342" t="s">
        <v>55</v>
      </c>
      <c r="I103" s="342" t="s">
        <v>58</v>
      </c>
      <c r="J103" s="342" t="s">
        <v>2418</v>
      </c>
      <c r="K103" s="341"/>
    </row>
    <row r="104" spans="2:11" s="1" customFormat="1" ht="17.25" customHeight="1">
      <c r="B104" s="339"/>
      <c r="C104" s="344" t="s">
        <v>2419</v>
      </c>
      <c r="D104" s="344"/>
      <c r="E104" s="344"/>
      <c r="F104" s="345" t="s">
        <v>2420</v>
      </c>
      <c r="G104" s="346"/>
      <c r="H104" s="344"/>
      <c r="I104" s="344"/>
      <c r="J104" s="344" t="s">
        <v>2421</v>
      </c>
      <c r="K104" s="341"/>
    </row>
    <row r="105" spans="2:11" s="1" customFormat="1" ht="5.25" customHeight="1">
      <c r="B105" s="339"/>
      <c r="C105" s="342"/>
      <c r="D105" s="342"/>
      <c r="E105" s="342"/>
      <c r="F105" s="342"/>
      <c r="G105" s="360"/>
      <c r="H105" s="342"/>
      <c r="I105" s="342"/>
      <c r="J105" s="342"/>
      <c r="K105" s="341"/>
    </row>
    <row r="106" spans="2:11" s="1" customFormat="1" ht="15" customHeight="1">
      <c r="B106" s="339"/>
      <c r="C106" s="327" t="s">
        <v>54</v>
      </c>
      <c r="D106" s="349"/>
      <c r="E106" s="349"/>
      <c r="F106" s="350" t="s">
        <v>2422</v>
      </c>
      <c r="G106" s="327"/>
      <c r="H106" s="327" t="s">
        <v>2462</v>
      </c>
      <c r="I106" s="327" t="s">
        <v>2424</v>
      </c>
      <c r="J106" s="327">
        <v>20</v>
      </c>
      <c r="K106" s="341"/>
    </row>
    <row r="107" spans="2:11" s="1" customFormat="1" ht="15" customHeight="1">
      <c r="B107" s="339"/>
      <c r="C107" s="327" t="s">
        <v>2425</v>
      </c>
      <c r="D107" s="327"/>
      <c r="E107" s="327"/>
      <c r="F107" s="350" t="s">
        <v>2422</v>
      </c>
      <c r="G107" s="327"/>
      <c r="H107" s="327" t="s">
        <v>2462</v>
      </c>
      <c r="I107" s="327" t="s">
        <v>2424</v>
      </c>
      <c r="J107" s="327">
        <v>120</v>
      </c>
      <c r="K107" s="341"/>
    </row>
    <row r="108" spans="2:11" s="1" customFormat="1" ht="15" customHeight="1">
      <c r="B108" s="352"/>
      <c r="C108" s="327" t="s">
        <v>2427</v>
      </c>
      <c r="D108" s="327"/>
      <c r="E108" s="327"/>
      <c r="F108" s="350" t="s">
        <v>2428</v>
      </c>
      <c r="G108" s="327"/>
      <c r="H108" s="327" t="s">
        <v>2462</v>
      </c>
      <c r="I108" s="327" t="s">
        <v>2424</v>
      </c>
      <c r="J108" s="327">
        <v>50</v>
      </c>
      <c r="K108" s="341"/>
    </row>
    <row r="109" spans="2:11" s="1" customFormat="1" ht="15" customHeight="1">
      <c r="B109" s="352"/>
      <c r="C109" s="327" t="s">
        <v>2430</v>
      </c>
      <c r="D109" s="327"/>
      <c r="E109" s="327"/>
      <c r="F109" s="350" t="s">
        <v>2422</v>
      </c>
      <c r="G109" s="327"/>
      <c r="H109" s="327" t="s">
        <v>2462</v>
      </c>
      <c r="I109" s="327" t="s">
        <v>2432</v>
      </c>
      <c r="J109" s="327"/>
      <c r="K109" s="341"/>
    </row>
    <row r="110" spans="2:11" s="1" customFormat="1" ht="15" customHeight="1">
      <c r="B110" s="352"/>
      <c r="C110" s="327" t="s">
        <v>2441</v>
      </c>
      <c r="D110" s="327"/>
      <c r="E110" s="327"/>
      <c r="F110" s="350" t="s">
        <v>2428</v>
      </c>
      <c r="G110" s="327"/>
      <c r="H110" s="327" t="s">
        <v>2462</v>
      </c>
      <c r="I110" s="327" t="s">
        <v>2424</v>
      </c>
      <c r="J110" s="327">
        <v>50</v>
      </c>
      <c r="K110" s="341"/>
    </row>
    <row r="111" spans="2:11" s="1" customFormat="1" ht="15" customHeight="1">
      <c r="B111" s="352"/>
      <c r="C111" s="327" t="s">
        <v>2449</v>
      </c>
      <c r="D111" s="327"/>
      <c r="E111" s="327"/>
      <c r="F111" s="350" t="s">
        <v>2428</v>
      </c>
      <c r="G111" s="327"/>
      <c r="H111" s="327" t="s">
        <v>2462</v>
      </c>
      <c r="I111" s="327" t="s">
        <v>2424</v>
      </c>
      <c r="J111" s="327">
        <v>50</v>
      </c>
      <c r="K111" s="341"/>
    </row>
    <row r="112" spans="2:11" s="1" customFormat="1" ht="15" customHeight="1">
      <c r="B112" s="352"/>
      <c r="C112" s="327" t="s">
        <v>2447</v>
      </c>
      <c r="D112" s="327"/>
      <c r="E112" s="327"/>
      <c r="F112" s="350" t="s">
        <v>2428</v>
      </c>
      <c r="G112" s="327"/>
      <c r="H112" s="327" t="s">
        <v>2462</v>
      </c>
      <c r="I112" s="327" t="s">
        <v>2424</v>
      </c>
      <c r="J112" s="327">
        <v>50</v>
      </c>
      <c r="K112" s="341"/>
    </row>
    <row r="113" spans="2:11" s="1" customFormat="1" ht="15" customHeight="1">
      <c r="B113" s="352"/>
      <c r="C113" s="327" t="s">
        <v>54</v>
      </c>
      <c r="D113" s="327"/>
      <c r="E113" s="327"/>
      <c r="F113" s="350" t="s">
        <v>2422</v>
      </c>
      <c r="G113" s="327"/>
      <c r="H113" s="327" t="s">
        <v>2463</v>
      </c>
      <c r="I113" s="327" t="s">
        <v>2424</v>
      </c>
      <c r="J113" s="327">
        <v>20</v>
      </c>
      <c r="K113" s="341"/>
    </row>
    <row r="114" spans="2:11" s="1" customFormat="1" ht="15" customHeight="1">
      <c r="B114" s="352"/>
      <c r="C114" s="327" t="s">
        <v>2464</v>
      </c>
      <c r="D114" s="327"/>
      <c r="E114" s="327"/>
      <c r="F114" s="350" t="s">
        <v>2422</v>
      </c>
      <c r="G114" s="327"/>
      <c r="H114" s="327" t="s">
        <v>2465</v>
      </c>
      <c r="I114" s="327" t="s">
        <v>2424</v>
      </c>
      <c r="J114" s="327">
        <v>120</v>
      </c>
      <c r="K114" s="341"/>
    </row>
    <row r="115" spans="2:11" s="1" customFormat="1" ht="15" customHeight="1">
      <c r="B115" s="352"/>
      <c r="C115" s="327" t="s">
        <v>39</v>
      </c>
      <c r="D115" s="327"/>
      <c r="E115" s="327"/>
      <c r="F115" s="350" t="s">
        <v>2422</v>
      </c>
      <c r="G115" s="327"/>
      <c r="H115" s="327" t="s">
        <v>2466</v>
      </c>
      <c r="I115" s="327" t="s">
        <v>2457</v>
      </c>
      <c r="J115" s="327"/>
      <c r="K115" s="341"/>
    </row>
    <row r="116" spans="2:11" s="1" customFormat="1" ht="15" customHeight="1">
      <c r="B116" s="352"/>
      <c r="C116" s="327" t="s">
        <v>49</v>
      </c>
      <c r="D116" s="327"/>
      <c r="E116" s="327"/>
      <c r="F116" s="350" t="s">
        <v>2422</v>
      </c>
      <c r="G116" s="327"/>
      <c r="H116" s="327" t="s">
        <v>2467</v>
      </c>
      <c r="I116" s="327" t="s">
        <v>2457</v>
      </c>
      <c r="J116" s="327"/>
      <c r="K116" s="341"/>
    </row>
    <row r="117" spans="2:11" s="1" customFormat="1" ht="15" customHeight="1">
      <c r="B117" s="352"/>
      <c r="C117" s="327" t="s">
        <v>58</v>
      </c>
      <c r="D117" s="327"/>
      <c r="E117" s="327"/>
      <c r="F117" s="350" t="s">
        <v>2422</v>
      </c>
      <c r="G117" s="327"/>
      <c r="H117" s="327" t="s">
        <v>2468</v>
      </c>
      <c r="I117" s="327" t="s">
        <v>2469</v>
      </c>
      <c r="J117" s="327"/>
      <c r="K117" s="341"/>
    </row>
    <row r="118" spans="2:11" s="1" customFormat="1" ht="15" customHeight="1">
      <c r="B118" s="355"/>
      <c r="C118" s="361"/>
      <c r="D118" s="361"/>
      <c r="E118" s="361"/>
      <c r="F118" s="361"/>
      <c r="G118" s="361"/>
      <c r="H118" s="361"/>
      <c r="I118" s="361"/>
      <c r="J118" s="361"/>
      <c r="K118" s="357"/>
    </row>
    <row r="119" spans="2:11" s="1" customFormat="1" ht="18.75" customHeight="1">
      <c r="B119" s="362"/>
      <c r="C119" s="363"/>
      <c r="D119" s="363"/>
      <c r="E119" s="363"/>
      <c r="F119" s="364"/>
      <c r="G119" s="363"/>
      <c r="H119" s="363"/>
      <c r="I119" s="363"/>
      <c r="J119" s="363"/>
      <c r="K119" s="362"/>
    </row>
    <row r="120" spans="2:11" s="1" customFormat="1" ht="18.75" customHeight="1">
      <c r="B120" s="335"/>
      <c r="C120" s="335"/>
      <c r="D120" s="335"/>
      <c r="E120" s="335"/>
      <c r="F120" s="335"/>
      <c r="G120" s="335"/>
      <c r="H120" s="335"/>
      <c r="I120" s="335"/>
      <c r="J120" s="335"/>
      <c r="K120" s="335"/>
    </row>
    <row r="121" spans="2:11" s="1" customFormat="1" ht="7.5" customHeight="1">
      <c r="B121" s="365"/>
      <c r="C121" s="366"/>
      <c r="D121" s="366"/>
      <c r="E121" s="366"/>
      <c r="F121" s="366"/>
      <c r="G121" s="366"/>
      <c r="H121" s="366"/>
      <c r="I121" s="366"/>
      <c r="J121" s="366"/>
      <c r="K121" s="367"/>
    </row>
    <row r="122" spans="2:11" s="1" customFormat="1" ht="45" customHeight="1">
      <c r="B122" s="368"/>
      <c r="C122" s="318" t="s">
        <v>2470</v>
      </c>
      <c r="D122" s="318"/>
      <c r="E122" s="318"/>
      <c r="F122" s="318"/>
      <c r="G122" s="318"/>
      <c r="H122" s="318"/>
      <c r="I122" s="318"/>
      <c r="J122" s="318"/>
      <c r="K122" s="369"/>
    </row>
    <row r="123" spans="2:11" s="1" customFormat="1" ht="17.25" customHeight="1">
      <c r="B123" s="370"/>
      <c r="C123" s="342" t="s">
        <v>2416</v>
      </c>
      <c r="D123" s="342"/>
      <c r="E123" s="342"/>
      <c r="F123" s="342" t="s">
        <v>2417</v>
      </c>
      <c r="G123" s="343"/>
      <c r="H123" s="342" t="s">
        <v>55</v>
      </c>
      <c r="I123" s="342" t="s">
        <v>58</v>
      </c>
      <c r="J123" s="342" t="s">
        <v>2418</v>
      </c>
      <c r="K123" s="371"/>
    </row>
    <row r="124" spans="2:11" s="1" customFormat="1" ht="17.25" customHeight="1">
      <c r="B124" s="370"/>
      <c r="C124" s="344" t="s">
        <v>2419</v>
      </c>
      <c r="D124" s="344"/>
      <c r="E124" s="344"/>
      <c r="F124" s="345" t="s">
        <v>2420</v>
      </c>
      <c r="G124" s="346"/>
      <c r="H124" s="344"/>
      <c r="I124" s="344"/>
      <c r="J124" s="344" t="s">
        <v>2421</v>
      </c>
      <c r="K124" s="371"/>
    </row>
    <row r="125" spans="2:11" s="1" customFormat="1" ht="5.25" customHeight="1">
      <c r="B125" s="372"/>
      <c r="C125" s="347"/>
      <c r="D125" s="347"/>
      <c r="E125" s="347"/>
      <c r="F125" s="347"/>
      <c r="G125" s="373"/>
      <c r="H125" s="347"/>
      <c r="I125" s="347"/>
      <c r="J125" s="347"/>
      <c r="K125" s="374"/>
    </row>
    <row r="126" spans="2:11" s="1" customFormat="1" ht="15" customHeight="1">
      <c r="B126" s="372"/>
      <c r="C126" s="327" t="s">
        <v>2425</v>
      </c>
      <c r="D126" s="349"/>
      <c r="E126" s="349"/>
      <c r="F126" s="350" t="s">
        <v>2422</v>
      </c>
      <c r="G126" s="327"/>
      <c r="H126" s="327" t="s">
        <v>2462</v>
      </c>
      <c r="I126" s="327" t="s">
        <v>2424</v>
      </c>
      <c r="J126" s="327">
        <v>120</v>
      </c>
      <c r="K126" s="375"/>
    </row>
    <row r="127" spans="2:11" s="1" customFormat="1" ht="15" customHeight="1">
      <c r="B127" s="372"/>
      <c r="C127" s="327" t="s">
        <v>2471</v>
      </c>
      <c r="D127" s="327"/>
      <c r="E127" s="327"/>
      <c r="F127" s="350" t="s">
        <v>2422</v>
      </c>
      <c r="G127" s="327"/>
      <c r="H127" s="327" t="s">
        <v>2472</v>
      </c>
      <c r="I127" s="327" t="s">
        <v>2424</v>
      </c>
      <c r="J127" s="327" t="s">
        <v>2473</v>
      </c>
      <c r="K127" s="375"/>
    </row>
    <row r="128" spans="2:11" s="1" customFormat="1" ht="15" customHeight="1">
      <c r="B128" s="372"/>
      <c r="C128" s="327" t="s">
        <v>88</v>
      </c>
      <c r="D128" s="327"/>
      <c r="E128" s="327"/>
      <c r="F128" s="350" t="s">
        <v>2422</v>
      </c>
      <c r="G128" s="327"/>
      <c r="H128" s="327" t="s">
        <v>2474</v>
      </c>
      <c r="I128" s="327" t="s">
        <v>2424</v>
      </c>
      <c r="J128" s="327" t="s">
        <v>2473</v>
      </c>
      <c r="K128" s="375"/>
    </row>
    <row r="129" spans="2:11" s="1" customFormat="1" ht="15" customHeight="1">
      <c r="B129" s="372"/>
      <c r="C129" s="327" t="s">
        <v>2433</v>
      </c>
      <c r="D129" s="327"/>
      <c r="E129" s="327"/>
      <c r="F129" s="350" t="s">
        <v>2428</v>
      </c>
      <c r="G129" s="327"/>
      <c r="H129" s="327" t="s">
        <v>2434</v>
      </c>
      <c r="I129" s="327" t="s">
        <v>2424</v>
      </c>
      <c r="J129" s="327">
        <v>15</v>
      </c>
      <c r="K129" s="375"/>
    </row>
    <row r="130" spans="2:11" s="1" customFormat="1" ht="15" customHeight="1">
      <c r="B130" s="372"/>
      <c r="C130" s="353" t="s">
        <v>2435</v>
      </c>
      <c r="D130" s="353"/>
      <c r="E130" s="353"/>
      <c r="F130" s="354" t="s">
        <v>2428</v>
      </c>
      <c r="G130" s="353"/>
      <c r="H130" s="353" t="s">
        <v>2436</v>
      </c>
      <c r="I130" s="353" t="s">
        <v>2424</v>
      </c>
      <c r="J130" s="353">
        <v>15</v>
      </c>
      <c r="K130" s="375"/>
    </row>
    <row r="131" spans="2:11" s="1" customFormat="1" ht="15" customHeight="1">
      <c r="B131" s="372"/>
      <c r="C131" s="353" t="s">
        <v>2437</v>
      </c>
      <c r="D131" s="353"/>
      <c r="E131" s="353"/>
      <c r="F131" s="354" t="s">
        <v>2428</v>
      </c>
      <c r="G131" s="353"/>
      <c r="H131" s="353" t="s">
        <v>2438</v>
      </c>
      <c r="I131" s="353" t="s">
        <v>2424</v>
      </c>
      <c r="J131" s="353">
        <v>20</v>
      </c>
      <c r="K131" s="375"/>
    </row>
    <row r="132" spans="2:11" s="1" customFormat="1" ht="15" customHeight="1">
      <c r="B132" s="372"/>
      <c r="C132" s="353" t="s">
        <v>2439</v>
      </c>
      <c r="D132" s="353"/>
      <c r="E132" s="353"/>
      <c r="F132" s="354" t="s">
        <v>2428</v>
      </c>
      <c r="G132" s="353"/>
      <c r="H132" s="353" t="s">
        <v>2440</v>
      </c>
      <c r="I132" s="353" t="s">
        <v>2424</v>
      </c>
      <c r="J132" s="353">
        <v>20</v>
      </c>
      <c r="K132" s="375"/>
    </row>
    <row r="133" spans="2:11" s="1" customFormat="1" ht="15" customHeight="1">
      <c r="B133" s="372"/>
      <c r="C133" s="327" t="s">
        <v>2427</v>
      </c>
      <c r="D133" s="327"/>
      <c r="E133" s="327"/>
      <c r="F133" s="350" t="s">
        <v>2428</v>
      </c>
      <c r="G133" s="327"/>
      <c r="H133" s="327" t="s">
        <v>2462</v>
      </c>
      <c r="I133" s="327" t="s">
        <v>2424</v>
      </c>
      <c r="J133" s="327">
        <v>50</v>
      </c>
      <c r="K133" s="375"/>
    </row>
    <row r="134" spans="2:11" s="1" customFormat="1" ht="15" customHeight="1">
      <c r="B134" s="372"/>
      <c r="C134" s="327" t="s">
        <v>2441</v>
      </c>
      <c r="D134" s="327"/>
      <c r="E134" s="327"/>
      <c r="F134" s="350" t="s">
        <v>2428</v>
      </c>
      <c r="G134" s="327"/>
      <c r="H134" s="327" t="s">
        <v>2462</v>
      </c>
      <c r="I134" s="327" t="s">
        <v>2424</v>
      </c>
      <c r="J134" s="327">
        <v>50</v>
      </c>
      <c r="K134" s="375"/>
    </row>
    <row r="135" spans="2:11" s="1" customFormat="1" ht="15" customHeight="1">
      <c r="B135" s="372"/>
      <c r="C135" s="327" t="s">
        <v>2447</v>
      </c>
      <c r="D135" s="327"/>
      <c r="E135" s="327"/>
      <c r="F135" s="350" t="s">
        <v>2428</v>
      </c>
      <c r="G135" s="327"/>
      <c r="H135" s="327" t="s">
        <v>2462</v>
      </c>
      <c r="I135" s="327" t="s">
        <v>2424</v>
      </c>
      <c r="J135" s="327">
        <v>50</v>
      </c>
      <c r="K135" s="375"/>
    </row>
    <row r="136" spans="2:11" s="1" customFormat="1" ht="15" customHeight="1">
      <c r="B136" s="372"/>
      <c r="C136" s="327" t="s">
        <v>2449</v>
      </c>
      <c r="D136" s="327"/>
      <c r="E136" s="327"/>
      <c r="F136" s="350" t="s">
        <v>2428</v>
      </c>
      <c r="G136" s="327"/>
      <c r="H136" s="327" t="s">
        <v>2462</v>
      </c>
      <c r="I136" s="327" t="s">
        <v>2424</v>
      </c>
      <c r="J136" s="327">
        <v>50</v>
      </c>
      <c r="K136" s="375"/>
    </row>
    <row r="137" spans="2:11" s="1" customFormat="1" ht="15" customHeight="1">
      <c r="B137" s="372"/>
      <c r="C137" s="327" t="s">
        <v>2450</v>
      </c>
      <c r="D137" s="327"/>
      <c r="E137" s="327"/>
      <c r="F137" s="350" t="s">
        <v>2428</v>
      </c>
      <c r="G137" s="327"/>
      <c r="H137" s="327" t="s">
        <v>2475</v>
      </c>
      <c r="I137" s="327" t="s">
        <v>2424</v>
      </c>
      <c r="J137" s="327">
        <v>255</v>
      </c>
      <c r="K137" s="375"/>
    </row>
    <row r="138" spans="2:11" s="1" customFormat="1" ht="15" customHeight="1">
      <c r="B138" s="372"/>
      <c r="C138" s="327" t="s">
        <v>2452</v>
      </c>
      <c r="D138" s="327"/>
      <c r="E138" s="327"/>
      <c r="F138" s="350" t="s">
        <v>2422</v>
      </c>
      <c r="G138" s="327"/>
      <c r="H138" s="327" t="s">
        <v>2476</v>
      </c>
      <c r="I138" s="327" t="s">
        <v>2454</v>
      </c>
      <c r="J138" s="327"/>
      <c r="K138" s="375"/>
    </row>
    <row r="139" spans="2:11" s="1" customFormat="1" ht="15" customHeight="1">
      <c r="B139" s="372"/>
      <c r="C139" s="327" t="s">
        <v>2455</v>
      </c>
      <c r="D139" s="327"/>
      <c r="E139" s="327"/>
      <c r="F139" s="350" t="s">
        <v>2422</v>
      </c>
      <c r="G139" s="327"/>
      <c r="H139" s="327" t="s">
        <v>2477</v>
      </c>
      <c r="I139" s="327" t="s">
        <v>2457</v>
      </c>
      <c r="J139" s="327"/>
      <c r="K139" s="375"/>
    </row>
    <row r="140" spans="2:11" s="1" customFormat="1" ht="15" customHeight="1">
      <c r="B140" s="372"/>
      <c r="C140" s="327" t="s">
        <v>2458</v>
      </c>
      <c r="D140" s="327"/>
      <c r="E140" s="327"/>
      <c r="F140" s="350" t="s">
        <v>2422</v>
      </c>
      <c r="G140" s="327"/>
      <c r="H140" s="327" t="s">
        <v>2458</v>
      </c>
      <c r="I140" s="327" t="s">
        <v>2457</v>
      </c>
      <c r="J140" s="327"/>
      <c r="K140" s="375"/>
    </row>
    <row r="141" spans="2:11" s="1" customFormat="1" ht="15" customHeight="1">
      <c r="B141" s="372"/>
      <c r="C141" s="327" t="s">
        <v>39</v>
      </c>
      <c r="D141" s="327"/>
      <c r="E141" s="327"/>
      <c r="F141" s="350" t="s">
        <v>2422</v>
      </c>
      <c r="G141" s="327"/>
      <c r="H141" s="327" t="s">
        <v>2478</v>
      </c>
      <c r="I141" s="327" t="s">
        <v>2457</v>
      </c>
      <c r="J141" s="327"/>
      <c r="K141" s="375"/>
    </row>
    <row r="142" spans="2:11" s="1" customFormat="1" ht="15" customHeight="1">
      <c r="B142" s="372"/>
      <c r="C142" s="327" t="s">
        <v>2479</v>
      </c>
      <c r="D142" s="327"/>
      <c r="E142" s="327"/>
      <c r="F142" s="350" t="s">
        <v>2422</v>
      </c>
      <c r="G142" s="327"/>
      <c r="H142" s="327" t="s">
        <v>2480</v>
      </c>
      <c r="I142" s="327" t="s">
        <v>2457</v>
      </c>
      <c r="J142" s="327"/>
      <c r="K142" s="375"/>
    </row>
    <row r="143" spans="2:11" s="1" customFormat="1" ht="15" customHeight="1">
      <c r="B143" s="376"/>
      <c r="C143" s="377"/>
      <c r="D143" s="377"/>
      <c r="E143" s="377"/>
      <c r="F143" s="377"/>
      <c r="G143" s="377"/>
      <c r="H143" s="377"/>
      <c r="I143" s="377"/>
      <c r="J143" s="377"/>
      <c r="K143" s="378"/>
    </row>
    <row r="144" spans="2:11" s="1" customFormat="1" ht="18.75" customHeight="1">
      <c r="B144" s="363"/>
      <c r="C144" s="363"/>
      <c r="D144" s="363"/>
      <c r="E144" s="363"/>
      <c r="F144" s="364"/>
      <c r="G144" s="363"/>
      <c r="H144" s="363"/>
      <c r="I144" s="363"/>
      <c r="J144" s="363"/>
      <c r="K144" s="363"/>
    </row>
    <row r="145" spans="2:11" s="1" customFormat="1" ht="18.75" customHeight="1">
      <c r="B145" s="335"/>
      <c r="C145" s="335"/>
      <c r="D145" s="335"/>
      <c r="E145" s="335"/>
      <c r="F145" s="335"/>
      <c r="G145" s="335"/>
      <c r="H145" s="335"/>
      <c r="I145" s="335"/>
      <c r="J145" s="335"/>
      <c r="K145" s="335"/>
    </row>
    <row r="146" spans="2:11" s="1" customFormat="1" ht="7.5" customHeight="1">
      <c r="B146" s="336"/>
      <c r="C146" s="337"/>
      <c r="D146" s="337"/>
      <c r="E146" s="337"/>
      <c r="F146" s="337"/>
      <c r="G146" s="337"/>
      <c r="H146" s="337"/>
      <c r="I146" s="337"/>
      <c r="J146" s="337"/>
      <c r="K146" s="338"/>
    </row>
    <row r="147" spans="2:11" s="1" customFormat="1" ht="45" customHeight="1">
      <c r="B147" s="339"/>
      <c r="C147" s="340" t="s">
        <v>2481</v>
      </c>
      <c r="D147" s="340"/>
      <c r="E147" s="340"/>
      <c r="F147" s="340"/>
      <c r="G147" s="340"/>
      <c r="H147" s="340"/>
      <c r="I147" s="340"/>
      <c r="J147" s="340"/>
      <c r="K147" s="341"/>
    </row>
    <row r="148" spans="2:11" s="1" customFormat="1" ht="17.25" customHeight="1">
      <c r="B148" s="339"/>
      <c r="C148" s="342" t="s">
        <v>2416</v>
      </c>
      <c r="D148" s="342"/>
      <c r="E148" s="342"/>
      <c r="F148" s="342" t="s">
        <v>2417</v>
      </c>
      <c r="G148" s="343"/>
      <c r="H148" s="342" t="s">
        <v>55</v>
      </c>
      <c r="I148" s="342" t="s">
        <v>58</v>
      </c>
      <c r="J148" s="342" t="s">
        <v>2418</v>
      </c>
      <c r="K148" s="341"/>
    </row>
    <row r="149" spans="2:11" s="1" customFormat="1" ht="17.25" customHeight="1">
      <c r="B149" s="339"/>
      <c r="C149" s="344" t="s">
        <v>2419</v>
      </c>
      <c r="D149" s="344"/>
      <c r="E149" s="344"/>
      <c r="F149" s="345" t="s">
        <v>2420</v>
      </c>
      <c r="G149" s="346"/>
      <c r="H149" s="344"/>
      <c r="I149" s="344"/>
      <c r="J149" s="344" t="s">
        <v>2421</v>
      </c>
      <c r="K149" s="341"/>
    </row>
    <row r="150" spans="2:11" s="1" customFormat="1" ht="5.25" customHeight="1">
      <c r="B150" s="352"/>
      <c r="C150" s="347"/>
      <c r="D150" s="347"/>
      <c r="E150" s="347"/>
      <c r="F150" s="347"/>
      <c r="G150" s="348"/>
      <c r="H150" s="347"/>
      <c r="I150" s="347"/>
      <c r="J150" s="347"/>
      <c r="K150" s="375"/>
    </row>
    <row r="151" spans="2:11" s="1" customFormat="1" ht="15" customHeight="1">
      <c r="B151" s="352"/>
      <c r="C151" s="379" t="s">
        <v>2425</v>
      </c>
      <c r="D151" s="327"/>
      <c r="E151" s="327"/>
      <c r="F151" s="380" t="s">
        <v>2422</v>
      </c>
      <c r="G151" s="327"/>
      <c r="H151" s="379" t="s">
        <v>2462</v>
      </c>
      <c r="I151" s="379" t="s">
        <v>2424</v>
      </c>
      <c r="J151" s="379">
        <v>120</v>
      </c>
      <c r="K151" s="375"/>
    </row>
    <row r="152" spans="2:11" s="1" customFormat="1" ht="15" customHeight="1">
      <c r="B152" s="352"/>
      <c r="C152" s="379" t="s">
        <v>2471</v>
      </c>
      <c r="D152" s="327"/>
      <c r="E152" s="327"/>
      <c r="F152" s="380" t="s">
        <v>2422</v>
      </c>
      <c r="G152" s="327"/>
      <c r="H152" s="379" t="s">
        <v>2482</v>
      </c>
      <c r="I152" s="379" t="s">
        <v>2424</v>
      </c>
      <c r="J152" s="379" t="s">
        <v>2473</v>
      </c>
      <c r="K152" s="375"/>
    </row>
    <row r="153" spans="2:11" s="1" customFormat="1" ht="15" customHeight="1">
      <c r="B153" s="352"/>
      <c r="C153" s="379" t="s">
        <v>88</v>
      </c>
      <c r="D153" s="327"/>
      <c r="E153" s="327"/>
      <c r="F153" s="380" t="s">
        <v>2422</v>
      </c>
      <c r="G153" s="327"/>
      <c r="H153" s="379" t="s">
        <v>2483</v>
      </c>
      <c r="I153" s="379" t="s">
        <v>2424</v>
      </c>
      <c r="J153" s="379" t="s">
        <v>2473</v>
      </c>
      <c r="K153" s="375"/>
    </row>
    <row r="154" spans="2:11" s="1" customFormat="1" ht="15" customHeight="1">
      <c r="B154" s="352"/>
      <c r="C154" s="379" t="s">
        <v>2427</v>
      </c>
      <c r="D154" s="327"/>
      <c r="E154" s="327"/>
      <c r="F154" s="380" t="s">
        <v>2428</v>
      </c>
      <c r="G154" s="327"/>
      <c r="H154" s="379" t="s">
        <v>2462</v>
      </c>
      <c r="I154" s="379" t="s">
        <v>2424</v>
      </c>
      <c r="J154" s="379">
        <v>50</v>
      </c>
      <c r="K154" s="375"/>
    </row>
    <row r="155" spans="2:11" s="1" customFormat="1" ht="15" customHeight="1">
      <c r="B155" s="352"/>
      <c r="C155" s="379" t="s">
        <v>2430</v>
      </c>
      <c r="D155" s="327"/>
      <c r="E155" s="327"/>
      <c r="F155" s="380" t="s">
        <v>2422</v>
      </c>
      <c r="G155" s="327"/>
      <c r="H155" s="379" t="s">
        <v>2462</v>
      </c>
      <c r="I155" s="379" t="s">
        <v>2432</v>
      </c>
      <c r="J155" s="379"/>
      <c r="K155" s="375"/>
    </row>
    <row r="156" spans="2:11" s="1" customFormat="1" ht="15" customHeight="1">
      <c r="B156" s="352"/>
      <c r="C156" s="379" t="s">
        <v>2441</v>
      </c>
      <c r="D156" s="327"/>
      <c r="E156" s="327"/>
      <c r="F156" s="380" t="s">
        <v>2428</v>
      </c>
      <c r="G156" s="327"/>
      <c r="H156" s="379" t="s">
        <v>2462</v>
      </c>
      <c r="I156" s="379" t="s">
        <v>2424</v>
      </c>
      <c r="J156" s="379">
        <v>50</v>
      </c>
      <c r="K156" s="375"/>
    </row>
    <row r="157" spans="2:11" s="1" customFormat="1" ht="15" customHeight="1">
      <c r="B157" s="352"/>
      <c r="C157" s="379" t="s">
        <v>2449</v>
      </c>
      <c r="D157" s="327"/>
      <c r="E157" s="327"/>
      <c r="F157" s="380" t="s">
        <v>2428</v>
      </c>
      <c r="G157" s="327"/>
      <c r="H157" s="379" t="s">
        <v>2462</v>
      </c>
      <c r="I157" s="379" t="s">
        <v>2424</v>
      </c>
      <c r="J157" s="379">
        <v>50</v>
      </c>
      <c r="K157" s="375"/>
    </row>
    <row r="158" spans="2:11" s="1" customFormat="1" ht="15" customHeight="1">
      <c r="B158" s="352"/>
      <c r="C158" s="379" t="s">
        <v>2447</v>
      </c>
      <c r="D158" s="327"/>
      <c r="E158" s="327"/>
      <c r="F158" s="380" t="s">
        <v>2428</v>
      </c>
      <c r="G158" s="327"/>
      <c r="H158" s="379" t="s">
        <v>2462</v>
      </c>
      <c r="I158" s="379" t="s">
        <v>2424</v>
      </c>
      <c r="J158" s="379">
        <v>50</v>
      </c>
      <c r="K158" s="375"/>
    </row>
    <row r="159" spans="2:11" s="1" customFormat="1" ht="15" customHeight="1">
      <c r="B159" s="352"/>
      <c r="C159" s="379" t="s">
        <v>184</v>
      </c>
      <c r="D159" s="327"/>
      <c r="E159" s="327"/>
      <c r="F159" s="380" t="s">
        <v>2422</v>
      </c>
      <c r="G159" s="327"/>
      <c r="H159" s="379" t="s">
        <v>2484</v>
      </c>
      <c r="I159" s="379" t="s">
        <v>2424</v>
      </c>
      <c r="J159" s="379" t="s">
        <v>2485</v>
      </c>
      <c r="K159" s="375"/>
    </row>
    <row r="160" spans="2:11" s="1" customFormat="1" ht="15" customHeight="1">
      <c r="B160" s="352"/>
      <c r="C160" s="379" t="s">
        <v>2486</v>
      </c>
      <c r="D160" s="327"/>
      <c r="E160" s="327"/>
      <c r="F160" s="380" t="s">
        <v>2422</v>
      </c>
      <c r="G160" s="327"/>
      <c r="H160" s="379" t="s">
        <v>2487</v>
      </c>
      <c r="I160" s="379" t="s">
        <v>2457</v>
      </c>
      <c r="J160" s="379"/>
      <c r="K160" s="375"/>
    </row>
    <row r="161" spans="2:11" s="1" customFormat="1" ht="15" customHeight="1">
      <c r="B161" s="381"/>
      <c r="C161" s="361"/>
      <c r="D161" s="361"/>
      <c r="E161" s="361"/>
      <c r="F161" s="361"/>
      <c r="G161" s="361"/>
      <c r="H161" s="361"/>
      <c r="I161" s="361"/>
      <c r="J161" s="361"/>
      <c r="K161" s="382"/>
    </row>
    <row r="162" spans="2:11" s="1" customFormat="1" ht="18.75" customHeight="1">
      <c r="B162" s="363"/>
      <c r="C162" s="373"/>
      <c r="D162" s="373"/>
      <c r="E162" s="373"/>
      <c r="F162" s="383"/>
      <c r="G162" s="373"/>
      <c r="H162" s="373"/>
      <c r="I162" s="373"/>
      <c r="J162" s="373"/>
      <c r="K162" s="363"/>
    </row>
    <row r="163" spans="2:11" s="1" customFormat="1" ht="18.75" customHeight="1">
      <c r="B163" s="335"/>
      <c r="C163" s="335"/>
      <c r="D163" s="335"/>
      <c r="E163" s="335"/>
      <c r="F163" s="335"/>
      <c r="G163" s="335"/>
      <c r="H163" s="335"/>
      <c r="I163" s="335"/>
      <c r="J163" s="335"/>
      <c r="K163" s="335"/>
    </row>
    <row r="164" spans="2:11" s="1" customFormat="1" ht="7.5" customHeight="1">
      <c r="B164" s="314"/>
      <c r="C164" s="315"/>
      <c r="D164" s="315"/>
      <c r="E164" s="315"/>
      <c r="F164" s="315"/>
      <c r="G164" s="315"/>
      <c r="H164" s="315"/>
      <c r="I164" s="315"/>
      <c r="J164" s="315"/>
      <c r="K164" s="316"/>
    </row>
    <row r="165" spans="2:11" s="1" customFormat="1" ht="45" customHeight="1">
      <c r="B165" s="317"/>
      <c r="C165" s="318" t="s">
        <v>2488</v>
      </c>
      <c r="D165" s="318"/>
      <c r="E165" s="318"/>
      <c r="F165" s="318"/>
      <c r="G165" s="318"/>
      <c r="H165" s="318"/>
      <c r="I165" s="318"/>
      <c r="J165" s="318"/>
      <c r="K165" s="319"/>
    </row>
    <row r="166" spans="2:11" s="1" customFormat="1" ht="17.25" customHeight="1">
      <c r="B166" s="317"/>
      <c r="C166" s="342" t="s">
        <v>2416</v>
      </c>
      <c r="D166" s="342"/>
      <c r="E166" s="342"/>
      <c r="F166" s="342" t="s">
        <v>2417</v>
      </c>
      <c r="G166" s="384"/>
      <c r="H166" s="385" t="s">
        <v>55</v>
      </c>
      <c r="I166" s="385" t="s">
        <v>58</v>
      </c>
      <c r="J166" s="342" t="s">
        <v>2418</v>
      </c>
      <c r="K166" s="319"/>
    </row>
    <row r="167" spans="2:11" s="1" customFormat="1" ht="17.25" customHeight="1">
      <c r="B167" s="320"/>
      <c r="C167" s="344" t="s">
        <v>2419</v>
      </c>
      <c r="D167" s="344"/>
      <c r="E167" s="344"/>
      <c r="F167" s="345" t="s">
        <v>2420</v>
      </c>
      <c r="G167" s="386"/>
      <c r="H167" s="387"/>
      <c r="I167" s="387"/>
      <c r="J167" s="344" t="s">
        <v>2421</v>
      </c>
      <c r="K167" s="322"/>
    </row>
    <row r="168" spans="2:11" s="1" customFormat="1" ht="5.25" customHeight="1">
      <c r="B168" s="352"/>
      <c r="C168" s="347"/>
      <c r="D168" s="347"/>
      <c r="E168" s="347"/>
      <c r="F168" s="347"/>
      <c r="G168" s="348"/>
      <c r="H168" s="347"/>
      <c r="I168" s="347"/>
      <c r="J168" s="347"/>
      <c r="K168" s="375"/>
    </row>
    <row r="169" spans="2:11" s="1" customFormat="1" ht="15" customHeight="1">
      <c r="B169" s="352"/>
      <c r="C169" s="327" t="s">
        <v>2425</v>
      </c>
      <c r="D169" s="327"/>
      <c r="E169" s="327"/>
      <c r="F169" s="350" t="s">
        <v>2422</v>
      </c>
      <c r="G169" s="327"/>
      <c r="H169" s="327" t="s">
        <v>2462</v>
      </c>
      <c r="I169" s="327" t="s">
        <v>2424</v>
      </c>
      <c r="J169" s="327">
        <v>120</v>
      </c>
      <c r="K169" s="375"/>
    </row>
    <row r="170" spans="2:11" s="1" customFormat="1" ht="15" customHeight="1">
      <c r="B170" s="352"/>
      <c r="C170" s="327" t="s">
        <v>2471</v>
      </c>
      <c r="D170" s="327"/>
      <c r="E170" s="327"/>
      <c r="F170" s="350" t="s">
        <v>2422</v>
      </c>
      <c r="G170" s="327"/>
      <c r="H170" s="327" t="s">
        <v>2472</v>
      </c>
      <c r="I170" s="327" t="s">
        <v>2424</v>
      </c>
      <c r="J170" s="327" t="s">
        <v>2473</v>
      </c>
      <c r="K170" s="375"/>
    </row>
    <row r="171" spans="2:11" s="1" customFormat="1" ht="15" customHeight="1">
      <c r="B171" s="352"/>
      <c r="C171" s="327" t="s">
        <v>88</v>
      </c>
      <c r="D171" s="327"/>
      <c r="E171" s="327"/>
      <c r="F171" s="350" t="s">
        <v>2422</v>
      </c>
      <c r="G171" s="327"/>
      <c r="H171" s="327" t="s">
        <v>2489</v>
      </c>
      <c r="I171" s="327" t="s">
        <v>2424</v>
      </c>
      <c r="J171" s="327" t="s">
        <v>2473</v>
      </c>
      <c r="K171" s="375"/>
    </row>
    <row r="172" spans="2:11" s="1" customFormat="1" ht="15" customHeight="1">
      <c r="B172" s="352"/>
      <c r="C172" s="327" t="s">
        <v>2427</v>
      </c>
      <c r="D172" s="327"/>
      <c r="E172" s="327"/>
      <c r="F172" s="350" t="s">
        <v>2428</v>
      </c>
      <c r="G172" s="327"/>
      <c r="H172" s="327" t="s">
        <v>2489</v>
      </c>
      <c r="I172" s="327" t="s">
        <v>2424</v>
      </c>
      <c r="J172" s="327">
        <v>50</v>
      </c>
      <c r="K172" s="375"/>
    </row>
    <row r="173" spans="2:11" s="1" customFormat="1" ht="15" customHeight="1">
      <c r="B173" s="352"/>
      <c r="C173" s="327" t="s">
        <v>2430</v>
      </c>
      <c r="D173" s="327"/>
      <c r="E173" s="327"/>
      <c r="F173" s="350" t="s">
        <v>2422</v>
      </c>
      <c r="G173" s="327"/>
      <c r="H173" s="327" t="s">
        <v>2489</v>
      </c>
      <c r="I173" s="327" t="s">
        <v>2432</v>
      </c>
      <c r="J173" s="327"/>
      <c r="K173" s="375"/>
    </row>
    <row r="174" spans="2:11" s="1" customFormat="1" ht="15" customHeight="1">
      <c r="B174" s="352"/>
      <c r="C174" s="327" t="s">
        <v>2441</v>
      </c>
      <c r="D174" s="327"/>
      <c r="E174" s="327"/>
      <c r="F174" s="350" t="s">
        <v>2428</v>
      </c>
      <c r="G174" s="327"/>
      <c r="H174" s="327" t="s">
        <v>2489</v>
      </c>
      <c r="I174" s="327" t="s">
        <v>2424</v>
      </c>
      <c r="J174" s="327">
        <v>50</v>
      </c>
      <c r="K174" s="375"/>
    </row>
    <row r="175" spans="2:11" s="1" customFormat="1" ht="15" customHeight="1">
      <c r="B175" s="352"/>
      <c r="C175" s="327" t="s">
        <v>2449</v>
      </c>
      <c r="D175" s="327"/>
      <c r="E175" s="327"/>
      <c r="F175" s="350" t="s">
        <v>2428</v>
      </c>
      <c r="G175" s="327"/>
      <c r="H175" s="327" t="s">
        <v>2489</v>
      </c>
      <c r="I175" s="327" t="s">
        <v>2424</v>
      </c>
      <c r="J175" s="327">
        <v>50</v>
      </c>
      <c r="K175" s="375"/>
    </row>
    <row r="176" spans="2:11" s="1" customFormat="1" ht="15" customHeight="1">
      <c r="B176" s="352"/>
      <c r="C176" s="327" t="s">
        <v>2447</v>
      </c>
      <c r="D176" s="327"/>
      <c r="E176" s="327"/>
      <c r="F176" s="350" t="s">
        <v>2428</v>
      </c>
      <c r="G176" s="327"/>
      <c r="H176" s="327" t="s">
        <v>2489</v>
      </c>
      <c r="I176" s="327" t="s">
        <v>2424</v>
      </c>
      <c r="J176" s="327">
        <v>50</v>
      </c>
      <c r="K176" s="375"/>
    </row>
    <row r="177" spans="2:11" s="1" customFormat="1" ht="15" customHeight="1">
      <c r="B177" s="352"/>
      <c r="C177" s="327" t="s">
        <v>216</v>
      </c>
      <c r="D177" s="327"/>
      <c r="E177" s="327"/>
      <c r="F177" s="350" t="s">
        <v>2422</v>
      </c>
      <c r="G177" s="327"/>
      <c r="H177" s="327" t="s">
        <v>2490</v>
      </c>
      <c r="I177" s="327" t="s">
        <v>2491</v>
      </c>
      <c r="J177" s="327"/>
      <c r="K177" s="375"/>
    </row>
    <row r="178" spans="2:11" s="1" customFormat="1" ht="15" customHeight="1">
      <c r="B178" s="352"/>
      <c r="C178" s="327" t="s">
        <v>58</v>
      </c>
      <c r="D178" s="327"/>
      <c r="E178" s="327"/>
      <c r="F178" s="350" t="s">
        <v>2422</v>
      </c>
      <c r="G178" s="327"/>
      <c r="H178" s="327" t="s">
        <v>2492</v>
      </c>
      <c r="I178" s="327" t="s">
        <v>2493</v>
      </c>
      <c r="J178" s="327">
        <v>1</v>
      </c>
      <c r="K178" s="375"/>
    </row>
    <row r="179" spans="2:11" s="1" customFormat="1" ht="15" customHeight="1">
      <c r="B179" s="352"/>
      <c r="C179" s="327" t="s">
        <v>54</v>
      </c>
      <c r="D179" s="327"/>
      <c r="E179" s="327"/>
      <c r="F179" s="350" t="s">
        <v>2422</v>
      </c>
      <c r="G179" s="327"/>
      <c r="H179" s="327" t="s">
        <v>2494</v>
      </c>
      <c r="I179" s="327" t="s">
        <v>2424</v>
      </c>
      <c r="J179" s="327">
        <v>20</v>
      </c>
      <c r="K179" s="375"/>
    </row>
    <row r="180" spans="2:11" s="1" customFormat="1" ht="15" customHeight="1">
      <c r="B180" s="352"/>
      <c r="C180" s="327" t="s">
        <v>55</v>
      </c>
      <c r="D180" s="327"/>
      <c r="E180" s="327"/>
      <c r="F180" s="350" t="s">
        <v>2422</v>
      </c>
      <c r="G180" s="327"/>
      <c r="H180" s="327" t="s">
        <v>2495</v>
      </c>
      <c r="I180" s="327" t="s">
        <v>2424</v>
      </c>
      <c r="J180" s="327">
        <v>255</v>
      </c>
      <c r="K180" s="375"/>
    </row>
    <row r="181" spans="2:11" s="1" customFormat="1" ht="15" customHeight="1">
      <c r="B181" s="352"/>
      <c r="C181" s="327" t="s">
        <v>217</v>
      </c>
      <c r="D181" s="327"/>
      <c r="E181" s="327"/>
      <c r="F181" s="350" t="s">
        <v>2422</v>
      </c>
      <c r="G181" s="327"/>
      <c r="H181" s="327" t="s">
        <v>2386</v>
      </c>
      <c r="I181" s="327" t="s">
        <v>2424</v>
      </c>
      <c r="J181" s="327">
        <v>10</v>
      </c>
      <c r="K181" s="375"/>
    </row>
    <row r="182" spans="2:11" s="1" customFormat="1" ht="15" customHeight="1">
      <c r="B182" s="352"/>
      <c r="C182" s="327" t="s">
        <v>218</v>
      </c>
      <c r="D182" s="327"/>
      <c r="E182" s="327"/>
      <c r="F182" s="350" t="s">
        <v>2422</v>
      </c>
      <c r="G182" s="327"/>
      <c r="H182" s="327" t="s">
        <v>2496</v>
      </c>
      <c r="I182" s="327" t="s">
        <v>2457</v>
      </c>
      <c r="J182" s="327"/>
      <c r="K182" s="375"/>
    </row>
    <row r="183" spans="2:11" s="1" customFormat="1" ht="15" customHeight="1">
      <c r="B183" s="352"/>
      <c r="C183" s="327" t="s">
        <v>2497</v>
      </c>
      <c r="D183" s="327"/>
      <c r="E183" s="327"/>
      <c r="F183" s="350" t="s">
        <v>2422</v>
      </c>
      <c r="G183" s="327"/>
      <c r="H183" s="327" t="s">
        <v>2498</v>
      </c>
      <c r="I183" s="327" t="s">
        <v>2457</v>
      </c>
      <c r="J183" s="327"/>
      <c r="K183" s="375"/>
    </row>
    <row r="184" spans="2:11" s="1" customFormat="1" ht="15" customHeight="1">
      <c r="B184" s="352"/>
      <c r="C184" s="327" t="s">
        <v>2486</v>
      </c>
      <c r="D184" s="327"/>
      <c r="E184" s="327"/>
      <c r="F184" s="350" t="s">
        <v>2422</v>
      </c>
      <c r="G184" s="327"/>
      <c r="H184" s="327" t="s">
        <v>2499</v>
      </c>
      <c r="I184" s="327" t="s">
        <v>2457</v>
      </c>
      <c r="J184" s="327"/>
      <c r="K184" s="375"/>
    </row>
    <row r="185" spans="2:11" s="1" customFormat="1" ht="15" customHeight="1">
      <c r="B185" s="352"/>
      <c r="C185" s="327" t="s">
        <v>220</v>
      </c>
      <c r="D185" s="327"/>
      <c r="E185" s="327"/>
      <c r="F185" s="350" t="s">
        <v>2428</v>
      </c>
      <c r="G185" s="327"/>
      <c r="H185" s="327" t="s">
        <v>2500</v>
      </c>
      <c r="I185" s="327" t="s">
        <v>2424</v>
      </c>
      <c r="J185" s="327">
        <v>50</v>
      </c>
      <c r="K185" s="375"/>
    </row>
    <row r="186" spans="2:11" s="1" customFormat="1" ht="15" customHeight="1">
      <c r="B186" s="352"/>
      <c r="C186" s="327" t="s">
        <v>2501</v>
      </c>
      <c r="D186" s="327"/>
      <c r="E186" s="327"/>
      <c r="F186" s="350" t="s">
        <v>2428</v>
      </c>
      <c r="G186" s="327"/>
      <c r="H186" s="327" t="s">
        <v>2502</v>
      </c>
      <c r="I186" s="327" t="s">
        <v>2503</v>
      </c>
      <c r="J186" s="327"/>
      <c r="K186" s="375"/>
    </row>
    <row r="187" spans="2:11" s="1" customFormat="1" ht="15" customHeight="1">
      <c r="B187" s="352"/>
      <c r="C187" s="327" t="s">
        <v>2504</v>
      </c>
      <c r="D187" s="327"/>
      <c r="E187" s="327"/>
      <c r="F187" s="350" t="s">
        <v>2428</v>
      </c>
      <c r="G187" s="327"/>
      <c r="H187" s="327" t="s">
        <v>2505</v>
      </c>
      <c r="I187" s="327" t="s">
        <v>2503</v>
      </c>
      <c r="J187" s="327"/>
      <c r="K187" s="375"/>
    </row>
    <row r="188" spans="2:11" s="1" customFormat="1" ht="15" customHeight="1">
      <c r="B188" s="352"/>
      <c r="C188" s="327" t="s">
        <v>2506</v>
      </c>
      <c r="D188" s="327"/>
      <c r="E188" s="327"/>
      <c r="F188" s="350" t="s">
        <v>2428</v>
      </c>
      <c r="G188" s="327"/>
      <c r="H188" s="327" t="s">
        <v>2507</v>
      </c>
      <c r="I188" s="327" t="s">
        <v>2503</v>
      </c>
      <c r="J188" s="327"/>
      <c r="K188" s="375"/>
    </row>
    <row r="189" spans="2:11" s="1" customFormat="1" ht="15" customHeight="1">
      <c r="B189" s="352"/>
      <c r="C189" s="388" t="s">
        <v>2508</v>
      </c>
      <c r="D189" s="327"/>
      <c r="E189" s="327"/>
      <c r="F189" s="350" t="s">
        <v>2428</v>
      </c>
      <c r="G189" s="327"/>
      <c r="H189" s="327" t="s">
        <v>2509</v>
      </c>
      <c r="I189" s="327" t="s">
        <v>2510</v>
      </c>
      <c r="J189" s="389" t="s">
        <v>2511</v>
      </c>
      <c r="K189" s="375"/>
    </row>
    <row r="190" spans="2:11" s="1" customFormat="1" ht="15" customHeight="1">
      <c r="B190" s="352"/>
      <c r="C190" s="388" t="s">
        <v>43</v>
      </c>
      <c r="D190" s="327"/>
      <c r="E190" s="327"/>
      <c r="F190" s="350" t="s">
        <v>2422</v>
      </c>
      <c r="G190" s="327"/>
      <c r="H190" s="324" t="s">
        <v>2512</v>
      </c>
      <c r="I190" s="327" t="s">
        <v>2513</v>
      </c>
      <c r="J190" s="327"/>
      <c r="K190" s="375"/>
    </row>
    <row r="191" spans="2:11" s="1" customFormat="1" ht="15" customHeight="1">
      <c r="B191" s="352"/>
      <c r="C191" s="388" t="s">
        <v>2514</v>
      </c>
      <c r="D191" s="327"/>
      <c r="E191" s="327"/>
      <c r="F191" s="350" t="s">
        <v>2422</v>
      </c>
      <c r="G191" s="327"/>
      <c r="H191" s="327" t="s">
        <v>2515</v>
      </c>
      <c r="I191" s="327" t="s">
        <v>2457</v>
      </c>
      <c r="J191" s="327"/>
      <c r="K191" s="375"/>
    </row>
    <row r="192" spans="2:11" s="1" customFormat="1" ht="15" customHeight="1">
      <c r="B192" s="352"/>
      <c r="C192" s="388" t="s">
        <v>2516</v>
      </c>
      <c r="D192" s="327"/>
      <c r="E192" s="327"/>
      <c r="F192" s="350" t="s">
        <v>2422</v>
      </c>
      <c r="G192" s="327"/>
      <c r="H192" s="327" t="s">
        <v>2517</v>
      </c>
      <c r="I192" s="327" t="s">
        <v>2457</v>
      </c>
      <c r="J192" s="327"/>
      <c r="K192" s="375"/>
    </row>
    <row r="193" spans="2:11" s="1" customFormat="1" ht="15" customHeight="1">
      <c r="B193" s="352"/>
      <c r="C193" s="388" t="s">
        <v>2518</v>
      </c>
      <c r="D193" s="327"/>
      <c r="E193" s="327"/>
      <c r="F193" s="350" t="s">
        <v>2428</v>
      </c>
      <c r="G193" s="327"/>
      <c r="H193" s="327" t="s">
        <v>2519</v>
      </c>
      <c r="I193" s="327" t="s">
        <v>2457</v>
      </c>
      <c r="J193" s="327"/>
      <c r="K193" s="375"/>
    </row>
    <row r="194" spans="2:11" s="1" customFormat="1" ht="15" customHeight="1">
      <c r="B194" s="381"/>
      <c r="C194" s="390"/>
      <c r="D194" s="361"/>
      <c r="E194" s="361"/>
      <c r="F194" s="361"/>
      <c r="G194" s="361"/>
      <c r="H194" s="361"/>
      <c r="I194" s="361"/>
      <c r="J194" s="361"/>
      <c r="K194" s="382"/>
    </row>
    <row r="195" spans="2:11" s="1" customFormat="1" ht="18.75" customHeight="1">
      <c r="B195" s="363"/>
      <c r="C195" s="373"/>
      <c r="D195" s="373"/>
      <c r="E195" s="373"/>
      <c r="F195" s="383"/>
      <c r="G195" s="373"/>
      <c r="H195" s="373"/>
      <c r="I195" s="373"/>
      <c r="J195" s="373"/>
      <c r="K195" s="363"/>
    </row>
    <row r="196" spans="2:11" s="1" customFormat="1" ht="18.75" customHeight="1">
      <c r="B196" s="363"/>
      <c r="C196" s="373"/>
      <c r="D196" s="373"/>
      <c r="E196" s="373"/>
      <c r="F196" s="383"/>
      <c r="G196" s="373"/>
      <c r="H196" s="373"/>
      <c r="I196" s="373"/>
      <c r="J196" s="373"/>
      <c r="K196" s="363"/>
    </row>
    <row r="197" spans="2:11" s="1" customFormat="1" ht="18.75" customHeight="1">
      <c r="B197" s="335"/>
      <c r="C197" s="335"/>
      <c r="D197" s="335"/>
      <c r="E197" s="335"/>
      <c r="F197" s="335"/>
      <c r="G197" s="335"/>
      <c r="H197" s="335"/>
      <c r="I197" s="335"/>
      <c r="J197" s="335"/>
      <c r="K197" s="335"/>
    </row>
    <row r="198" spans="2:11" s="1" customFormat="1" ht="13.5">
      <c r="B198" s="314"/>
      <c r="C198" s="315"/>
      <c r="D198" s="315"/>
      <c r="E198" s="315"/>
      <c r="F198" s="315"/>
      <c r="G198" s="315"/>
      <c r="H198" s="315"/>
      <c r="I198" s="315"/>
      <c r="J198" s="315"/>
      <c r="K198" s="316"/>
    </row>
    <row r="199" spans="2:11" s="1" customFormat="1" ht="21">
      <c r="B199" s="317"/>
      <c r="C199" s="318" t="s">
        <v>2520</v>
      </c>
      <c r="D199" s="318"/>
      <c r="E199" s="318"/>
      <c r="F199" s="318"/>
      <c r="G199" s="318"/>
      <c r="H199" s="318"/>
      <c r="I199" s="318"/>
      <c r="J199" s="318"/>
      <c r="K199" s="319"/>
    </row>
    <row r="200" spans="2:11" s="1" customFormat="1" ht="25.5" customHeight="1">
      <c r="B200" s="317"/>
      <c r="C200" s="391" t="s">
        <v>2521</v>
      </c>
      <c r="D200" s="391"/>
      <c r="E200" s="391"/>
      <c r="F200" s="391" t="s">
        <v>2522</v>
      </c>
      <c r="G200" s="392"/>
      <c r="H200" s="391" t="s">
        <v>2523</v>
      </c>
      <c r="I200" s="391"/>
      <c r="J200" s="391"/>
      <c r="K200" s="319"/>
    </row>
    <row r="201" spans="2:11" s="1" customFormat="1" ht="5.25" customHeight="1">
      <c r="B201" s="352"/>
      <c r="C201" s="347"/>
      <c r="D201" s="347"/>
      <c r="E201" s="347"/>
      <c r="F201" s="347"/>
      <c r="G201" s="373"/>
      <c r="H201" s="347"/>
      <c r="I201" s="347"/>
      <c r="J201" s="347"/>
      <c r="K201" s="375"/>
    </row>
    <row r="202" spans="2:11" s="1" customFormat="1" ht="15" customHeight="1">
      <c r="B202" s="352"/>
      <c r="C202" s="327" t="s">
        <v>2513</v>
      </c>
      <c r="D202" s="327"/>
      <c r="E202" s="327"/>
      <c r="F202" s="350" t="s">
        <v>44</v>
      </c>
      <c r="G202" s="327"/>
      <c r="H202" s="327" t="s">
        <v>2524</v>
      </c>
      <c r="I202" s="327"/>
      <c r="J202" s="327"/>
      <c r="K202" s="375"/>
    </row>
    <row r="203" spans="2:11" s="1" customFormat="1" ht="15" customHeight="1">
      <c r="B203" s="352"/>
      <c r="C203" s="327"/>
      <c r="D203" s="327"/>
      <c r="E203" s="327"/>
      <c r="F203" s="350" t="s">
        <v>45</v>
      </c>
      <c r="G203" s="327"/>
      <c r="H203" s="327" t="s">
        <v>2525</v>
      </c>
      <c r="I203" s="327"/>
      <c r="J203" s="327"/>
      <c r="K203" s="375"/>
    </row>
    <row r="204" spans="2:11" s="1" customFormat="1" ht="15" customHeight="1">
      <c r="B204" s="352"/>
      <c r="C204" s="327"/>
      <c r="D204" s="327"/>
      <c r="E204" s="327"/>
      <c r="F204" s="350" t="s">
        <v>48</v>
      </c>
      <c r="G204" s="327"/>
      <c r="H204" s="327" t="s">
        <v>2526</v>
      </c>
      <c r="I204" s="327"/>
      <c r="J204" s="327"/>
      <c r="K204" s="375"/>
    </row>
    <row r="205" spans="2:11" s="1" customFormat="1" ht="15" customHeight="1">
      <c r="B205" s="352"/>
      <c r="C205" s="327"/>
      <c r="D205" s="327"/>
      <c r="E205" s="327"/>
      <c r="F205" s="350" t="s">
        <v>46</v>
      </c>
      <c r="G205" s="327"/>
      <c r="H205" s="327" t="s">
        <v>2527</v>
      </c>
      <c r="I205" s="327"/>
      <c r="J205" s="327"/>
      <c r="K205" s="375"/>
    </row>
    <row r="206" spans="2:11" s="1" customFormat="1" ht="15" customHeight="1">
      <c r="B206" s="352"/>
      <c r="C206" s="327"/>
      <c r="D206" s="327"/>
      <c r="E206" s="327"/>
      <c r="F206" s="350" t="s">
        <v>47</v>
      </c>
      <c r="G206" s="327"/>
      <c r="H206" s="327" t="s">
        <v>2528</v>
      </c>
      <c r="I206" s="327"/>
      <c r="J206" s="327"/>
      <c r="K206" s="375"/>
    </row>
    <row r="207" spans="2:11" s="1" customFormat="1" ht="15" customHeight="1">
      <c r="B207" s="352"/>
      <c r="C207" s="327"/>
      <c r="D207" s="327"/>
      <c r="E207" s="327"/>
      <c r="F207" s="350"/>
      <c r="G207" s="327"/>
      <c r="H207" s="327"/>
      <c r="I207" s="327"/>
      <c r="J207" s="327"/>
      <c r="K207" s="375"/>
    </row>
    <row r="208" spans="2:11" s="1" customFormat="1" ht="15" customHeight="1">
      <c r="B208" s="352"/>
      <c r="C208" s="327" t="s">
        <v>2469</v>
      </c>
      <c r="D208" s="327"/>
      <c r="E208" s="327"/>
      <c r="F208" s="350" t="s">
        <v>80</v>
      </c>
      <c r="G208" s="327"/>
      <c r="H208" s="327" t="s">
        <v>2529</v>
      </c>
      <c r="I208" s="327"/>
      <c r="J208" s="327"/>
      <c r="K208" s="375"/>
    </row>
    <row r="209" spans="2:11" s="1" customFormat="1" ht="15" customHeight="1">
      <c r="B209" s="352"/>
      <c r="C209" s="327"/>
      <c r="D209" s="327"/>
      <c r="E209" s="327"/>
      <c r="F209" s="350" t="s">
        <v>2366</v>
      </c>
      <c r="G209" s="327"/>
      <c r="H209" s="327" t="s">
        <v>2367</v>
      </c>
      <c r="I209" s="327"/>
      <c r="J209" s="327"/>
      <c r="K209" s="375"/>
    </row>
    <row r="210" spans="2:11" s="1" customFormat="1" ht="15" customHeight="1">
      <c r="B210" s="352"/>
      <c r="C210" s="327"/>
      <c r="D210" s="327"/>
      <c r="E210" s="327"/>
      <c r="F210" s="350" t="s">
        <v>2364</v>
      </c>
      <c r="G210" s="327"/>
      <c r="H210" s="327" t="s">
        <v>2530</v>
      </c>
      <c r="I210" s="327"/>
      <c r="J210" s="327"/>
      <c r="K210" s="375"/>
    </row>
    <row r="211" spans="2:11" s="1" customFormat="1" ht="15" customHeight="1">
      <c r="B211" s="393"/>
      <c r="C211" s="327"/>
      <c r="D211" s="327"/>
      <c r="E211" s="327"/>
      <c r="F211" s="350" t="s">
        <v>2368</v>
      </c>
      <c r="G211" s="388"/>
      <c r="H211" s="379" t="s">
        <v>2369</v>
      </c>
      <c r="I211" s="379"/>
      <c r="J211" s="379"/>
      <c r="K211" s="394"/>
    </row>
    <row r="212" spans="2:11" s="1" customFormat="1" ht="15" customHeight="1">
      <c r="B212" s="393"/>
      <c r="C212" s="327"/>
      <c r="D212" s="327"/>
      <c r="E212" s="327"/>
      <c r="F212" s="350" t="s">
        <v>2370</v>
      </c>
      <c r="G212" s="388"/>
      <c r="H212" s="379" t="s">
        <v>2531</v>
      </c>
      <c r="I212" s="379"/>
      <c r="J212" s="379"/>
      <c r="K212" s="394"/>
    </row>
    <row r="213" spans="2:11" s="1" customFormat="1" ht="15" customHeight="1">
      <c r="B213" s="393"/>
      <c r="C213" s="327"/>
      <c r="D213" s="327"/>
      <c r="E213" s="327"/>
      <c r="F213" s="350"/>
      <c r="G213" s="388"/>
      <c r="H213" s="379"/>
      <c r="I213" s="379"/>
      <c r="J213" s="379"/>
      <c r="K213" s="394"/>
    </row>
    <row r="214" spans="2:11" s="1" customFormat="1" ht="15" customHeight="1">
      <c r="B214" s="393"/>
      <c r="C214" s="327" t="s">
        <v>2493</v>
      </c>
      <c r="D214" s="327"/>
      <c r="E214" s="327"/>
      <c r="F214" s="350">
        <v>1</v>
      </c>
      <c r="G214" s="388"/>
      <c r="H214" s="379" t="s">
        <v>2532</v>
      </c>
      <c r="I214" s="379"/>
      <c r="J214" s="379"/>
      <c r="K214" s="394"/>
    </row>
    <row r="215" spans="2:11" s="1" customFormat="1" ht="15" customHeight="1">
      <c r="B215" s="393"/>
      <c r="C215" s="327"/>
      <c r="D215" s="327"/>
      <c r="E215" s="327"/>
      <c r="F215" s="350">
        <v>2</v>
      </c>
      <c r="G215" s="388"/>
      <c r="H215" s="379" t="s">
        <v>2533</v>
      </c>
      <c r="I215" s="379"/>
      <c r="J215" s="379"/>
      <c r="K215" s="394"/>
    </row>
    <row r="216" spans="2:11" s="1" customFormat="1" ht="15" customHeight="1">
      <c r="B216" s="393"/>
      <c r="C216" s="327"/>
      <c r="D216" s="327"/>
      <c r="E216" s="327"/>
      <c r="F216" s="350">
        <v>3</v>
      </c>
      <c r="G216" s="388"/>
      <c r="H216" s="379" t="s">
        <v>2534</v>
      </c>
      <c r="I216" s="379"/>
      <c r="J216" s="379"/>
      <c r="K216" s="394"/>
    </row>
    <row r="217" spans="2:11" s="1" customFormat="1" ht="15" customHeight="1">
      <c r="B217" s="393"/>
      <c r="C217" s="327"/>
      <c r="D217" s="327"/>
      <c r="E217" s="327"/>
      <c r="F217" s="350">
        <v>4</v>
      </c>
      <c r="G217" s="388"/>
      <c r="H217" s="379" t="s">
        <v>2535</v>
      </c>
      <c r="I217" s="379"/>
      <c r="J217" s="379"/>
      <c r="K217" s="394"/>
    </row>
    <row r="218" spans="2:11" s="1" customFormat="1" ht="12.75" customHeight="1">
      <c r="B218" s="395"/>
      <c r="C218" s="396"/>
      <c r="D218" s="396"/>
      <c r="E218" s="396"/>
      <c r="F218" s="396"/>
      <c r="G218" s="396"/>
      <c r="H218" s="396"/>
      <c r="I218" s="396"/>
      <c r="J218" s="396"/>
      <c r="K218" s="39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  <c r="AZ2" s="140" t="s">
        <v>112</v>
      </c>
      <c r="BA2" s="140" t="s">
        <v>113</v>
      </c>
      <c r="BB2" s="140" t="s">
        <v>114</v>
      </c>
      <c r="BC2" s="140" t="s">
        <v>115</v>
      </c>
      <c r="BD2" s="140" t="s">
        <v>116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  <c r="AZ3" s="140" t="s">
        <v>117</v>
      </c>
      <c r="BA3" s="140" t="s">
        <v>19</v>
      </c>
      <c r="BB3" s="140" t="s">
        <v>118</v>
      </c>
      <c r="BC3" s="140" t="s">
        <v>119</v>
      </c>
      <c r="BD3" s="140" t="s">
        <v>89</v>
      </c>
    </row>
    <row r="4" spans="2:56" s="1" customFormat="1" ht="24.95" customHeight="1">
      <c r="B4" s="22"/>
      <c r="D4" s="143" t="s">
        <v>120</v>
      </c>
      <c r="L4" s="22"/>
      <c r="M4" s="144" t="s">
        <v>10</v>
      </c>
      <c r="AT4" s="19" t="s">
        <v>4</v>
      </c>
      <c r="AZ4" s="140" t="s">
        <v>121</v>
      </c>
      <c r="BA4" s="140" t="s">
        <v>19</v>
      </c>
      <c r="BB4" s="140" t="s">
        <v>118</v>
      </c>
      <c r="BC4" s="140" t="s">
        <v>122</v>
      </c>
      <c r="BD4" s="140" t="s">
        <v>89</v>
      </c>
    </row>
    <row r="5" spans="2:56" s="1" customFormat="1" ht="6.95" customHeight="1">
      <c r="B5" s="22"/>
      <c r="L5" s="22"/>
      <c r="AZ5" s="140" t="s">
        <v>123</v>
      </c>
      <c r="BA5" s="140" t="s">
        <v>19</v>
      </c>
      <c r="BB5" s="140" t="s">
        <v>118</v>
      </c>
      <c r="BC5" s="140" t="s">
        <v>124</v>
      </c>
      <c r="BD5" s="140" t="s">
        <v>89</v>
      </c>
    </row>
    <row r="6" spans="2:56" s="1" customFormat="1" ht="12" customHeight="1">
      <c r="B6" s="22"/>
      <c r="D6" s="145" t="s">
        <v>16</v>
      </c>
      <c r="L6" s="22"/>
      <c r="AZ6" s="140" t="s">
        <v>125</v>
      </c>
      <c r="BA6" s="140" t="s">
        <v>126</v>
      </c>
      <c r="BB6" s="140" t="s">
        <v>114</v>
      </c>
      <c r="BC6" s="140" t="s">
        <v>127</v>
      </c>
      <c r="BD6" s="140" t="s">
        <v>116</v>
      </c>
    </row>
    <row r="7" spans="2:56" s="1" customFormat="1" ht="26.25" customHeight="1">
      <c r="B7" s="22"/>
      <c r="E7" s="146" t="str">
        <f>'Rekapitulace stavby'!K6</f>
        <v>Stavební úpravy se změnou užívání městského objektu čp. 84 v Turnově</v>
      </c>
      <c r="F7" s="145"/>
      <c r="G7" s="145"/>
      <c r="H7" s="145"/>
      <c r="L7" s="22"/>
      <c r="AZ7" s="140" t="s">
        <v>128</v>
      </c>
      <c r="BA7" s="140" t="s">
        <v>19</v>
      </c>
      <c r="BB7" s="140" t="s">
        <v>118</v>
      </c>
      <c r="BC7" s="140" t="s">
        <v>129</v>
      </c>
      <c r="BD7" s="140" t="s">
        <v>89</v>
      </c>
    </row>
    <row r="8" spans="1:56" s="2" customFormat="1" ht="12" customHeight="1">
      <c r="A8" s="40"/>
      <c r="B8" s="46"/>
      <c r="C8" s="40"/>
      <c r="D8" s="145" t="s">
        <v>130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40" t="s">
        <v>131</v>
      </c>
      <c r="BA8" s="140" t="s">
        <v>19</v>
      </c>
      <c r="BB8" s="140" t="s">
        <v>19</v>
      </c>
      <c r="BC8" s="140" t="s">
        <v>132</v>
      </c>
      <c r="BD8" s="140" t="s">
        <v>89</v>
      </c>
    </row>
    <row r="9" spans="1:56" s="2" customFormat="1" ht="16.5" customHeight="1">
      <c r="A9" s="40"/>
      <c r="B9" s="46"/>
      <c r="C9" s="40"/>
      <c r="D9" s="40"/>
      <c r="E9" s="148" t="s">
        <v>133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0" t="s">
        <v>134</v>
      </c>
      <c r="BA9" s="140" t="s">
        <v>19</v>
      </c>
      <c r="BB9" s="140" t="s">
        <v>19</v>
      </c>
      <c r="BC9" s="140" t="s">
        <v>135</v>
      </c>
      <c r="BD9" s="140" t="s">
        <v>89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0" t="s">
        <v>136</v>
      </c>
      <c r="BA10" s="140" t="s">
        <v>19</v>
      </c>
      <c r="BB10" s="140" t="s">
        <v>137</v>
      </c>
      <c r="BC10" s="140" t="s">
        <v>138</v>
      </c>
      <c r="BD10" s="140" t="s">
        <v>89</v>
      </c>
    </row>
    <row r="11" spans="1:56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0" t="s">
        <v>139</v>
      </c>
      <c r="BA11" s="140" t="s">
        <v>19</v>
      </c>
      <c r="BB11" s="140" t="s">
        <v>114</v>
      </c>
      <c r="BC11" s="140" t="s">
        <v>140</v>
      </c>
      <c r="BD11" s="140" t="s">
        <v>89</v>
      </c>
    </row>
    <row r="12" spans="1:56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23. 8. 2022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0" t="s">
        <v>141</v>
      </c>
      <c r="BA12" s="140" t="s">
        <v>19</v>
      </c>
      <c r="BB12" s="140" t="s">
        <v>114</v>
      </c>
      <c r="BC12" s="140" t="s">
        <v>142</v>
      </c>
      <c r="BD12" s="140" t="s">
        <v>89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0" t="s">
        <v>143</v>
      </c>
      <c r="BA13" s="140" t="s">
        <v>19</v>
      </c>
      <c r="BB13" s="140" t="s">
        <v>144</v>
      </c>
      <c r="BC13" s="140" t="s">
        <v>145</v>
      </c>
      <c r="BD13" s="140" t="s">
        <v>89</v>
      </c>
    </row>
    <row r="14" spans="1:56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27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0" t="s">
        <v>146</v>
      </c>
      <c r="BA14" s="140" t="s">
        <v>19</v>
      </c>
      <c r="BB14" s="140" t="s">
        <v>144</v>
      </c>
      <c r="BC14" s="140" t="s">
        <v>147</v>
      </c>
      <c r="BD14" s="140" t="s">
        <v>89</v>
      </c>
    </row>
    <row r="15" spans="1:56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5" t="s">
        <v>29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0" t="s">
        <v>148</v>
      </c>
      <c r="BA15" s="140" t="s">
        <v>149</v>
      </c>
      <c r="BB15" s="140" t="s">
        <v>144</v>
      </c>
      <c r="BC15" s="140" t="s">
        <v>150</v>
      </c>
      <c r="BD15" s="140" t="s">
        <v>89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0" t="s">
        <v>151</v>
      </c>
      <c r="BA16" s="140" t="s">
        <v>19</v>
      </c>
      <c r="BB16" s="140" t="s">
        <v>144</v>
      </c>
      <c r="BC16" s="140" t="s">
        <v>152</v>
      </c>
      <c r="BD16" s="140" t="s">
        <v>89</v>
      </c>
    </row>
    <row r="17" spans="1:56" s="2" customFormat="1" ht="12" customHeight="1">
      <c r="A17" s="40"/>
      <c r="B17" s="46"/>
      <c r="C17" s="40"/>
      <c r="D17" s="145" t="s">
        <v>30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0" t="s">
        <v>153</v>
      </c>
      <c r="BA17" s="140" t="s">
        <v>19</v>
      </c>
      <c r="BB17" s="140" t="s">
        <v>144</v>
      </c>
      <c r="BC17" s="140" t="s">
        <v>154</v>
      </c>
      <c r="BD17" s="140" t="s">
        <v>89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29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0" t="s">
        <v>155</v>
      </c>
      <c r="BA18" s="140" t="s">
        <v>19</v>
      </c>
      <c r="BB18" s="140" t="s">
        <v>144</v>
      </c>
      <c r="BC18" s="140" t="s">
        <v>156</v>
      </c>
      <c r="BD18" s="140" t="s">
        <v>89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0" t="s">
        <v>157</v>
      </c>
      <c r="BA19" s="140" t="s">
        <v>19</v>
      </c>
      <c r="BB19" s="140" t="s">
        <v>19</v>
      </c>
      <c r="BC19" s="140" t="s">
        <v>158</v>
      </c>
      <c r="BD19" s="140" t="s">
        <v>89</v>
      </c>
    </row>
    <row r="20" spans="1:56" s="2" customFormat="1" ht="12" customHeight="1">
      <c r="A20" s="40"/>
      <c r="B20" s="46"/>
      <c r="C20" s="40"/>
      <c r="D20" s="145" t="s">
        <v>32</v>
      </c>
      <c r="E20" s="40"/>
      <c r="F20" s="40"/>
      <c r="G20" s="40"/>
      <c r="H20" s="40"/>
      <c r="I20" s="145" t="s">
        <v>26</v>
      </c>
      <c r="J20" s="135" t="s">
        <v>33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0" t="s">
        <v>159</v>
      </c>
      <c r="BA20" s="140" t="s">
        <v>19</v>
      </c>
      <c r="BB20" s="140" t="s">
        <v>144</v>
      </c>
      <c r="BC20" s="140" t="s">
        <v>160</v>
      </c>
      <c r="BD20" s="140" t="s">
        <v>89</v>
      </c>
    </row>
    <row r="21" spans="1:56" s="2" customFormat="1" ht="18" customHeight="1">
      <c r="A21" s="40"/>
      <c r="B21" s="46"/>
      <c r="C21" s="40"/>
      <c r="D21" s="40"/>
      <c r="E21" s="135" t="s">
        <v>34</v>
      </c>
      <c r="F21" s="40"/>
      <c r="G21" s="40"/>
      <c r="H21" s="40"/>
      <c r="I21" s="145" t="s">
        <v>29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0" t="s">
        <v>161</v>
      </c>
      <c r="BA21" s="140" t="s">
        <v>19</v>
      </c>
      <c r="BB21" s="140" t="s">
        <v>144</v>
      </c>
      <c r="BC21" s="140" t="s">
        <v>162</v>
      </c>
      <c r="BD21" s="140" t="s">
        <v>89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0" t="s">
        <v>163</v>
      </c>
      <c r="BA22" s="140" t="s">
        <v>19</v>
      </c>
      <c r="BB22" s="140" t="s">
        <v>144</v>
      </c>
      <c r="BC22" s="140" t="s">
        <v>164</v>
      </c>
      <c r="BD22" s="140" t="s">
        <v>89</v>
      </c>
    </row>
    <row r="23" spans="1:56" s="2" customFormat="1" ht="12" customHeight="1">
      <c r="A23" s="40"/>
      <c r="B23" s="46"/>
      <c r="C23" s="40"/>
      <c r="D23" s="145" t="s">
        <v>36</v>
      </c>
      <c r="E23" s="40"/>
      <c r="F23" s="40"/>
      <c r="G23" s="40"/>
      <c r="H23" s="40"/>
      <c r="I23" s="145" t="s">
        <v>26</v>
      </c>
      <c r="J23" s="135" t="s">
        <v>33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0" t="s">
        <v>165</v>
      </c>
      <c r="BA23" s="140" t="s">
        <v>19</v>
      </c>
      <c r="BB23" s="140" t="s">
        <v>144</v>
      </c>
      <c r="BC23" s="140" t="s">
        <v>166</v>
      </c>
      <c r="BD23" s="140" t="s">
        <v>89</v>
      </c>
    </row>
    <row r="24" spans="1:56" s="2" customFormat="1" ht="18" customHeight="1">
      <c r="A24" s="40"/>
      <c r="B24" s="46"/>
      <c r="C24" s="40"/>
      <c r="D24" s="40"/>
      <c r="E24" s="135" t="s">
        <v>34</v>
      </c>
      <c r="F24" s="40"/>
      <c r="G24" s="40"/>
      <c r="H24" s="40"/>
      <c r="I24" s="145" t="s">
        <v>29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0" t="s">
        <v>167</v>
      </c>
      <c r="BA24" s="140" t="s">
        <v>19</v>
      </c>
      <c r="BB24" s="140" t="s">
        <v>144</v>
      </c>
      <c r="BC24" s="140" t="s">
        <v>168</v>
      </c>
      <c r="BD24" s="140" t="s">
        <v>89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0" t="s">
        <v>169</v>
      </c>
      <c r="BA25" s="140" t="s">
        <v>19</v>
      </c>
      <c r="BB25" s="140" t="s">
        <v>144</v>
      </c>
      <c r="BC25" s="140" t="s">
        <v>170</v>
      </c>
      <c r="BD25" s="140" t="s">
        <v>89</v>
      </c>
    </row>
    <row r="26" spans="1:56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0" t="s">
        <v>171</v>
      </c>
      <c r="BA26" s="140" t="s">
        <v>19</v>
      </c>
      <c r="BB26" s="140" t="s">
        <v>144</v>
      </c>
      <c r="BC26" s="140" t="s">
        <v>172</v>
      </c>
      <c r="BD26" s="140" t="s">
        <v>89</v>
      </c>
    </row>
    <row r="27" spans="1:56" s="8" customFormat="1" ht="71.25" customHeight="1">
      <c r="A27" s="150"/>
      <c r="B27" s="151"/>
      <c r="C27" s="150"/>
      <c r="D27" s="150"/>
      <c r="E27" s="152" t="s">
        <v>38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Z27" s="154" t="s">
        <v>173</v>
      </c>
      <c r="BA27" s="154" t="s">
        <v>19</v>
      </c>
      <c r="BB27" s="154" t="s">
        <v>144</v>
      </c>
      <c r="BC27" s="154" t="s">
        <v>174</v>
      </c>
      <c r="BD27" s="154" t="s">
        <v>89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0" t="s">
        <v>175</v>
      </c>
      <c r="BA28" s="140" t="s">
        <v>19</v>
      </c>
      <c r="BB28" s="140" t="s">
        <v>144</v>
      </c>
      <c r="BC28" s="140" t="s">
        <v>176</v>
      </c>
      <c r="BD28" s="140" t="s">
        <v>89</v>
      </c>
    </row>
    <row r="29" spans="1:56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40" t="s">
        <v>177</v>
      </c>
      <c r="BA29" s="140" t="s">
        <v>19</v>
      </c>
      <c r="BB29" s="140" t="s">
        <v>19</v>
      </c>
      <c r="BC29" s="140" t="s">
        <v>178</v>
      </c>
      <c r="BD29" s="140" t="s">
        <v>89</v>
      </c>
    </row>
    <row r="30" spans="1:56" s="2" customFormat="1" ht="25.4" customHeight="1">
      <c r="A30" s="40"/>
      <c r="B30" s="46"/>
      <c r="C30" s="40"/>
      <c r="D30" s="156" t="s">
        <v>39</v>
      </c>
      <c r="E30" s="40"/>
      <c r="F30" s="40"/>
      <c r="G30" s="40"/>
      <c r="H30" s="40"/>
      <c r="I30" s="40"/>
      <c r="J30" s="157">
        <f>ROUND(J107,2)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0" t="s">
        <v>179</v>
      </c>
      <c r="BA30" s="140" t="s">
        <v>19</v>
      </c>
      <c r="BB30" s="140" t="s">
        <v>144</v>
      </c>
      <c r="BC30" s="140" t="s">
        <v>180</v>
      </c>
      <c r="BD30" s="140" t="s">
        <v>89</v>
      </c>
    </row>
    <row r="31" spans="1:56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40" t="s">
        <v>181</v>
      </c>
      <c r="BA31" s="140" t="s">
        <v>19</v>
      </c>
      <c r="BB31" s="140" t="s">
        <v>144</v>
      </c>
      <c r="BC31" s="140" t="s">
        <v>182</v>
      </c>
      <c r="BD31" s="140" t="s">
        <v>89</v>
      </c>
    </row>
    <row r="32" spans="1:31" s="2" customFormat="1" ht="14.4" customHeight="1">
      <c r="A32" s="40"/>
      <c r="B32" s="46"/>
      <c r="C32" s="40"/>
      <c r="D32" s="40"/>
      <c r="E32" s="40"/>
      <c r="F32" s="158" t="s">
        <v>41</v>
      </c>
      <c r="G32" s="40"/>
      <c r="H32" s="40"/>
      <c r="I32" s="158" t="s">
        <v>40</v>
      </c>
      <c r="J32" s="158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9" t="s">
        <v>43</v>
      </c>
      <c r="E33" s="145" t="s">
        <v>44</v>
      </c>
      <c r="F33" s="160">
        <f>ROUND((SUM(BE107:BE1413)),2)</f>
        <v>0</v>
      </c>
      <c r="G33" s="40"/>
      <c r="H33" s="40"/>
      <c r="I33" s="161">
        <v>0.21</v>
      </c>
      <c r="J33" s="160">
        <f>ROUND(((SUM(BE107:BE1413))*I33),2)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60">
        <f>ROUND((SUM(BF107:BF1413)),2)</f>
        <v>0</v>
      </c>
      <c r="G34" s="40"/>
      <c r="H34" s="40"/>
      <c r="I34" s="161">
        <v>0.15</v>
      </c>
      <c r="J34" s="160">
        <f>ROUND(((SUM(BF107:BF1413))*I34),2)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60">
        <f>ROUND((SUM(BG107:BG1413)),2)</f>
        <v>0</v>
      </c>
      <c r="G35" s="40"/>
      <c r="H35" s="40"/>
      <c r="I35" s="161">
        <v>0.21</v>
      </c>
      <c r="J35" s="160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60">
        <f>ROUND((SUM(BH107:BH1413)),2)</f>
        <v>0</v>
      </c>
      <c r="G36" s="40"/>
      <c r="H36" s="40"/>
      <c r="I36" s="161">
        <v>0.15</v>
      </c>
      <c r="J36" s="160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60">
        <f>ROUND((SUM(BI107:BI1413)),2)</f>
        <v>0</v>
      </c>
      <c r="G37" s="40"/>
      <c r="H37" s="40"/>
      <c r="I37" s="161">
        <v>0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4"/>
      <c r="J39" s="167">
        <f>SUM(J30:J37)</f>
        <v>0</v>
      </c>
      <c r="K39" s="168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183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3" t="str">
        <f>E7</f>
        <v>Stavební úpravy se změnou užívání městského objektu čp. 84 v Turnově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130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ASŘ - Stavební část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st.p.č. 506 v k.ú. Turnov</v>
      </c>
      <c r="G52" s="42"/>
      <c r="H52" s="42"/>
      <c r="I52" s="34" t="s">
        <v>23</v>
      </c>
      <c r="J52" s="74" t="str">
        <f>IF(J12="","",J12)</f>
        <v>23. 8. 2022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Turnov</v>
      </c>
      <c r="G54" s="42"/>
      <c r="H54" s="42"/>
      <c r="I54" s="34" t="s">
        <v>32</v>
      </c>
      <c r="J54" s="38" t="str">
        <f>E21</f>
        <v>ACTIV Projekce, s.r.o.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ACTIV Projekce, s.r.o.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4" t="s">
        <v>184</v>
      </c>
      <c r="D57" s="175"/>
      <c r="E57" s="175"/>
      <c r="F57" s="175"/>
      <c r="G57" s="175"/>
      <c r="H57" s="175"/>
      <c r="I57" s="175"/>
      <c r="J57" s="176" t="s">
        <v>185</v>
      </c>
      <c r="K57" s="175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71</v>
      </c>
      <c r="D59" s="42"/>
      <c r="E59" s="42"/>
      <c r="F59" s="42"/>
      <c r="G59" s="42"/>
      <c r="H59" s="42"/>
      <c r="I59" s="42"/>
      <c r="J59" s="104">
        <f>J107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186</v>
      </c>
    </row>
    <row r="60" spans="1:31" s="9" customFormat="1" ht="24.95" customHeight="1">
      <c r="A60" s="9"/>
      <c r="B60" s="178"/>
      <c r="C60" s="179"/>
      <c r="D60" s="180" t="s">
        <v>187</v>
      </c>
      <c r="E60" s="181"/>
      <c r="F60" s="181"/>
      <c r="G60" s="181"/>
      <c r="H60" s="181"/>
      <c r="I60" s="181"/>
      <c r="J60" s="182">
        <f>J108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27"/>
      <c r="D61" s="185" t="s">
        <v>188</v>
      </c>
      <c r="E61" s="186"/>
      <c r="F61" s="186"/>
      <c r="G61" s="186"/>
      <c r="H61" s="186"/>
      <c r="I61" s="186"/>
      <c r="J61" s="187">
        <f>J109</f>
        <v>0</v>
      </c>
      <c r="K61" s="127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27"/>
      <c r="D62" s="185" t="s">
        <v>189</v>
      </c>
      <c r="E62" s="186"/>
      <c r="F62" s="186"/>
      <c r="G62" s="186"/>
      <c r="H62" s="186"/>
      <c r="I62" s="186"/>
      <c r="J62" s="187">
        <f>J145</f>
        <v>0</v>
      </c>
      <c r="K62" s="127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27"/>
      <c r="D63" s="185" t="s">
        <v>190</v>
      </c>
      <c r="E63" s="186"/>
      <c r="F63" s="186"/>
      <c r="G63" s="186"/>
      <c r="H63" s="186"/>
      <c r="I63" s="186"/>
      <c r="J63" s="187">
        <f>J150</f>
        <v>0</v>
      </c>
      <c r="K63" s="127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27"/>
      <c r="D64" s="185" t="s">
        <v>191</v>
      </c>
      <c r="E64" s="186"/>
      <c r="F64" s="186"/>
      <c r="G64" s="186"/>
      <c r="H64" s="186"/>
      <c r="I64" s="186"/>
      <c r="J64" s="187">
        <f>J163</f>
        <v>0</v>
      </c>
      <c r="K64" s="127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27"/>
      <c r="D65" s="185" t="s">
        <v>192</v>
      </c>
      <c r="E65" s="186"/>
      <c r="F65" s="186"/>
      <c r="G65" s="186"/>
      <c r="H65" s="186"/>
      <c r="I65" s="186"/>
      <c r="J65" s="187">
        <f>J319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7"/>
      <c r="D66" s="185" t="s">
        <v>193</v>
      </c>
      <c r="E66" s="186"/>
      <c r="F66" s="186"/>
      <c r="G66" s="186"/>
      <c r="H66" s="186"/>
      <c r="I66" s="186"/>
      <c r="J66" s="187">
        <f>J483</f>
        <v>0</v>
      </c>
      <c r="K66" s="127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27"/>
      <c r="D67" s="185" t="s">
        <v>194</v>
      </c>
      <c r="E67" s="186"/>
      <c r="F67" s="186"/>
      <c r="G67" s="186"/>
      <c r="H67" s="186"/>
      <c r="I67" s="186"/>
      <c r="J67" s="187">
        <f>J506</f>
        <v>0</v>
      </c>
      <c r="K67" s="127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27"/>
      <c r="D68" s="185" t="s">
        <v>195</v>
      </c>
      <c r="E68" s="186"/>
      <c r="F68" s="186"/>
      <c r="G68" s="186"/>
      <c r="H68" s="186"/>
      <c r="I68" s="186"/>
      <c r="J68" s="187">
        <f>J518</f>
        <v>0</v>
      </c>
      <c r="K68" s="127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8"/>
      <c r="C69" s="179"/>
      <c r="D69" s="180" t="s">
        <v>196</v>
      </c>
      <c r="E69" s="181"/>
      <c r="F69" s="181"/>
      <c r="G69" s="181"/>
      <c r="H69" s="181"/>
      <c r="I69" s="181"/>
      <c r="J69" s="182">
        <f>J521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4"/>
      <c r="C70" s="127"/>
      <c r="D70" s="185" t="s">
        <v>197</v>
      </c>
      <c r="E70" s="186"/>
      <c r="F70" s="186"/>
      <c r="G70" s="186"/>
      <c r="H70" s="186"/>
      <c r="I70" s="186"/>
      <c r="J70" s="187">
        <f>J522</f>
        <v>0</v>
      </c>
      <c r="K70" s="127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27"/>
      <c r="D71" s="185" t="s">
        <v>198</v>
      </c>
      <c r="E71" s="186"/>
      <c r="F71" s="186"/>
      <c r="G71" s="186"/>
      <c r="H71" s="186"/>
      <c r="I71" s="186"/>
      <c r="J71" s="187">
        <f>J615</f>
        <v>0</v>
      </c>
      <c r="K71" s="127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4"/>
      <c r="C72" s="127"/>
      <c r="D72" s="185" t="s">
        <v>199</v>
      </c>
      <c r="E72" s="186"/>
      <c r="F72" s="186"/>
      <c r="G72" s="186"/>
      <c r="H72" s="186"/>
      <c r="I72" s="186"/>
      <c r="J72" s="187">
        <f>J624</f>
        <v>0</v>
      </c>
      <c r="K72" s="127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4"/>
      <c r="C73" s="127"/>
      <c r="D73" s="185" t="s">
        <v>200</v>
      </c>
      <c r="E73" s="186"/>
      <c r="F73" s="186"/>
      <c r="G73" s="186"/>
      <c r="H73" s="186"/>
      <c r="I73" s="186"/>
      <c r="J73" s="187">
        <f>J632</f>
        <v>0</v>
      </c>
      <c r="K73" s="127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4"/>
      <c r="C74" s="127"/>
      <c r="D74" s="185" t="s">
        <v>201</v>
      </c>
      <c r="E74" s="186"/>
      <c r="F74" s="186"/>
      <c r="G74" s="186"/>
      <c r="H74" s="186"/>
      <c r="I74" s="186"/>
      <c r="J74" s="187">
        <f>J648</f>
        <v>0</v>
      </c>
      <c r="K74" s="127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4"/>
      <c r="C75" s="127"/>
      <c r="D75" s="185" t="s">
        <v>202</v>
      </c>
      <c r="E75" s="186"/>
      <c r="F75" s="186"/>
      <c r="G75" s="186"/>
      <c r="H75" s="186"/>
      <c r="I75" s="186"/>
      <c r="J75" s="187">
        <f>J657</f>
        <v>0</v>
      </c>
      <c r="K75" s="127"/>
      <c r="L75" s="18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4"/>
      <c r="C76" s="127"/>
      <c r="D76" s="185" t="s">
        <v>203</v>
      </c>
      <c r="E76" s="186"/>
      <c r="F76" s="186"/>
      <c r="G76" s="186"/>
      <c r="H76" s="186"/>
      <c r="I76" s="186"/>
      <c r="J76" s="187">
        <f>J663</f>
        <v>0</v>
      </c>
      <c r="K76" s="127"/>
      <c r="L76" s="18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4"/>
      <c r="C77" s="127"/>
      <c r="D77" s="185" t="s">
        <v>204</v>
      </c>
      <c r="E77" s="186"/>
      <c r="F77" s="186"/>
      <c r="G77" s="186"/>
      <c r="H77" s="186"/>
      <c r="I77" s="186"/>
      <c r="J77" s="187">
        <f>J706</f>
        <v>0</v>
      </c>
      <c r="K77" s="127"/>
      <c r="L77" s="18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4"/>
      <c r="C78" s="127"/>
      <c r="D78" s="185" t="s">
        <v>205</v>
      </c>
      <c r="E78" s="186"/>
      <c r="F78" s="186"/>
      <c r="G78" s="186"/>
      <c r="H78" s="186"/>
      <c r="I78" s="186"/>
      <c r="J78" s="187">
        <f>J830</f>
        <v>0</v>
      </c>
      <c r="K78" s="127"/>
      <c r="L78" s="18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4"/>
      <c r="C79" s="127"/>
      <c r="D79" s="185" t="s">
        <v>206</v>
      </c>
      <c r="E79" s="186"/>
      <c r="F79" s="186"/>
      <c r="G79" s="186"/>
      <c r="H79" s="186"/>
      <c r="I79" s="186"/>
      <c r="J79" s="187">
        <f>J855</f>
        <v>0</v>
      </c>
      <c r="K79" s="127"/>
      <c r="L79" s="18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4"/>
      <c r="C80" s="127"/>
      <c r="D80" s="185" t="s">
        <v>207</v>
      </c>
      <c r="E80" s="186"/>
      <c r="F80" s="186"/>
      <c r="G80" s="186"/>
      <c r="H80" s="186"/>
      <c r="I80" s="186"/>
      <c r="J80" s="187">
        <f>J871</f>
        <v>0</v>
      </c>
      <c r="K80" s="127"/>
      <c r="L80" s="18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4"/>
      <c r="C81" s="127"/>
      <c r="D81" s="185" t="s">
        <v>208</v>
      </c>
      <c r="E81" s="186"/>
      <c r="F81" s="186"/>
      <c r="G81" s="186"/>
      <c r="H81" s="186"/>
      <c r="I81" s="186"/>
      <c r="J81" s="187">
        <f>J1089</f>
        <v>0</v>
      </c>
      <c r="K81" s="127"/>
      <c r="L81" s="18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4"/>
      <c r="C82" s="127"/>
      <c r="D82" s="185" t="s">
        <v>209</v>
      </c>
      <c r="E82" s="186"/>
      <c r="F82" s="186"/>
      <c r="G82" s="186"/>
      <c r="H82" s="186"/>
      <c r="I82" s="186"/>
      <c r="J82" s="187">
        <f>J1121</f>
        <v>0</v>
      </c>
      <c r="K82" s="127"/>
      <c r="L82" s="188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4"/>
      <c r="C83" s="127"/>
      <c r="D83" s="185" t="s">
        <v>210</v>
      </c>
      <c r="E83" s="186"/>
      <c r="F83" s="186"/>
      <c r="G83" s="186"/>
      <c r="H83" s="186"/>
      <c r="I83" s="186"/>
      <c r="J83" s="187">
        <f>J1193</f>
        <v>0</v>
      </c>
      <c r="K83" s="127"/>
      <c r="L83" s="18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4"/>
      <c r="C84" s="127"/>
      <c r="D84" s="185" t="s">
        <v>211</v>
      </c>
      <c r="E84" s="186"/>
      <c r="F84" s="186"/>
      <c r="G84" s="186"/>
      <c r="H84" s="186"/>
      <c r="I84" s="186"/>
      <c r="J84" s="187">
        <f>J1253</f>
        <v>0</v>
      </c>
      <c r="K84" s="127"/>
      <c r="L84" s="188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4"/>
      <c r="C85" s="127"/>
      <c r="D85" s="185" t="s">
        <v>212</v>
      </c>
      <c r="E85" s="186"/>
      <c r="F85" s="186"/>
      <c r="G85" s="186"/>
      <c r="H85" s="186"/>
      <c r="I85" s="186"/>
      <c r="J85" s="187">
        <f>J1303</f>
        <v>0</v>
      </c>
      <c r="K85" s="127"/>
      <c r="L85" s="188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4"/>
      <c r="C86" s="127"/>
      <c r="D86" s="185" t="s">
        <v>213</v>
      </c>
      <c r="E86" s="186"/>
      <c r="F86" s="186"/>
      <c r="G86" s="186"/>
      <c r="H86" s="186"/>
      <c r="I86" s="186"/>
      <c r="J86" s="187">
        <f>J1340</f>
        <v>0</v>
      </c>
      <c r="K86" s="127"/>
      <c r="L86" s="188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4"/>
      <c r="C87" s="127"/>
      <c r="D87" s="185" t="s">
        <v>214</v>
      </c>
      <c r="E87" s="186"/>
      <c r="F87" s="186"/>
      <c r="G87" s="186"/>
      <c r="H87" s="186"/>
      <c r="I87" s="186"/>
      <c r="J87" s="187">
        <f>J1402</f>
        <v>0</v>
      </c>
      <c r="K87" s="127"/>
      <c r="L87" s="188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2" customFormat="1" ht="21.8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3" spans="1:31" s="2" customFormat="1" ht="6.95" customHeight="1">
      <c r="A93" s="40"/>
      <c r="B93" s="63"/>
      <c r="C93" s="64"/>
      <c r="D93" s="64"/>
      <c r="E93" s="64"/>
      <c r="F93" s="64"/>
      <c r="G93" s="64"/>
      <c r="H93" s="64"/>
      <c r="I93" s="64"/>
      <c r="J93" s="64"/>
      <c r="K93" s="64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4.95" customHeight="1">
      <c r="A94" s="40"/>
      <c r="B94" s="41"/>
      <c r="C94" s="25" t="s">
        <v>215</v>
      </c>
      <c r="D94" s="42"/>
      <c r="E94" s="42"/>
      <c r="F94" s="42"/>
      <c r="G94" s="42"/>
      <c r="H94" s="42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16</v>
      </c>
      <c r="D96" s="42"/>
      <c r="E96" s="42"/>
      <c r="F96" s="42"/>
      <c r="G96" s="42"/>
      <c r="H96" s="42"/>
      <c r="I96" s="42"/>
      <c r="J96" s="42"/>
      <c r="K96" s="42"/>
      <c r="L96" s="14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26.25" customHeight="1">
      <c r="A97" s="40"/>
      <c r="B97" s="41"/>
      <c r="C97" s="42"/>
      <c r="D97" s="42"/>
      <c r="E97" s="173" t="str">
        <f>E7</f>
        <v>Stavební úpravy se změnou užívání městského objektu čp. 84 v Turnově</v>
      </c>
      <c r="F97" s="34"/>
      <c r="G97" s="34"/>
      <c r="H97" s="34"/>
      <c r="I97" s="42"/>
      <c r="J97" s="42"/>
      <c r="K97" s="42"/>
      <c r="L97" s="14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2" customHeight="1">
      <c r="A98" s="40"/>
      <c r="B98" s="41"/>
      <c r="C98" s="34" t="s">
        <v>130</v>
      </c>
      <c r="D98" s="42"/>
      <c r="E98" s="42"/>
      <c r="F98" s="42"/>
      <c r="G98" s="42"/>
      <c r="H98" s="42"/>
      <c r="I98" s="42"/>
      <c r="J98" s="42"/>
      <c r="K98" s="42"/>
      <c r="L98" s="14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6.5" customHeight="1">
      <c r="A99" s="40"/>
      <c r="B99" s="41"/>
      <c r="C99" s="42"/>
      <c r="D99" s="42"/>
      <c r="E99" s="71" t="str">
        <f>E9</f>
        <v>ASŘ - Stavební část</v>
      </c>
      <c r="F99" s="42"/>
      <c r="G99" s="42"/>
      <c r="H99" s="42"/>
      <c r="I99" s="42"/>
      <c r="J99" s="42"/>
      <c r="K99" s="42"/>
      <c r="L99" s="147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7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2" customHeight="1">
      <c r="A101" s="40"/>
      <c r="B101" s="41"/>
      <c r="C101" s="34" t="s">
        <v>21</v>
      </c>
      <c r="D101" s="42"/>
      <c r="E101" s="42"/>
      <c r="F101" s="29" t="str">
        <f>F12</f>
        <v>st.p.č. 506 v k.ú. Turnov</v>
      </c>
      <c r="G101" s="42"/>
      <c r="H101" s="42"/>
      <c r="I101" s="34" t="s">
        <v>23</v>
      </c>
      <c r="J101" s="74" t="str">
        <f>IF(J12="","",J12)</f>
        <v>23. 8. 2022</v>
      </c>
      <c r="K101" s="42"/>
      <c r="L101" s="147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6.95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147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25.65" customHeight="1">
      <c r="A103" s="40"/>
      <c r="B103" s="41"/>
      <c r="C103" s="34" t="s">
        <v>25</v>
      </c>
      <c r="D103" s="42"/>
      <c r="E103" s="42"/>
      <c r="F103" s="29" t="str">
        <f>E15</f>
        <v>Město Turnov</v>
      </c>
      <c r="G103" s="42"/>
      <c r="H103" s="42"/>
      <c r="I103" s="34" t="s">
        <v>32</v>
      </c>
      <c r="J103" s="38" t="str">
        <f>E21</f>
        <v>ACTIV Projekce, s.r.o.</v>
      </c>
      <c r="K103" s="42"/>
      <c r="L103" s="147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25.65" customHeight="1">
      <c r="A104" s="40"/>
      <c r="B104" s="41"/>
      <c r="C104" s="34" t="s">
        <v>30</v>
      </c>
      <c r="D104" s="42"/>
      <c r="E104" s="42"/>
      <c r="F104" s="29" t="str">
        <f>IF(E18="","",E18)</f>
        <v>Vyplň údaj</v>
      </c>
      <c r="G104" s="42"/>
      <c r="H104" s="42"/>
      <c r="I104" s="34" t="s">
        <v>36</v>
      </c>
      <c r="J104" s="38" t="str">
        <f>E24</f>
        <v>ACTIV Projekce, s.r.o.</v>
      </c>
      <c r="K104" s="42"/>
      <c r="L104" s="147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0.3" customHeight="1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147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11" customFormat="1" ht="29.25" customHeight="1">
      <c r="A106" s="189"/>
      <c r="B106" s="190"/>
      <c r="C106" s="191" t="s">
        <v>216</v>
      </c>
      <c r="D106" s="192" t="s">
        <v>58</v>
      </c>
      <c r="E106" s="192" t="s">
        <v>54</v>
      </c>
      <c r="F106" s="192" t="s">
        <v>55</v>
      </c>
      <c r="G106" s="192" t="s">
        <v>217</v>
      </c>
      <c r="H106" s="192" t="s">
        <v>218</v>
      </c>
      <c r="I106" s="192" t="s">
        <v>219</v>
      </c>
      <c r="J106" s="192" t="s">
        <v>185</v>
      </c>
      <c r="K106" s="193" t="s">
        <v>220</v>
      </c>
      <c r="L106" s="194"/>
      <c r="M106" s="94" t="s">
        <v>19</v>
      </c>
      <c r="N106" s="95" t="s">
        <v>43</v>
      </c>
      <c r="O106" s="95" t="s">
        <v>221</v>
      </c>
      <c r="P106" s="95" t="s">
        <v>222</v>
      </c>
      <c r="Q106" s="95" t="s">
        <v>223</v>
      </c>
      <c r="R106" s="95" t="s">
        <v>224</v>
      </c>
      <c r="S106" s="95" t="s">
        <v>225</v>
      </c>
      <c r="T106" s="96" t="s">
        <v>226</v>
      </c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</row>
    <row r="107" spans="1:63" s="2" customFormat="1" ht="22.8" customHeight="1">
      <c r="A107" s="40"/>
      <c r="B107" s="41"/>
      <c r="C107" s="101" t="s">
        <v>227</v>
      </c>
      <c r="D107" s="42"/>
      <c r="E107" s="42"/>
      <c r="F107" s="42"/>
      <c r="G107" s="42"/>
      <c r="H107" s="42"/>
      <c r="I107" s="42"/>
      <c r="J107" s="195">
        <f>BK107</f>
        <v>0</v>
      </c>
      <c r="K107" s="42"/>
      <c r="L107" s="46"/>
      <c r="M107" s="97"/>
      <c r="N107" s="196"/>
      <c r="O107" s="98"/>
      <c r="P107" s="197">
        <f>P108+P521</f>
        <v>0</v>
      </c>
      <c r="Q107" s="98"/>
      <c r="R107" s="197">
        <f>R108+R521</f>
        <v>43.82206034000001</v>
      </c>
      <c r="S107" s="98"/>
      <c r="T107" s="198">
        <f>T108+T521</f>
        <v>20.02158194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72</v>
      </c>
      <c r="AU107" s="19" t="s">
        <v>186</v>
      </c>
      <c r="BK107" s="199">
        <f>BK108+BK521</f>
        <v>0</v>
      </c>
    </row>
    <row r="108" spans="1:63" s="12" customFormat="1" ht="25.9" customHeight="1">
      <c r="A108" s="12"/>
      <c r="B108" s="200"/>
      <c r="C108" s="201"/>
      <c r="D108" s="202" t="s">
        <v>72</v>
      </c>
      <c r="E108" s="203" t="s">
        <v>228</v>
      </c>
      <c r="F108" s="203" t="s">
        <v>229</v>
      </c>
      <c r="G108" s="201"/>
      <c r="H108" s="201"/>
      <c r="I108" s="204"/>
      <c r="J108" s="205">
        <f>BK108</f>
        <v>0</v>
      </c>
      <c r="K108" s="201"/>
      <c r="L108" s="206"/>
      <c r="M108" s="207"/>
      <c r="N108" s="208"/>
      <c r="O108" s="208"/>
      <c r="P108" s="209">
        <f>P109+P145+P150+P163+P319+P483+P506+P518</f>
        <v>0</v>
      </c>
      <c r="Q108" s="208"/>
      <c r="R108" s="209">
        <f>R109+R145+R150+R163+R319+R483+R506+R518</f>
        <v>25.908188690000003</v>
      </c>
      <c r="S108" s="208"/>
      <c r="T108" s="210">
        <f>T109+T145+T150+T163+T319+T483+T506+T518</f>
        <v>16.97379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1" t="s">
        <v>81</v>
      </c>
      <c r="AT108" s="212" t="s">
        <v>72</v>
      </c>
      <c r="AU108" s="212" t="s">
        <v>73</v>
      </c>
      <c r="AY108" s="211" t="s">
        <v>230</v>
      </c>
      <c r="BK108" s="213">
        <f>BK109+BK145+BK150+BK163+BK319+BK483+BK506+BK518</f>
        <v>0</v>
      </c>
    </row>
    <row r="109" spans="1:63" s="12" customFormat="1" ht="22.8" customHeight="1">
      <c r="A109" s="12"/>
      <c r="B109" s="200"/>
      <c r="C109" s="201"/>
      <c r="D109" s="202" t="s">
        <v>72</v>
      </c>
      <c r="E109" s="214" t="s">
        <v>81</v>
      </c>
      <c r="F109" s="214" t="s">
        <v>231</v>
      </c>
      <c r="G109" s="201"/>
      <c r="H109" s="201"/>
      <c r="I109" s="204"/>
      <c r="J109" s="215">
        <f>BK109</f>
        <v>0</v>
      </c>
      <c r="K109" s="201"/>
      <c r="L109" s="206"/>
      <c r="M109" s="207"/>
      <c r="N109" s="208"/>
      <c r="O109" s="208"/>
      <c r="P109" s="209">
        <f>SUM(P110:P144)</f>
        <v>0</v>
      </c>
      <c r="Q109" s="208"/>
      <c r="R109" s="209">
        <f>SUM(R110:R144)</f>
        <v>11.52</v>
      </c>
      <c r="S109" s="208"/>
      <c r="T109" s="210">
        <f>SUM(T110:T144)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1" t="s">
        <v>81</v>
      </c>
      <c r="AT109" s="212" t="s">
        <v>72</v>
      </c>
      <c r="AU109" s="212" t="s">
        <v>81</v>
      </c>
      <c r="AY109" s="211" t="s">
        <v>230</v>
      </c>
      <c r="BK109" s="213">
        <f>SUM(BK110:BK144)</f>
        <v>0</v>
      </c>
    </row>
    <row r="110" spans="1:65" s="2" customFormat="1" ht="24.15" customHeight="1">
      <c r="A110" s="40"/>
      <c r="B110" s="41"/>
      <c r="C110" s="216" t="s">
        <v>81</v>
      </c>
      <c r="D110" s="216" t="s">
        <v>232</v>
      </c>
      <c r="E110" s="217" t="s">
        <v>233</v>
      </c>
      <c r="F110" s="218" t="s">
        <v>234</v>
      </c>
      <c r="G110" s="219" t="s">
        <v>118</v>
      </c>
      <c r="H110" s="220">
        <v>21.66</v>
      </c>
      <c r="I110" s="221"/>
      <c r="J110" s="222">
        <f>ROUND(I110*H110,2)</f>
        <v>0</v>
      </c>
      <c r="K110" s="218" t="s">
        <v>235</v>
      </c>
      <c r="L110" s="46"/>
      <c r="M110" s="223" t="s">
        <v>19</v>
      </c>
      <c r="N110" s="224" t="s">
        <v>45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236</v>
      </c>
      <c r="AT110" s="227" t="s">
        <v>232</v>
      </c>
      <c r="AU110" s="227" t="s">
        <v>89</v>
      </c>
      <c r="AY110" s="19" t="s">
        <v>230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89</v>
      </c>
      <c r="BK110" s="228">
        <f>ROUND(I110*H110,2)</f>
        <v>0</v>
      </c>
      <c r="BL110" s="19" t="s">
        <v>236</v>
      </c>
      <c r="BM110" s="227" t="s">
        <v>237</v>
      </c>
    </row>
    <row r="111" spans="1:47" s="2" customFormat="1" ht="12">
      <c r="A111" s="40"/>
      <c r="B111" s="41"/>
      <c r="C111" s="42"/>
      <c r="D111" s="229" t="s">
        <v>238</v>
      </c>
      <c r="E111" s="42"/>
      <c r="F111" s="230" t="s">
        <v>239</v>
      </c>
      <c r="G111" s="42"/>
      <c r="H111" s="42"/>
      <c r="I111" s="231"/>
      <c r="J111" s="42"/>
      <c r="K111" s="42"/>
      <c r="L111" s="46"/>
      <c r="M111" s="232"/>
      <c r="N111" s="23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238</v>
      </c>
      <c r="AU111" s="19" t="s">
        <v>89</v>
      </c>
    </row>
    <row r="112" spans="1:51" s="13" customFormat="1" ht="12">
      <c r="A112" s="13"/>
      <c r="B112" s="234"/>
      <c r="C112" s="235"/>
      <c r="D112" s="236" t="s">
        <v>240</v>
      </c>
      <c r="E112" s="237" t="s">
        <v>19</v>
      </c>
      <c r="F112" s="238" t="s">
        <v>241</v>
      </c>
      <c r="G112" s="235"/>
      <c r="H112" s="237" t="s">
        <v>19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240</v>
      </c>
      <c r="AU112" s="244" t="s">
        <v>89</v>
      </c>
      <c r="AV112" s="13" t="s">
        <v>81</v>
      </c>
      <c r="AW112" s="13" t="s">
        <v>35</v>
      </c>
      <c r="AX112" s="13" t="s">
        <v>73</v>
      </c>
      <c r="AY112" s="244" t="s">
        <v>230</v>
      </c>
    </row>
    <row r="113" spans="1:51" s="14" customFormat="1" ht="12">
      <c r="A113" s="14"/>
      <c r="B113" s="245"/>
      <c r="C113" s="246"/>
      <c r="D113" s="236" t="s">
        <v>240</v>
      </c>
      <c r="E113" s="247" t="s">
        <v>117</v>
      </c>
      <c r="F113" s="248" t="s">
        <v>242</v>
      </c>
      <c r="G113" s="246"/>
      <c r="H113" s="249">
        <v>21.12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240</v>
      </c>
      <c r="AU113" s="255" t="s">
        <v>89</v>
      </c>
      <c r="AV113" s="14" t="s">
        <v>89</v>
      </c>
      <c r="AW113" s="14" t="s">
        <v>35</v>
      </c>
      <c r="AX113" s="14" t="s">
        <v>73</v>
      </c>
      <c r="AY113" s="255" t="s">
        <v>230</v>
      </c>
    </row>
    <row r="114" spans="1:51" s="14" customFormat="1" ht="12">
      <c r="A114" s="14"/>
      <c r="B114" s="245"/>
      <c r="C114" s="246"/>
      <c r="D114" s="236" t="s">
        <v>240</v>
      </c>
      <c r="E114" s="247" t="s">
        <v>128</v>
      </c>
      <c r="F114" s="248" t="s">
        <v>243</v>
      </c>
      <c r="G114" s="246"/>
      <c r="H114" s="249">
        <v>0.54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240</v>
      </c>
      <c r="AU114" s="255" t="s">
        <v>89</v>
      </c>
      <c r="AV114" s="14" t="s">
        <v>89</v>
      </c>
      <c r="AW114" s="14" t="s">
        <v>35</v>
      </c>
      <c r="AX114" s="14" t="s">
        <v>73</v>
      </c>
      <c r="AY114" s="255" t="s">
        <v>230</v>
      </c>
    </row>
    <row r="115" spans="1:51" s="15" customFormat="1" ht="12">
      <c r="A115" s="15"/>
      <c r="B115" s="256"/>
      <c r="C115" s="257"/>
      <c r="D115" s="236" t="s">
        <v>240</v>
      </c>
      <c r="E115" s="258" t="s">
        <v>19</v>
      </c>
      <c r="F115" s="259" t="s">
        <v>244</v>
      </c>
      <c r="G115" s="257"/>
      <c r="H115" s="260">
        <v>21.66</v>
      </c>
      <c r="I115" s="261"/>
      <c r="J115" s="257"/>
      <c r="K115" s="257"/>
      <c r="L115" s="262"/>
      <c r="M115" s="263"/>
      <c r="N115" s="264"/>
      <c r="O115" s="264"/>
      <c r="P115" s="264"/>
      <c r="Q115" s="264"/>
      <c r="R115" s="264"/>
      <c r="S115" s="264"/>
      <c r="T115" s="26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6" t="s">
        <v>240</v>
      </c>
      <c r="AU115" s="266" t="s">
        <v>89</v>
      </c>
      <c r="AV115" s="15" t="s">
        <v>236</v>
      </c>
      <c r="AW115" s="15" t="s">
        <v>35</v>
      </c>
      <c r="AX115" s="15" t="s">
        <v>81</v>
      </c>
      <c r="AY115" s="266" t="s">
        <v>230</v>
      </c>
    </row>
    <row r="116" spans="1:65" s="2" customFormat="1" ht="55.5" customHeight="1">
      <c r="A116" s="40"/>
      <c r="B116" s="41"/>
      <c r="C116" s="216" t="s">
        <v>89</v>
      </c>
      <c r="D116" s="216" t="s">
        <v>232</v>
      </c>
      <c r="E116" s="217" t="s">
        <v>245</v>
      </c>
      <c r="F116" s="218" t="s">
        <v>246</v>
      </c>
      <c r="G116" s="219" t="s">
        <v>118</v>
      </c>
      <c r="H116" s="220">
        <v>21.66</v>
      </c>
      <c r="I116" s="221"/>
      <c r="J116" s="222">
        <f>ROUND(I116*H116,2)</f>
        <v>0</v>
      </c>
      <c r="K116" s="218" t="s">
        <v>235</v>
      </c>
      <c r="L116" s="46"/>
      <c r="M116" s="223" t="s">
        <v>19</v>
      </c>
      <c r="N116" s="224" t="s">
        <v>45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236</v>
      </c>
      <c r="AT116" s="227" t="s">
        <v>232</v>
      </c>
      <c r="AU116" s="227" t="s">
        <v>89</v>
      </c>
      <c r="AY116" s="19" t="s">
        <v>230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89</v>
      </c>
      <c r="BK116" s="228">
        <f>ROUND(I116*H116,2)</f>
        <v>0</v>
      </c>
      <c r="BL116" s="19" t="s">
        <v>236</v>
      </c>
      <c r="BM116" s="227" t="s">
        <v>247</v>
      </c>
    </row>
    <row r="117" spans="1:47" s="2" customFormat="1" ht="12">
      <c r="A117" s="40"/>
      <c r="B117" s="41"/>
      <c r="C117" s="42"/>
      <c r="D117" s="229" t="s">
        <v>238</v>
      </c>
      <c r="E117" s="42"/>
      <c r="F117" s="230" t="s">
        <v>248</v>
      </c>
      <c r="G117" s="42"/>
      <c r="H117" s="42"/>
      <c r="I117" s="231"/>
      <c r="J117" s="42"/>
      <c r="K117" s="42"/>
      <c r="L117" s="46"/>
      <c r="M117" s="232"/>
      <c r="N117" s="23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238</v>
      </c>
      <c r="AU117" s="19" t="s">
        <v>89</v>
      </c>
    </row>
    <row r="118" spans="1:51" s="14" customFormat="1" ht="12">
      <c r="A118" s="14"/>
      <c r="B118" s="245"/>
      <c r="C118" s="246"/>
      <c r="D118" s="236" t="s">
        <v>240</v>
      </c>
      <c r="E118" s="247" t="s">
        <v>19</v>
      </c>
      <c r="F118" s="248" t="s">
        <v>117</v>
      </c>
      <c r="G118" s="246"/>
      <c r="H118" s="249">
        <v>21.12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240</v>
      </c>
      <c r="AU118" s="255" t="s">
        <v>89</v>
      </c>
      <c r="AV118" s="14" t="s">
        <v>89</v>
      </c>
      <c r="AW118" s="14" t="s">
        <v>35</v>
      </c>
      <c r="AX118" s="14" t="s">
        <v>73</v>
      </c>
      <c r="AY118" s="255" t="s">
        <v>230</v>
      </c>
    </row>
    <row r="119" spans="1:51" s="14" customFormat="1" ht="12">
      <c r="A119" s="14"/>
      <c r="B119" s="245"/>
      <c r="C119" s="246"/>
      <c r="D119" s="236" t="s">
        <v>240</v>
      </c>
      <c r="E119" s="247" t="s">
        <v>19</v>
      </c>
      <c r="F119" s="248" t="s">
        <v>128</v>
      </c>
      <c r="G119" s="246"/>
      <c r="H119" s="249">
        <v>0.54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240</v>
      </c>
      <c r="AU119" s="255" t="s">
        <v>89</v>
      </c>
      <c r="AV119" s="14" t="s">
        <v>89</v>
      </c>
      <c r="AW119" s="14" t="s">
        <v>35</v>
      </c>
      <c r="AX119" s="14" t="s">
        <v>73</v>
      </c>
      <c r="AY119" s="255" t="s">
        <v>230</v>
      </c>
    </row>
    <row r="120" spans="1:51" s="15" customFormat="1" ht="12">
      <c r="A120" s="15"/>
      <c r="B120" s="256"/>
      <c r="C120" s="257"/>
      <c r="D120" s="236" t="s">
        <v>240</v>
      </c>
      <c r="E120" s="258" t="s">
        <v>19</v>
      </c>
      <c r="F120" s="259" t="s">
        <v>244</v>
      </c>
      <c r="G120" s="257"/>
      <c r="H120" s="260">
        <v>21.66</v>
      </c>
      <c r="I120" s="261"/>
      <c r="J120" s="257"/>
      <c r="K120" s="257"/>
      <c r="L120" s="262"/>
      <c r="M120" s="263"/>
      <c r="N120" s="264"/>
      <c r="O120" s="264"/>
      <c r="P120" s="264"/>
      <c r="Q120" s="264"/>
      <c r="R120" s="264"/>
      <c r="S120" s="264"/>
      <c r="T120" s="26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6" t="s">
        <v>240</v>
      </c>
      <c r="AU120" s="266" t="s">
        <v>89</v>
      </c>
      <c r="AV120" s="15" t="s">
        <v>236</v>
      </c>
      <c r="AW120" s="15" t="s">
        <v>35</v>
      </c>
      <c r="AX120" s="15" t="s">
        <v>81</v>
      </c>
      <c r="AY120" s="266" t="s">
        <v>230</v>
      </c>
    </row>
    <row r="121" spans="1:65" s="2" customFormat="1" ht="62.7" customHeight="1">
      <c r="A121" s="40"/>
      <c r="B121" s="41"/>
      <c r="C121" s="216" t="s">
        <v>116</v>
      </c>
      <c r="D121" s="216" t="s">
        <v>232</v>
      </c>
      <c r="E121" s="217" t="s">
        <v>249</v>
      </c>
      <c r="F121" s="218" t="s">
        <v>250</v>
      </c>
      <c r="G121" s="219" t="s">
        <v>118</v>
      </c>
      <c r="H121" s="220">
        <v>21.66</v>
      </c>
      <c r="I121" s="221"/>
      <c r="J121" s="222">
        <f>ROUND(I121*H121,2)</f>
        <v>0</v>
      </c>
      <c r="K121" s="218" t="s">
        <v>235</v>
      </c>
      <c r="L121" s="46"/>
      <c r="M121" s="223" t="s">
        <v>19</v>
      </c>
      <c r="N121" s="224" t="s">
        <v>45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236</v>
      </c>
      <c r="AT121" s="227" t="s">
        <v>232</v>
      </c>
      <c r="AU121" s="227" t="s">
        <v>89</v>
      </c>
      <c r="AY121" s="19" t="s">
        <v>230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89</v>
      </c>
      <c r="BK121" s="228">
        <f>ROUND(I121*H121,2)</f>
        <v>0</v>
      </c>
      <c r="BL121" s="19" t="s">
        <v>236</v>
      </c>
      <c r="BM121" s="227" t="s">
        <v>251</v>
      </c>
    </row>
    <row r="122" spans="1:47" s="2" customFormat="1" ht="12">
      <c r="A122" s="40"/>
      <c r="B122" s="41"/>
      <c r="C122" s="42"/>
      <c r="D122" s="229" t="s">
        <v>238</v>
      </c>
      <c r="E122" s="42"/>
      <c r="F122" s="230" t="s">
        <v>252</v>
      </c>
      <c r="G122" s="42"/>
      <c r="H122" s="42"/>
      <c r="I122" s="231"/>
      <c r="J122" s="42"/>
      <c r="K122" s="42"/>
      <c r="L122" s="46"/>
      <c r="M122" s="232"/>
      <c r="N122" s="23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238</v>
      </c>
      <c r="AU122" s="19" t="s">
        <v>89</v>
      </c>
    </row>
    <row r="123" spans="1:51" s="14" customFormat="1" ht="12">
      <c r="A123" s="14"/>
      <c r="B123" s="245"/>
      <c r="C123" s="246"/>
      <c r="D123" s="236" t="s">
        <v>240</v>
      </c>
      <c r="E123" s="247" t="s">
        <v>19</v>
      </c>
      <c r="F123" s="248" t="s">
        <v>117</v>
      </c>
      <c r="G123" s="246"/>
      <c r="H123" s="249">
        <v>21.12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240</v>
      </c>
      <c r="AU123" s="255" t="s">
        <v>89</v>
      </c>
      <c r="AV123" s="14" t="s">
        <v>89</v>
      </c>
      <c r="AW123" s="14" t="s">
        <v>35</v>
      </c>
      <c r="AX123" s="14" t="s">
        <v>73</v>
      </c>
      <c r="AY123" s="255" t="s">
        <v>230</v>
      </c>
    </row>
    <row r="124" spans="1:51" s="14" customFormat="1" ht="12">
      <c r="A124" s="14"/>
      <c r="B124" s="245"/>
      <c r="C124" s="246"/>
      <c r="D124" s="236" t="s">
        <v>240</v>
      </c>
      <c r="E124" s="247" t="s">
        <v>19</v>
      </c>
      <c r="F124" s="248" t="s">
        <v>128</v>
      </c>
      <c r="G124" s="246"/>
      <c r="H124" s="249">
        <v>0.54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240</v>
      </c>
      <c r="AU124" s="255" t="s">
        <v>89</v>
      </c>
      <c r="AV124" s="14" t="s">
        <v>89</v>
      </c>
      <c r="AW124" s="14" t="s">
        <v>35</v>
      </c>
      <c r="AX124" s="14" t="s">
        <v>73</v>
      </c>
      <c r="AY124" s="255" t="s">
        <v>230</v>
      </c>
    </row>
    <row r="125" spans="1:51" s="15" customFormat="1" ht="12">
      <c r="A125" s="15"/>
      <c r="B125" s="256"/>
      <c r="C125" s="257"/>
      <c r="D125" s="236" t="s">
        <v>240</v>
      </c>
      <c r="E125" s="258" t="s">
        <v>19</v>
      </c>
      <c r="F125" s="259" t="s">
        <v>244</v>
      </c>
      <c r="G125" s="257"/>
      <c r="H125" s="260">
        <v>21.66</v>
      </c>
      <c r="I125" s="261"/>
      <c r="J125" s="257"/>
      <c r="K125" s="257"/>
      <c r="L125" s="262"/>
      <c r="M125" s="263"/>
      <c r="N125" s="264"/>
      <c r="O125" s="264"/>
      <c r="P125" s="264"/>
      <c r="Q125" s="264"/>
      <c r="R125" s="264"/>
      <c r="S125" s="264"/>
      <c r="T125" s="26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6" t="s">
        <v>240</v>
      </c>
      <c r="AU125" s="266" t="s">
        <v>89</v>
      </c>
      <c r="AV125" s="15" t="s">
        <v>236</v>
      </c>
      <c r="AW125" s="15" t="s">
        <v>35</v>
      </c>
      <c r="AX125" s="15" t="s">
        <v>81</v>
      </c>
      <c r="AY125" s="266" t="s">
        <v>230</v>
      </c>
    </row>
    <row r="126" spans="1:65" s="2" customFormat="1" ht="62.7" customHeight="1">
      <c r="A126" s="40"/>
      <c r="B126" s="41"/>
      <c r="C126" s="216" t="s">
        <v>236</v>
      </c>
      <c r="D126" s="216" t="s">
        <v>232</v>
      </c>
      <c r="E126" s="217" t="s">
        <v>253</v>
      </c>
      <c r="F126" s="218" t="s">
        <v>254</v>
      </c>
      <c r="G126" s="219" t="s">
        <v>118</v>
      </c>
      <c r="H126" s="220">
        <v>7.68</v>
      </c>
      <c r="I126" s="221"/>
      <c r="J126" s="222">
        <f>ROUND(I126*H126,2)</f>
        <v>0</v>
      </c>
      <c r="K126" s="218" t="s">
        <v>235</v>
      </c>
      <c r="L126" s="46"/>
      <c r="M126" s="223" t="s">
        <v>19</v>
      </c>
      <c r="N126" s="224" t="s">
        <v>45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236</v>
      </c>
      <c r="AT126" s="227" t="s">
        <v>232</v>
      </c>
      <c r="AU126" s="227" t="s">
        <v>89</v>
      </c>
      <c r="AY126" s="19" t="s">
        <v>230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89</v>
      </c>
      <c r="BK126" s="228">
        <f>ROUND(I126*H126,2)</f>
        <v>0</v>
      </c>
      <c r="BL126" s="19" t="s">
        <v>236</v>
      </c>
      <c r="BM126" s="227" t="s">
        <v>255</v>
      </c>
    </row>
    <row r="127" spans="1:47" s="2" customFormat="1" ht="12">
      <c r="A127" s="40"/>
      <c r="B127" s="41"/>
      <c r="C127" s="42"/>
      <c r="D127" s="229" t="s">
        <v>238</v>
      </c>
      <c r="E127" s="42"/>
      <c r="F127" s="230" t="s">
        <v>256</v>
      </c>
      <c r="G127" s="42"/>
      <c r="H127" s="42"/>
      <c r="I127" s="231"/>
      <c r="J127" s="42"/>
      <c r="K127" s="42"/>
      <c r="L127" s="46"/>
      <c r="M127" s="232"/>
      <c r="N127" s="23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238</v>
      </c>
      <c r="AU127" s="19" t="s">
        <v>89</v>
      </c>
    </row>
    <row r="128" spans="1:51" s="14" customFormat="1" ht="12">
      <c r="A128" s="14"/>
      <c r="B128" s="245"/>
      <c r="C128" s="246"/>
      <c r="D128" s="236" t="s">
        <v>240</v>
      </c>
      <c r="E128" s="247" t="s">
        <v>123</v>
      </c>
      <c r="F128" s="248" t="s">
        <v>257</v>
      </c>
      <c r="G128" s="246"/>
      <c r="H128" s="249">
        <v>7.68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240</v>
      </c>
      <c r="AU128" s="255" t="s">
        <v>89</v>
      </c>
      <c r="AV128" s="14" t="s">
        <v>89</v>
      </c>
      <c r="AW128" s="14" t="s">
        <v>35</v>
      </c>
      <c r="AX128" s="14" t="s">
        <v>81</v>
      </c>
      <c r="AY128" s="255" t="s">
        <v>230</v>
      </c>
    </row>
    <row r="129" spans="1:65" s="2" customFormat="1" ht="44.25" customHeight="1">
      <c r="A129" s="40"/>
      <c r="B129" s="41"/>
      <c r="C129" s="216" t="s">
        <v>258</v>
      </c>
      <c r="D129" s="216" t="s">
        <v>232</v>
      </c>
      <c r="E129" s="217" t="s">
        <v>259</v>
      </c>
      <c r="F129" s="218" t="s">
        <v>260</v>
      </c>
      <c r="G129" s="219" t="s">
        <v>261</v>
      </c>
      <c r="H129" s="220">
        <v>13.824</v>
      </c>
      <c r="I129" s="221"/>
      <c r="J129" s="222">
        <f>ROUND(I129*H129,2)</f>
        <v>0</v>
      </c>
      <c r="K129" s="218" t="s">
        <v>235</v>
      </c>
      <c r="L129" s="46"/>
      <c r="M129" s="223" t="s">
        <v>19</v>
      </c>
      <c r="N129" s="224" t="s">
        <v>45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236</v>
      </c>
      <c r="AT129" s="227" t="s">
        <v>232</v>
      </c>
      <c r="AU129" s="227" t="s">
        <v>89</v>
      </c>
      <c r="AY129" s="19" t="s">
        <v>230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89</v>
      </c>
      <c r="BK129" s="228">
        <f>ROUND(I129*H129,2)</f>
        <v>0</v>
      </c>
      <c r="BL129" s="19" t="s">
        <v>236</v>
      </c>
      <c r="BM129" s="227" t="s">
        <v>262</v>
      </c>
    </row>
    <row r="130" spans="1:47" s="2" customFormat="1" ht="12">
      <c r="A130" s="40"/>
      <c r="B130" s="41"/>
      <c r="C130" s="42"/>
      <c r="D130" s="229" t="s">
        <v>238</v>
      </c>
      <c r="E130" s="42"/>
      <c r="F130" s="230" t="s">
        <v>263</v>
      </c>
      <c r="G130" s="42"/>
      <c r="H130" s="42"/>
      <c r="I130" s="231"/>
      <c r="J130" s="42"/>
      <c r="K130" s="42"/>
      <c r="L130" s="46"/>
      <c r="M130" s="232"/>
      <c r="N130" s="23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238</v>
      </c>
      <c r="AU130" s="19" t="s">
        <v>89</v>
      </c>
    </row>
    <row r="131" spans="1:51" s="13" customFormat="1" ht="12">
      <c r="A131" s="13"/>
      <c r="B131" s="234"/>
      <c r="C131" s="235"/>
      <c r="D131" s="236" t="s">
        <v>240</v>
      </c>
      <c r="E131" s="237" t="s">
        <v>19</v>
      </c>
      <c r="F131" s="238" t="s">
        <v>264</v>
      </c>
      <c r="G131" s="235"/>
      <c r="H131" s="237" t="s">
        <v>19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240</v>
      </c>
      <c r="AU131" s="244" t="s">
        <v>89</v>
      </c>
      <c r="AV131" s="13" t="s">
        <v>81</v>
      </c>
      <c r="AW131" s="13" t="s">
        <v>35</v>
      </c>
      <c r="AX131" s="13" t="s">
        <v>73</v>
      </c>
      <c r="AY131" s="244" t="s">
        <v>230</v>
      </c>
    </row>
    <row r="132" spans="1:51" s="14" customFormat="1" ht="12">
      <c r="A132" s="14"/>
      <c r="B132" s="245"/>
      <c r="C132" s="246"/>
      <c r="D132" s="236" t="s">
        <v>240</v>
      </c>
      <c r="E132" s="247" t="s">
        <v>19</v>
      </c>
      <c r="F132" s="248" t="s">
        <v>265</v>
      </c>
      <c r="G132" s="246"/>
      <c r="H132" s="249">
        <v>13.824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240</v>
      </c>
      <c r="AU132" s="255" t="s">
        <v>89</v>
      </c>
      <c r="AV132" s="14" t="s">
        <v>89</v>
      </c>
      <c r="AW132" s="14" t="s">
        <v>35</v>
      </c>
      <c r="AX132" s="14" t="s">
        <v>81</v>
      </c>
      <c r="AY132" s="255" t="s">
        <v>230</v>
      </c>
    </row>
    <row r="133" spans="1:65" s="2" customFormat="1" ht="44.25" customHeight="1">
      <c r="A133" s="40"/>
      <c r="B133" s="41"/>
      <c r="C133" s="216" t="s">
        <v>127</v>
      </c>
      <c r="D133" s="216" t="s">
        <v>232</v>
      </c>
      <c r="E133" s="217" t="s">
        <v>266</v>
      </c>
      <c r="F133" s="218" t="s">
        <v>267</v>
      </c>
      <c r="G133" s="219" t="s">
        <v>118</v>
      </c>
      <c r="H133" s="220">
        <v>13.98</v>
      </c>
      <c r="I133" s="221"/>
      <c r="J133" s="222">
        <f>ROUND(I133*H133,2)</f>
        <v>0</v>
      </c>
      <c r="K133" s="218" t="s">
        <v>235</v>
      </c>
      <c r="L133" s="46"/>
      <c r="M133" s="223" t="s">
        <v>19</v>
      </c>
      <c r="N133" s="224" t="s">
        <v>45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236</v>
      </c>
      <c r="AT133" s="227" t="s">
        <v>232</v>
      </c>
      <c r="AU133" s="227" t="s">
        <v>89</v>
      </c>
      <c r="AY133" s="19" t="s">
        <v>230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89</v>
      </c>
      <c r="BK133" s="228">
        <f>ROUND(I133*H133,2)</f>
        <v>0</v>
      </c>
      <c r="BL133" s="19" t="s">
        <v>236</v>
      </c>
      <c r="BM133" s="227" t="s">
        <v>268</v>
      </c>
    </row>
    <row r="134" spans="1:47" s="2" customFormat="1" ht="12">
      <c r="A134" s="40"/>
      <c r="B134" s="41"/>
      <c r="C134" s="42"/>
      <c r="D134" s="229" t="s">
        <v>238</v>
      </c>
      <c r="E134" s="42"/>
      <c r="F134" s="230" t="s">
        <v>269</v>
      </c>
      <c r="G134" s="42"/>
      <c r="H134" s="42"/>
      <c r="I134" s="231"/>
      <c r="J134" s="42"/>
      <c r="K134" s="42"/>
      <c r="L134" s="46"/>
      <c r="M134" s="232"/>
      <c r="N134" s="23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238</v>
      </c>
      <c r="AU134" s="19" t="s">
        <v>89</v>
      </c>
    </row>
    <row r="135" spans="1:51" s="13" customFormat="1" ht="12">
      <c r="A135" s="13"/>
      <c r="B135" s="234"/>
      <c r="C135" s="235"/>
      <c r="D135" s="236" t="s">
        <v>240</v>
      </c>
      <c r="E135" s="237" t="s">
        <v>19</v>
      </c>
      <c r="F135" s="238" t="s">
        <v>270</v>
      </c>
      <c r="G135" s="235"/>
      <c r="H135" s="237" t="s">
        <v>19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240</v>
      </c>
      <c r="AU135" s="244" t="s">
        <v>89</v>
      </c>
      <c r="AV135" s="13" t="s">
        <v>81</v>
      </c>
      <c r="AW135" s="13" t="s">
        <v>35</v>
      </c>
      <c r="AX135" s="13" t="s">
        <v>73</v>
      </c>
      <c r="AY135" s="244" t="s">
        <v>230</v>
      </c>
    </row>
    <row r="136" spans="1:51" s="14" customFormat="1" ht="12">
      <c r="A136" s="14"/>
      <c r="B136" s="245"/>
      <c r="C136" s="246"/>
      <c r="D136" s="236" t="s">
        <v>240</v>
      </c>
      <c r="E136" s="247" t="s">
        <v>121</v>
      </c>
      <c r="F136" s="248" t="s">
        <v>271</v>
      </c>
      <c r="G136" s="246"/>
      <c r="H136" s="249">
        <v>13.98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240</v>
      </c>
      <c r="AU136" s="255" t="s">
        <v>89</v>
      </c>
      <c r="AV136" s="14" t="s">
        <v>89</v>
      </c>
      <c r="AW136" s="14" t="s">
        <v>35</v>
      </c>
      <c r="AX136" s="14" t="s">
        <v>73</v>
      </c>
      <c r="AY136" s="255" t="s">
        <v>230</v>
      </c>
    </row>
    <row r="137" spans="1:51" s="15" customFormat="1" ht="12">
      <c r="A137" s="15"/>
      <c r="B137" s="256"/>
      <c r="C137" s="257"/>
      <c r="D137" s="236" t="s">
        <v>240</v>
      </c>
      <c r="E137" s="258" t="s">
        <v>19</v>
      </c>
      <c r="F137" s="259" t="s">
        <v>244</v>
      </c>
      <c r="G137" s="257"/>
      <c r="H137" s="260">
        <v>13.98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240</v>
      </c>
      <c r="AU137" s="266" t="s">
        <v>89</v>
      </c>
      <c r="AV137" s="15" t="s">
        <v>236</v>
      </c>
      <c r="AW137" s="15" t="s">
        <v>35</v>
      </c>
      <c r="AX137" s="15" t="s">
        <v>81</v>
      </c>
      <c r="AY137" s="266" t="s">
        <v>230</v>
      </c>
    </row>
    <row r="138" spans="1:65" s="2" customFormat="1" ht="66.75" customHeight="1">
      <c r="A138" s="40"/>
      <c r="B138" s="41"/>
      <c r="C138" s="216" t="s">
        <v>272</v>
      </c>
      <c r="D138" s="216" t="s">
        <v>232</v>
      </c>
      <c r="E138" s="217" t="s">
        <v>273</v>
      </c>
      <c r="F138" s="218" t="s">
        <v>274</v>
      </c>
      <c r="G138" s="219" t="s">
        <v>118</v>
      </c>
      <c r="H138" s="220">
        <v>7.56</v>
      </c>
      <c r="I138" s="221"/>
      <c r="J138" s="222">
        <f>ROUND(I138*H138,2)</f>
        <v>0</v>
      </c>
      <c r="K138" s="218" t="s">
        <v>235</v>
      </c>
      <c r="L138" s="46"/>
      <c r="M138" s="223" t="s">
        <v>19</v>
      </c>
      <c r="N138" s="224" t="s">
        <v>45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236</v>
      </c>
      <c r="AT138" s="227" t="s">
        <v>232</v>
      </c>
      <c r="AU138" s="227" t="s">
        <v>89</v>
      </c>
      <c r="AY138" s="19" t="s">
        <v>230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89</v>
      </c>
      <c r="BK138" s="228">
        <f>ROUND(I138*H138,2)</f>
        <v>0</v>
      </c>
      <c r="BL138" s="19" t="s">
        <v>236</v>
      </c>
      <c r="BM138" s="227" t="s">
        <v>275</v>
      </c>
    </row>
    <row r="139" spans="1:47" s="2" customFormat="1" ht="12">
      <c r="A139" s="40"/>
      <c r="B139" s="41"/>
      <c r="C139" s="42"/>
      <c r="D139" s="229" t="s">
        <v>238</v>
      </c>
      <c r="E139" s="42"/>
      <c r="F139" s="230" t="s">
        <v>276</v>
      </c>
      <c r="G139" s="42"/>
      <c r="H139" s="42"/>
      <c r="I139" s="231"/>
      <c r="J139" s="42"/>
      <c r="K139" s="42"/>
      <c r="L139" s="46"/>
      <c r="M139" s="232"/>
      <c r="N139" s="23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238</v>
      </c>
      <c r="AU139" s="19" t="s">
        <v>89</v>
      </c>
    </row>
    <row r="140" spans="1:51" s="13" customFormat="1" ht="12">
      <c r="A140" s="13"/>
      <c r="B140" s="234"/>
      <c r="C140" s="235"/>
      <c r="D140" s="236" t="s">
        <v>240</v>
      </c>
      <c r="E140" s="237" t="s">
        <v>19</v>
      </c>
      <c r="F140" s="238" t="s">
        <v>277</v>
      </c>
      <c r="G140" s="235"/>
      <c r="H140" s="237" t="s">
        <v>19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240</v>
      </c>
      <c r="AU140" s="244" t="s">
        <v>89</v>
      </c>
      <c r="AV140" s="13" t="s">
        <v>81</v>
      </c>
      <c r="AW140" s="13" t="s">
        <v>35</v>
      </c>
      <c r="AX140" s="13" t="s">
        <v>73</v>
      </c>
      <c r="AY140" s="244" t="s">
        <v>230</v>
      </c>
    </row>
    <row r="141" spans="1:51" s="14" customFormat="1" ht="12">
      <c r="A141" s="14"/>
      <c r="B141" s="245"/>
      <c r="C141" s="246"/>
      <c r="D141" s="236" t="s">
        <v>240</v>
      </c>
      <c r="E141" s="247" t="s">
        <v>278</v>
      </c>
      <c r="F141" s="248" t="s">
        <v>279</v>
      </c>
      <c r="G141" s="246"/>
      <c r="H141" s="249">
        <v>7.56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240</v>
      </c>
      <c r="AU141" s="255" t="s">
        <v>89</v>
      </c>
      <c r="AV141" s="14" t="s">
        <v>89</v>
      </c>
      <c r="AW141" s="14" t="s">
        <v>35</v>
      </c>
      <c r="AX141" s="14" t="s">
        <v>73</v>
      </c>
      <c r="AY141" s="255" t="s">
        <v>230</v>
      </c>
    </row>
    <row r="142" spans="1:51" s="15" customFormat="1" ht="12">
      <c r="A142" s="15"/>
      <c r="B142" s="256"/>
      <c r="C142" s="257"/>
      <c r="D142" s="236" t="s">
        <v>240</v>
      </c>
      <c r="E142" s="258" t="s">
        <v>19</v>
      </c>
      <c r="F142" s="259" t="s">
        <v>244</v>
      </c>
      <c r="G142" s="257"/>
      <c r="H142" s="260">
        <v>7.56</v>
      </c>
      <c r="I142" s="261"/>
      <c r="J142" s="257"/>
      <c r="K142" s="257"/>
      <c r="L142" s="262"/>
      <c r="M142" s="263"/>
      <c r="N142" s="264"/>
      <c r="O142" s="264"/>
      <c r="P142" s="264"/>
      <c r="Q142" s="264"/>
      <c r="R142" s="264"/>
      <c r="S142" s="264"/>
      <c r="T142" s="26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240</v>
      </c>
      <c r="AU142" s="266" t="s">
        <v>89</v>
      </c>
      <c r="AV142" s="15" t="s">
        <v>236</v>
      </c>
      <c r="AW142" s="15" t="s">
        <v>35</v>
      </c>
      <c r="AX142" s="15" t="s">
        <v>81</v>
      </c>
      <c r="AY142" s="266" t="s">
        <v>230</v>
      </c>
    </row>
    <row r="143" spans="1:65" s="2" customFormat="1" ht="16.5" customHeight="1">
      <c r="A143" s="40"/>
      <c r="B143" s="41"/>
      <c r="C143" s="267" t="s">
        <v>280</v>
      </c>
      <c r="D143" s="267" t="s">
        <v>281</v>
      </c>
      <c r="E143" s="268" t="s">
        <v>282</v>
      </c>
      <c r="F143" s="269" t="s">
        <v>283</v>
      </c>
      <c r="G143" s="270" t="s">
        <v>261</v>
      </c>
      <c r="H143" s="271">
        <v>11.52</v>
      </c>
      <c r="I143" s="272"/>
      <c r="J143" s="273">
        <f>ROUND(I143*H143,2)</f>
        <v>0</v>
      </c>
      <c r="K143" s="269" t="s">
        <v>235</v>
      </c>
      <c r="L143" s="274"/>
      <c r="M143" s="275" t="s">
        <v>19</v>
      </c>
      <c r="N143" s="276" t="s">
        <v>45</v>
      </c>
      <c r="O143" s="86"/>
      <c r="P143" s="225">
        <f>O143*H143</f>
        <v>0</v>
      </c>
      <c r="Q143" s="225">
        <v>1</v>
      </c>
      <c r="R143" s="225">
        <f>Q143*H143</f>
        <v>11.52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280</v>
      </c>
      <c r="AT143" s="227" t="s">
        <v>281</v>
      </c>
      <c r="AU143" s="227" t="s">
        <v>89</v>
      </c>
      <c r="AY143" s="19" t="s">
        <v>230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89</v>
      </c>
      <c r="BK143" s="228">
        <f>ROUND(I143*H143,2)</f>
        <v>0</v>
      </c>
      <c r="BL143" s="19" t="s">
        <v>236</v>
      </c>
      <c r="BM143" s="227" t="s">
        <v>284</v>
      </c>
    </row>
    <row r="144" spans="1:51" s="14" customFormat="1" ht="12">
      <c r="A144" s="14"/>
      <c r="B144" s="245"/>
      <c r="C144" s="246"/>
      <c r="D144" s="236" t="s">
        <v>240</v>
      </c>
      <c r="E144" s="246"/>
      <c r="F144" s="248" t="s">
        <v>285</v>
      </c>
      <c r="G144" s="246"/>
      <c r="H144" s="249">
        <v>11.52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240</v>
      </c>
      <c r="AU144" s="255" t="s">
        <v>89</v>
      </c>
      <c r="AV144" s="14" t="s">
        <v>89</v>
      </c>
      <c r="AW144" s="14" t="s">
        <v>4</v>
      </c>
      <c r="AX144" s="14" t="s">
        <v>81</v>
      </c>
      <c r="AY144" s="255" t="s">
        <v>230</v>
      </c>
    </row>
    <row r="145" spans="1:63" s="12" customFormat="1" ht="22.8" customHeight="1">
      <c r="A145" s="12"/>
      <c r="B145" s="200"/>
      <c r="C145" s="201"/>
      <c r="D145" s="202" t="s">
        <v>72</v>
      </c>
      <c r="E145" s="214" t="s">
        <v>116</v>
      </c>
      <c r="F145" s="214" t="s">
        <v>286</v>
      </c>
      <c r="G145" s="201"/>
      <c r="H145" s="201"/>
      <c r="I145" s="204"/>
      <c r="J145" s="215">
        <f>BK145</f>
        <v>0</v>
      </c>
      <c r="K145" s="201"/>
      <c r="L145" s="206"/>
      <c r="M145" s="207"/>
      <c r="N145" s="208"/>
      <c r="O145" s="208"/>
      <c r="P145" s="209">
        <f>SUM(P146:P149)</f>
        <v>0</v>
      </c>
      <c r="Q145" s="208"/>
      <c r="R145" s="209">
        <f>SUM(R146:R149)</f>
        <v>0.404588</v>
      </c>
      <c r="S145" s="208"/>
      <c r="T145" s="210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81</v>
      </c>
      <c r="AT145" s="212" t="s">
        <v>72</v>
      </c>
      <c r="AU145" s="212" t="s">
        <v>81</v>
      </c>
      <c r="AY145" s="211" t="s">
        <v>230</v>
      </c>
      <c r="BK145" s="213">
        <f>SUM(BK146:BK149)</f>
        <v>0</v>
      </c>
    </row>
    <row r="146" spans="1:65" s="2" customFormat="1" ht="37.8" customHeight="1">
      <c r="A146" s="40"/>
      <c r="B146" s="41"/>
      <c r="C146" s="216" t="s">
        <v>287</v>
      </c>
      <c r="D146" s="216" t="s">
        <v>232</v>
      </c>
      <c r="E146" s="217" t="s">
        <v>288</v>
      </c>
      <c r="F146" s="218" t="s">
        <v>289</v>
      </c>
      <c r="G146" s="219" t="s">
        <v>144</v>
      </c>
      <c r="H146" s="220">
        <v>3.28</v>
      </c>
      <c r="I146" s="221"/>
      <c r="J146" s="222">
        <f>ROUND(I146*H146,2)</f>
        <v>0</v>
      </c>
      <c r="K146" s="218" t="s">
        <v>235</v>
      </c>
      <c r="L146" s="46"/>
      <c r="M146" s="223" t="s">
        <v>19</v>
      </c>
      <c r="N146" s="224" t="s">
        <v>45</v>
      </c>
      <c r="O146" s="86"/>
      <c r="P146" s="225">
        <f>O146*H146</f>
        <v>0</v>
      </c>
      <c r="Q146" s="225">
        <v>0.12335</v>
      </c>
      <c r="R146" s="225">
        <f>Q146*H146</f>
        <v>0.404588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236</v>
      </c>
      <c r="AT146" s="227" t="s">
        <v>232</v>
      </c>
      <c r="AU146" s="227" t="s">
        <v>89</v>
      </c>
      <c r="AY146" s="19" t="s">
        <v>230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89</v>
      </c>
      <c r="BK146" s="228">
        <f>ROUND(I146*H146,2)</f>
        <v>0</v>
      </c>
      <c r="BL146" s="19" t="s">
        <v>236</v>
      </c>
      <c r="BM146" s="227" t="s">
        <v>290</v>
      </c>
    </row>
    <row r="147" spans="1:47" s="2" customFormat="1" ht="12">
      <c r="A147" s="40"/>
      <c r="B147" s="41"/>
      <c r="C147" s="42"/>
      <c r="D147" s="229" t="s">
        <v>238</v>
      </c>
      <c r="E147" s="42"/>
      <c r="F147" s="230" t="s">
        <v>291</v>
      </c>
      <c r="G147" s="42"/>
      <c r="H147" s="42"/>
      <c r="I147" s="231"/>
      <c r="J147" s="42"/>
      <c r="K147" s="42"/>
      <c r="L147" s="46"/>
      <c r="M147" s="232"/>
      <c r="N147" s="23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238</v>
      </c>
      <c r="AU147" s="19" t="s">
        <v>89</v>
      </c>
    </row>
    <row r="148" spans="1:51" s="14" customFormat="1" ht="12">
      <c r="A148" s="14"/>
      <c r="B148" s="245"/>
      <c r="C148" s="246"/>
      <c r="D148" s="236" t="s">
        <v>240</v>
      </c>
      <c r="E148" s="247" t="s">
        <v>19</v>
      </c>
      <c r="F148" s="248" t="s">
        <v>292</v>
      </c>
      <c r="G148" s="246"/>
      <c r="H148" s="249">
        <v>3.28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240</v>
      </c>
      <c r="AU148" s="255" t="s">
        <v>89</v>
      </c>
      <c r="AV148" s="14" t="s">
        <v>89</v>
      </c>
      <c r="AW148" s="14" t="s">
        <v>35</v>
      </c>
      <c r="AX148" s="14" t="s">
        <v>73</v>
      </c>
      <c r="AY148" s="255" t="s">
        <v>230</v>
      </c>
    </row>
    <row r="149" spans="1:51" s="15" customFormat="1" ht="12">
      <c r="A149" s="15"/>
      <c r="B149" s="256"/>
      <c r="C149" s="257"/>
      <c r="D149" s="236" t="s">
        <v>240</v>
      </c>
      <c r="E149" s="258" t="s">
        <v>293</v>
      </c>
      <c r="F149" s="259" t="s">
        <v>244</v>
      </c>
      <c r="G149" s="257"/>
      <c r="H149" s="260">
        <v>3.28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6" t="s">
        <v>240</v>
      </c>
      <c r="AU149" s="266" t="s">
        <v>89</v>
      </c>
      <c r="AV149" s="15" t="s">
        <v>236</v>
      </c>
      <c r="AW149" s="15" t="s">
        <v>35</v>
      </c>
      <c r="AX149" s="15" t="s">
        <v>81</v>
      </c>
      <c r="AY149" s="266" t="s">
        <v>230</v>
      </c>
    </row>
    <row r="150" spans="1:63" s="12" customFormat="1" ht="22.8" customHeight="1">
      <c r="A150" s="12"/>
      <c r="B150" s="200"/>
      <c r="C150" s="201"/>
      <c r="D150" s="202" t="s">
        <v>72</v>
      </c>
      <c r="E150" s="214" t="s">
        <v>236</v>
      </c>
      <c r="F150" s="214" t="s">
        <v>294</v>
      </c>
      <c r="G150" s="201"/>
      <c r="H150" s="201"/>
      <c r="I150" s="204"/>
      <c r="J150" s="215">
        <f>BK150</f>
        <v>0</v>
      </c>
      <c r="K150" s="201"/>
      <c r="L150" s="206"/>
      <c r="M150" s="207"/>
      <c r="N150" s="208"/>
      <c r="O150" s="208"/>
      <c r="P150" s="209">
        <f>SUM(P151:P162)</f>
        <v>0</v>
      </c>
      <c r="Q150" s="208"/>
      <c r="R150" s="209">
        <f>SUM(R151:R162)</f>
        <v>7.94784501</v>
      </c>
      <c r="S150" s="208"/>
      <c r="T150" s="210">
        <f>SUM(T151:T162)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81</v>
      </c>
      <c r="AT150" s="212" t="s">
        <v>72</v>
      </c>
      <c r="AU150" s="212" t="s">
        <v>81</v>
      </c>
      <c r="AY150" s="211" t="s">
        <v>230</v>
      </c>
      <c r="BK150" s="213">
        <f>SUM(BK151:BK162)</f>
        <v>0</v>
      </c>
    </row>
    <row r="151" spans="1:65" s="2" customFormat="1" ht="33" customHeight="1">
      <c r="A151" s="40"/>
      <c r="B151" s="41"/>
      <c r="C151" s="216" t="s">
        <v>295</v>
      </c>
      <c r="D151" s="216" t="s">
        <v>232</v>
      </c>
      <c r="E151" s="217" t="s">
        <v>296</v>
      </c>
      <c r="F151" s="218" t="s">
        <v>297</v>
      </c>
      <c r="G151" s="219" t="s">
        <v>118</v>
      </c>
      <c r="H151" s="220">
        <v>3.15</v>
      </c>
      <c r="I151" s="221"/>
      <c r="J151" s="222">
        <f>ROUND(I151*H151,2)</f>
        <v>0</v>
      </c>
      <c r="K151" s="218" t="s">
        <v>235</v>
      </c>
      <c r="L151" s="46"/>
      <c r="M151" s="223" t="s">
        <v>19</v>
      </c>
      <c r="N151" s="224" t="s">
        <v>45</v>
      </c>
      <c r="O151" s="86"/>
      <c r="P151" s="225">
        <f>O151*H151</f>
        <v>0</v>
      </c>
      <c r="Q151" s="225">
        <v>2.50187</v>
      </c>
      <c r="R151" s="225">
        <f>Q151*H151</f>
        <v>7.8808905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236</v>
      </c>
      <c r="AT151" s="227" t="s">
        <v>232</v>
      </c>
      <c r="AU151" s="227" t="s">
        <v>89</v>
      </c>
      <c r="AY151" s="19" t="s">
        <v>230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89</v>
      </c>
      <c r="BK151" s="228">
        <f>ROUND(I151*H151,2)</f>
        <v>0</v>
      </c>
      <c r="BL151" s="19" t="s">
        <v>236</v>
      </c>
      <c r="BM151" s="227" t="s">
        <v>298</v>
      </c>
    </row>
    <row r="152" spans="1:47" s="2" customFormat="1" ht="12">
      <c r="A152" s="40"/>
      <c r="B152" s="41"/>
      <c r="C152" s="42"/>
      <c r="D152" s="229" t="s">
        <v>238</v>
      </c>
      <c r="E152" s="42"/>
      <c r="F152" s="230" t="s">
        <v>299</v>
      </c>
      <c r="G152" s="42"/>
      <c r="H152" s="42"/>
      <c r="I152" s="231"/>
      <c r="J152" s="42"/>
      <c r="K152" s="42"/>
      <c r="L152" s="46"/>
      <c r="M152" s="232"/>
      <c r="N152" s="23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238</v>
      </c>
      <c r="AU152" s="19" t="s">
        <v>89</v>
      </c>
    </row>
    <row r="153" spans="1:51" s="13" customFormat="1" ht="12">
      <c r="A153" s="13"/>
      <c r="B153" s="234"/>
      <c r="C153" s="235"/>
      <c r="D153" s="236" t="s">
        <v>240</v>
      </c>
      <c r="E153" s="237" t="s">
        <v>19</v>
      </c>
      <c r="F153" s="238" t="s">
        <v>300</v>
      </c>
      <c r="G153" s="235"/>
      <c r="H153" s="237" t="s">
        <v>19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240</v>
      </c>
      <c r="AU153" s="244" t="s">
        <v>89</v>
      </c>
      <c r="AV153" s="13" t="s">
        <v>81</v>
      </c>
      <c r="AW153" s="13" t="s">
        <v>35</v>
      </c>
      <c r="AX153" s="13" t="s">
        <v>73</v>
      </c>
      <c r="AY153" s="244" t="s">
        <v>230</v>
      </c>
    </row>
    <row r="154" spans="1:51" s="14" customFormat="1" ht="12">
      <c r="A154" s="14"/>
      <c r="B154" s="245"/>
      <c r="C154" s="246"/>
      <c r="D154" s="236" t="s">
        <v>240</v>
      </c>
      <c r="E154" s="247" t="s">
        <v>19</v>
      </c>
      <c r="F154" s="248" t="s">
        <v>301</v>
      </c>
      <c r="G154" s="246"/>
      <c r="H154" s="249">
        <v>2.88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240</v>
      </c>
      <c r="AU154" s="255" t="s">
        <v>89</v>
      </c>
      <c r="AV154" s="14" t="s">
        <v>89</v>
      </c>
      <c r="AW154" s="14" t="s">
        <v>35</v>
      </c>
      <c r="AX154" s="14" t="s">
        <v>73</v>
      </c>
      <c r="AY154" s="255" t="s">
        <v>230</v>
      </c>
    </row>
    <row r="155" spans="1:51" s="14" customFormat="1" ht="12">
      <c r="A155" s="14"/>
      <c r="B155" s="245"/>
      <c r="C155" s="246"/>
      <c r="D155" s="236" t="s">
        <v>240</v>
      </c>
      <c r="E155" s="247" t="s">
        <v>19</v>
      </c>
      <c r="F155" s="248" t="s">
        <v>302</v>
      </c>
      <c r="G155" s="246"/>
      <c r="H155" s="249">
        <v>0.27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240</v>
      </c>
      <c r="AU155" s="255" t="s">
        <v>89</v>
      </c>
      <c r="AV155" s="14" t="s">
        <v>89</v>
      </c>
      <c r="AW155" s="14" t="s">
        <v>35</v>
      </c>
      <c r="AX155" s="14" t="s">
        <v>73</v>
      </c>
      <c r="AY155" s="255" t="s">
        <v>230</v>
      </c>
    </row>
    <row r="156" spans="1:51" s="15" customFormat="1" ht="12">
      <c r="A156" s="15"/>
      <c r="B156" s="256"/>
      <c r="C156" s="257"/>
      <c r="D156" s="236" t="s">
        <v>240</v>
      </c>
      <c r="E156" s="258" t="s">
        <v>19</v>
      </c>
      <c r="F156" s="259" t="s">
        <v>244</v>
      </c>
      <c r="G156" s="257"/>
      <c r="H156" s="260">
        <v>3.15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6" t="s">
        <v>240</v>
      </c>
      <c r="AU156" s="266" t="s">
        <v>89</v>
      </c>
      <c r="AV156" s="15" t="s">
        <v>236</v>
      </c>
      <c r="AW156" s="15" t="s">
        <v>35</v>
      </c>
      <c r="AX156" s="15" t="s">
        <v>81</v>
      </c>
      <c r="AY156" s="266" t="s">
        <v>230</v>
      </c>
    </row>
    <row r="157" spans="1:65" s="2" customFormat="1" ht="21.75" customHeight="1">
      <c r="A157" s="40"/>
      <c r="B157" s="41"/>
      <c r="C157" s="216" t="s">
        <v>303</v>
      </c>
      <c r="D157" s="216" t="s">
        <v>232</v>
      </c>
      <c r="E157" s="217" t="s">
        <v>304</v>
      </c>
      <c r="F157" s="218" t="s">
        <v>305</v>
      </c>
      <c r="G157" s="219" t="s">
        <v>261</v>
      </c>
      <c r="H157" s="220">
        <v>0.063</v>
      </c>
      <c r="I157" s="221"/>
      <c r="J157" s="222">
        <f>ROUND(I157*H157,2)</f>
        <v>0</v>
      </c>
      <c r="K157" s="218" t="s">
        <v>235</v>
      </c>
      <c r="L157" s="46"/>
      <c r="M157" s="223" t="s">
        <v>19</v>
      </c>
      <c r="N157" s="224" t="s">
        <v>45</v>
      </c>
      <c r="O157" s="86"/>
      <c r="P157" s="225">
        <f>O157*H157</f>
        <v>0</v>
      </c>
      <c r="Q157" s="225">
        <v>1.06277</v>
      </c>
      <c r="R157" s="225">
        <f>Q157*H157</f>
        <v>0.06695451</v>
      </c>
      <c r="S157" s="225">
        <v>0</v>
      </c>
      <c r="T157" s="22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236</v>
      </c>
      <c r="AT157" s="227" t="s">
        <v>232</v>
      </c>
      <c r="AU157" s="227" t="s">
        <v>89</v>
      </c>
      <c r="AY157" s="19" t="s">
        <v>230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89</v>
      </c>
      <c r="BK157" s="228">
        <f>ROUND(I157*H157,2)</f>
        <v>0</v>
      </c>
      <c r="BL157" s="19" t="s">
        <v>236</v>
      </c>
      <c r="BM157" s="227" t="s">
        <v>306</v>
      </c>
    </row>
    <row r="158" spans="1:47" s="2" customFormat="1" ht="12">
      <c r="A158" s="40"/>
      <c r="B158" s="41"/>
      <c r="C158" s="42"/>
      <c r="D158" s="229" t="s">
        <v>238</v>
      </c>
      <c r="E158" s="42"/>
      <c r="F158" s="230" t="s">
        <v>307</v>
      </c>
      <c r="G158" s="42"/>
      <c r="H158" s="42"/>
      <c r="I158" s="231"/>
      <c r="J158" s="42"/>
      <c r="K158" s="42"/>
      <c r="L158" s="46"/>
      <c r="M158" s="232"/>
      <c r="N158" s="23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238</v>
      </c>
      <c r="AU158" s="19" t="s">
        <v>89</v>
      </c>
    </row>
    <row r="159" spans="1:51" s="13" customFormat="1" ht="12">
      <c r="A159" s="13"/>
      <c r="B159" s="234"/>
      <c r="C159" s="235"/>
      <c r="D159" s="236" t="s">
        <v>240</v>
      </c>
      <c r="E159" s="237" t="s">
        <v>19</v>
      </c>
      <c r="F159" s="238" t="s">
        <v>308</v>
      </c>
      <c r="G159" s="235"/>
      <c r="H159" s="237" t="s">
        <v>19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240</v>
      </c>
      <c r="AU159" s="244" t="s">
        <v>89</v>
      </c>
      <c r="AV159" s="13" t="s">
        <v>81</v>
      </c>
      <c r="AW159" s="13" t="s">
        <v>35</v>
      </c>
      <c r="AX159" s="13" t="s">
        <v>73</v>
      </c>
      <c r="AY159" s="244" t="s">
        <v>230</v>
      </c>
    </row>
    <row r="160" spans="1:51" s="14" customFormat="1" ht="12">
      <c r="A160" s="14"/>
      <c r="B160" s="245"/>
      <c r="C160" s="246"/>
      <c r="D160" s="236" t="s">
        <v>240</v>
      </c>
      <c r="E160" s="247" t="s">
        <v>19</v>
      </c>
      <c r="F160" s="248" t="s">
        <v>309</v>
      </c>
      <c r="G160" s="246"/>
      <c r="H160" s="249">
        <v>0.058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240</v>
      </c>
      <c r="AU160" s="255" t="s">
        <v>89</v>
      </c>
      <c r="AV160" s="14" t="s">
        <v>89</v>
      </c>
      <c r="AW160" s="14" t="s">
        <v>35</v>
      </c>
      <c r="AX160" s="14" t="s">
        <v>73</v>
      </c>
      <c r="AY160" s="255" t="s">
        <v>230</v>
      </c>
    </row>
    <row r="161" spans="1:51" s="14" customFormat="1" ht="12">
      <c r="A161" s="14"/>
      <c r="B161" s="245"/>
      <c r="C161" s="246"/>
      <c r="D161" s="236" t="s">
        <v>240</v>
      </c>
      <c r="E161" s="247" t="s">
        <v>19</v>
      </c>
      <c r="F161" s="248" t="s">
        <v>310</v>
      </c>
      <c r="G161" s="246"/>
      <c r="H161" s="249">
        <v>0.005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240</v>
      </c>
      <c r="AU161" s="255" t="s">
        <v>89</v>
      </c>
      <c r="AV161" s="14" t="s">
        <v>89</v>
      </c>
      <c r="AW161" s="14" t="s">
        <v>35</v>
      </c>
      <c r="AX161" s="14" t="s">
        <v>73</v>
      </c>
      <c r="AY161" s="255" t="s">
        <v>230</v>
      </c>
    </row>
    <row r="162" spans="1:51" s="15" customFormat="1" ht="12">
      <c r="A162" s="15"/>
      <c r="B162" s="256"/>
      <c r="C162" s="257"/>
      <c r="D162" s="236" t="s">
        <v>240</v>
      </c>
      <c r="E162" s="258" t="s">
        <v>19</v>
      </c>
      <c r="F162" s="259" t="s">
        <v>244</v>
      </c>
      <c r="G162" s="257"/>
      <c r="H162" s="260">
        <v>0.063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6" t="s">
        <v>240</v>
      </c>
      <c r="AU162" s="266" t="s">
        <v>89</v>
      </c>
      <c r="AV162" s="15" t="s">
        <v>236</v>
      </c>
      <c r="AW162" s="15" t="s">
        <v>35</v>
      </c>
      <c r="AX162" s="15" t="s">
        <v>81</v>
      </c>
      <c r="AY162" s="266" t="s">
        <v>230</v>
      </c>
    </row>
    <row r="163" spans="1:63" s="12" customFormat="1" ht="22.8" customHeight="1">
      <c r="A163" s="12"/>
      <c r="B163" s="200"/>
      <c r="C163" s="201"/>
      <c r="D163" s="202" t="s">
        <v>72</v>
      </c>
      <c r="E163" s="214" t="s">
        <v>127</v>
      </c>
      <c r="F163" s="214" t="s">
        <v>311</v>
      </c>
      <c r="G163" s="201"/>
      <c r="H163" s="201"/>
      <c r="I163" s="204"/>
      <c r="J163" s="215">
        <f>BK163</f>
        <v>0</v>
      </c>
      <c r="K163" s="201"/>
      <c r="L163" s="206"/>
      <c r="M163" s="207"/>
      <c r="N163" s="208"/>
      <c r="O163" s="208"/>
      <c r="P163" s="209">
        <f>SUM(P164:P318)</f>
        <v>0</v>
      </c>
      <c r="Q163" s="208"/>
      <c r="R163" s="209">
        <f>SUM(R164:R318)</f>
        <v>6.0014956800000006</v>
      </c>
      <c r="S163" s="208"/>
      <c r="T163" s="210">
        <f>SUM(T164:T318)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1" t="s">
        <v>81</v>
      </c>
      <c r="AT163" s="212" t="s">
        <v>72</v>
      </c>
      <c r="AU163" s="212" t="s">
        <v>81</v>
      </c>
      <c r="AY163" s="211" t="s">
        <v>230</v>
      </c>
      <c r="BK163" s="213">
        <f>SUM(BK164:BK318)</f>
        <v>0</v>
      </c>
    </row>
    <row r="164" spans="1:65" s="2" customFormat="1" ht="33" customHeight="1">
      <c r="A164" s="40"/>
      <c r="B164" s="41"/>
      <c r="C164" s="216" t="s">
        <v>312</v>
      </c>
      <c r="D164" s="216" t="s">
        <v>232</v>
      </c>
      <c r="E164" s="217" t="s">
        <v>313</v>
      </c>
      <c r="F164" s="218" t="s">
        <v>314</v>
      </c>
      <c r="G164" s="219" t="s">
        <v>315</v>
      </c>
      <c r="H164" s="220">
        <v>12</v>
      </c>
      <c r="I164" s="221"/>
      <c r="J164" s="222">
        <f>ROUND(I164*H164,2)</f>
        <v>0</v>
      </c>
      <c r="K164" s="218" t="s">
        <v>235</v>
      </c>
      <c r="L164" s="46"/>
      <c r="M164" s="223" t="s">
        <v>19</v>
      </c>
      <c r="N164" s="224" t="s">
        <v>45</v>
      </c>
      <c r="O164" s="86"/>
      <c r="P164" s="225">
        <f>O164*H164</f>
        <v>0</v>
      </c>
      <c r="Q164" s="225">
        <v>0.0036</v>
      </c>
      <c r="R164" s="225">
        <f>Q164*H164</f>
        <v>0.0432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236</v>
      </c>
      <c r="AT164" s="227" t="s">
        <v>232</v>
      </c>
      <c r="AU164" s="227" t="s">
        <v>89</v>
      </c>
      <c r="AY164" s="19" t="s">
        <v>230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89</v>
      </c>
      <c r="BK164" s="228">
        <f>ROUND(I164*H164,2)</f>
        <v>0</v>
      </c>
      <c r="BL164" s="19" t="s">
        <v>236</v>
      </c>
      <c r="BM164" s="227" t="s">
        <v>316</v>
      </c>
    </row>
    <row r="165" spans="1:47" s="2" customFormat="1" ht="12">
      <c r="A165" s="40"/>
      <c r="B165" s="41"/>
      <c r="C165" s="42"/>
      <c r="D165" s="229" t="s">
        <v>238</v>
      </c>
      <c r="E165" s="42"/>
      <c r="F165" s="230" t="s">
        <v>317</v>
      </c>
      <c r="G165" s="42"/>
      <c r="H165" s="42"/>
      <c r="I165" s="231"/>
      <c r="J165" s="42"/>
      <c r="K165" s="42"/>
      <c r="L165" s="46"/>
      <c r="M165" s="232"/>
      <c r="N165" s="23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238</v>
      </c>
      <c r="AU165" s="19" t="s">
        <v>89</v>
      </c>
    </row>
    <row r="166" spans="1:51" s="13" customFormat="1" ht="12">
      <c r="A166" s="13"/>
      <c r="B166" s="234"/>
      <c r="C166" s="235"/>
      <c r="D166" s="236" t="s">
        <v>240</v>
      </c>
      <c r="E166" s="237" t="s">
        <v>19</v>
      </c>
      <c r="F166" s="238" t="s">
        <v>318</v>
      </c>
      <c r="G166" s="235"/>
      <c r="H166" s="237" t="s">
        <v>19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240</v>
      </c>
      <c r="AU166" s="244" t="s">
        <v>89</v>
      </c>
      <c r="AV166" s="13" t="s">
        <v>81</v>
      </c>
      <c r="AW166" s="13" t="s">
        <v>35</v>
      </c>
      <c r="AX166" s="13" t="s">
        <v>73</v>
      </c>
      <c r="AY166" s="244" t="s">
        <v>230</v>
      </c>
    </row>
    <row r="167" spans="1:51" s="14" customFormat="1" ht="12">
      <c r="A167" s="14"/>
      <c r="B167" s="245"/>
      <c r="C167" s="246"/>
      <c r="D167" s="236" t="s">
        <v>240</v>
      </c>
      <c r="E167" s="247" t="s">
        <v>19</v>
      </c>
      <c r="F167" s="248" t="s">
        <v>81</v>
      </c>
      <c r="G167" s="246"/>
      <c r="H167" s="249">
        <v>1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240</v>
      </c>
      <c r="AU167" s="255" t="s">
        <v>89</v>
      </c>
      <c r="AV167" s="14" t="s">
        <v>89</v>
      </c>
      <c r="AW167" s="14" t="s">
        <v>35</v>
      </c>
      <c r="AX167" s="14" t="s">
        <v>73</v>
      </c>
      <c r="AY167" s="255" t="s">
        <v>230</v>
      </c>
    </row>
    <row r="168" spans="1:51" s="13" customFormat="1" ht="12">
      <c r="A168" s="13"/>
      <c r="B168" s="234"/>
      <c r="C168" s="235"/>
      <c r="D168" s="236" t="s">
        <v>240</v>
      </c>
      <c r="E168" s="237" t="s">
        <v>19</v>
      </c>
      <c r="F168" s="238" t="s">
        <v>318</v>
      </c>
      <c r="G168" s="235"/>
      <c r="H168" s="237" t="s">
        <v>19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240</v>
      </c>
      <c r="AU168" s="244" t="s">
        <v>89</v>
      </c>
      <c r="AV168" s="13" t="s">
        <v>81</v>
      </c>
      <c r="AW168" s="13" t="s">
        <v>35</v>
      </c>
      <c r="AX168" s="13" t="s">
        <v>73</v>
      </c>
      <c r="AY168" s="244" t="s">
        <v>230</v>
      </c>
    </row>
    <row r="169" spans="1:51" s="14" customFormat="1" ht="12">
      <c r="A169" s="14"/>
      <c r="B169" s="245"/>
      <c r="C169" s="246"/>
      <c r="D169" s="236" t="s">
        <v>240</v>
      </c>
      <c r="E169" s="247" t="s">
        <v>19</v>
      </c>
      <c r="F169" s="248" t="s">
        <v>89</v>
      </c>
      <c r="G169" s="246"/>
      <c r="H169" s="249">
        <v>2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240</v>
      </c>
      <c r="AU169" s="255" t="s">
        <v>89</v>
      </c>
      <c r="AV169" s="14" t="s">
        <v>89</v>
      </c>
      <c r="AW169" s="14" t="s">
        <v>35</v>
      </c>
      <c r="AX169" s="14" t="s">
        <v>73</v>
      </c>
      <c r="AY169" s="255" t="s">
        <v>230</v>
      </c>
    </row>
    <row r="170" spans="1:51" s="13" customFormat="1" ht="12">
      <c r="A170" s="13"/>
      <c r="B170" s="234"/>
      <c r="C170" s="235"/>
      <c r="D170" s="236" t="s">
        <v>240</v>
      </c>
      <c r="E170" s="237" t="s">
        <v>19</v>
      </c>
      <c r="F170" s="238" t="s">
        <v>319</v>
      </c>
      <c r="G170" s="235"/>
      <c r="H170" s="237" t="s">
        <v>19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240</v>
      </c>
      <c r="AU170" s="244" t="s">
        <v>89</v>
      </c>
      <c r="AV170" s="13" t="s">
        <v>81</v>
      </c>
      <c r="AW170" s="13" t="s">
        <v>35</v>
      </c>
      <c r="AX170" s="13" t="s">
        <v>73</v>
      </c>
      <c r="AY170" s="244" t="s">
        <v>230</v>
      </c>
    </row>
    <row r="171" spans="1:51" s="14" customFormat="1" ht="12">
      <c r="A171" s="14"/>
      <c r="B171" s="245"/>
      <c r="C171" s="246"/>
      <c r="D171" s="236" t="s">
        <v>240</v>
      </c>
      <c r="E171" s="247" t="s">
        <v>19</v>
      </c>
      <c r="F171" s="248" t="s">
        <v>258</v>
      </c>
      <c r="G171" s="246"/>
      <c r="H171" s="249">
        <v>5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240</v>
      </c>
      <c r="AU171" s="255" t="s">
        <v>89</v>
      </c>
      <c r="AV171" s="14" t="s">
        <v>89</v>
      </c>
      <c r="AW171" s="14" t="s">
        <v>35</v>
      </c>
      <c r="AX171" s="14" t="s">
        <v>73</v>
      </c>
      <c r="AY171" s="255" t="s">
        <v>230</v>
      </c>
    </row>
    <row r="172" spans="1:51" s="13" customFormat="1" ht="12">
      <c r="A172" s="13"/>
      <c r="B172" s="234"/>
      <c r="C172" s="235"/>
      <c r="D172" s="236" t="s">
        <v>240</v>
      </c>
      <c r="E172" s="237" t="s">
        <v>19</v>
      </c>
      <c r="F172" s="238" t="s">
        <v>320</v>
      </c>
      <c r="G172" s="235"/>
      <c r="H172" s="237" t="s">
        <v>19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240</v>
      </c>
      <c r="AU172" s="244" t="s">
        <v>89</v>
      </c>
      <c r="AV172" s="13" t="s">
        <v>81</v>
      </c>
      <c r="AW172" s="13" t="s">
        <v>35</v>
      </c>
      <c r="AX172" s="13" t="s">
        <v>73</v>
      </c>
      <c r="AY172" s="244" t="s">
        <v>230</v>
      </c>
    </row>
    <row r="173" spans="1:51" s="14" customFormat="1" ht="12">
      <c r="A173" s="14"/>
      <c r="B173" s="245"/>
      <c r="C173" s="246"/>
      <c r="D173" s="236" t="s">
        <v>240</v>
      </c>
      <c r="E173" s="247" t="s">
        <v>19</v>
      </c>
      <c r="F173" s="248" t="s">
        <v>81</v>
      </c>
      <c r="G173" s="246"/>
      <c r="H173" s="249">
        <v>1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240</v>
      </c>
      <c r="AU173" s="255" t="s">
        <v>89</v>
      </c>
      <c r="AV173" s="14" t="s">
        <v>89</v>
      </c>
      <c r="AW173" s="14" t="s">
        <v>35</v>
      </c>
      <c r="AX173" s="14" t="s">
        <v>73</v>
      </c>
      <c r="AY173" s="255" t="s">
        <v>230</v>
      </c>
    </row>
    <row r="174" spans="1:51" s="13" customFormat="1" ht="12">
      <c r="A174" s="13"/>
      <c r="B174" s="234"/>
      <c r="C174" s="235"/>
      <c r="D174" s="236" t="s">
        <v>240</v>
      </c>
      <c r="E174" s="237" t="s">
        <v>19</v>
      </c>
      <c r="F174" s="238" t="s">
        <v>321</v>
      </c>
      <c r="G174" s="235"/>
      <c r="H174" s="237" t="s">
        <v>19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240</v>
      </c>
      <c r="AU174" s="244" t="s">
        <v>89</v>
      </c>
      <c r="AV174" s="13" t="s">
        <v>81</v>
      </c>
      <c r="AW174" s="13" t="s">
        <v>35</v>
      </c>
      <c r="AX174" s="13" t="s">
        <v>73</v>
      </c>
      <c r="AY174" s="244" t="s">
        <v>230</v>
      </c>
    </row>
    <row r="175" spans="1:51" s="14" customFormat="1" ht="12">
      <c r="A175" s="14"/>
      <c r="B175" s="245"/>
      <c r="C175" s="246"/>
      <c r="D175" s="236" t="s">
        <v>240</v>
      </c>
      <c r="E175" s="247" t="s">
        <v>19</v>
      </c>
      <c r="F175" s="248" t="s">
        <v>116</v>
      </c>
      <c r="G175" s="246"/>
      <c r="H175" s="249">
        <v>3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240</v>
      </c>
      <c r="AU175" s="255" t="s">
        <v>89</v>
      </c>
      <c r="AV175" s="14" t="s">
        <v>89</v>
      </c>
      <c r="AW175" s="14" t="s">
        <v>35</v>
      </c>
      <c r="AX175" s="14" t="s">
        <v>73</v>
      </c>
      <c r="AY175" s="255" t="s">
        <v>230</v>
      </c>
    </row>
    <row r="176" spans="1:51" s="15" customFormat="1" ht="12">
      <c r="A176" s="15"/>
      <c r="B176" s="256"/>
      <c r="C176" s="257"/>
      <c r="D176" s="236" t="s">
        <v>240</v>
      </c>
      <c r="E176" s="258" t="s">
        <v>19</v>
      </c>
      <c r="F176" s="259" t="s">
        <v>244</v>
      </c>
      <c r="G176" s="257"/>
      <c r="H176" s="260">
        <v>12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6" t="s">
        <v>240</v>
      </c>
      <c r="AU176" s="266" t="s">
        <v>89</v>
      </c>
      <c r="AV176" s="15" t="s">
        <v>236</v>
      </c>
      <c r="AW176" s="15" t="s">
        <v>35</v>
      </c>
      <c r="AX176" s="15" t="s">
        <v>81</v>
      </c>
      <c r="AY176" s="266" t="s">
        <v>230</v>
      </c>
    </row>
    <row r="177" spans="1:65" s="2" customFormat="1" ht="24.15" customHeight="1">
      <c r="A177" s="40"/>
      <c r="B177" s="41"/>
      <c r="C177" s="216" t="s">
        <v>322</v>
      </c>
      <c r="D177" s="216" t="s">
        <v>232</v>
      </c>
      <c r="E177" s="217" t="s">
        <v>323</v>
      </c>
      <c r="F177" s="218" t="s">
        <v>324</v>
      </c>
      <c r="G177" s="219" t="s">
        <v>144</v>
      </c>
      <c r="H177" s="220">
        <v>10.4</v>
      </c>
      <c r="I177" s="221"/>
      <c r="J177" s="222">
        <f>ROUND(I177*H177,2)</f>
        <v>0</v>
      </c>
      <c r="K177" s="218" t="s">
        <v>235</v>
      </c>
      <c r="L177" s="46"/>
      <c r="M177" s="223" t="s">
        <v>19</v>
      </c>
      <c r="N177" s="224" t="s">
        <v>45</v>
      </c>
      <c r="O177" s="86"/>
      <c r="P177" s="225">
        <f>O177*H177</f>
        <v>0</v>
      </c>
      <c r="Q177" s="225">
        <v>0.038</v>
      </c>
      <c r="R177" s="225">
        <f>Q177*H177</f>
        <v>0.3952</v>
      </c>
      <c r="S177" s="225">
        <v>0</v>
      </c>
      <c r="T177" s="22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7" t="s">
        <v>236</v>
      </c>
      <c r="AT177" s="227" t="s">
        <v>232</v>
      </c>
      <c r="AU177" s="227" t="s">
        <v>89</v>
      </c>
      <c r="AY177" s="19" t="s">
        <v>230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89</v>
      </c>
      <c r="BK177" s="228">
        <f>ROUND(I177*H177,2)</f>
        <v>0</v>
      </c>
      <c r="BL177" s="19" t="s">
        <v>236</v>
      </c>
      <c r="BM177" s="227" t="s">
        <v>325</v>
      </c>
    </row>
    <row r="178" spans="1:47" s="2" customFormat="1" ht="12">
      <c r="A178" s="40"/>
      <c r="B178" s="41"/>
      <c r="C178" s="42"/>
      <c r="D178" s="229" t="s">
        <v>238</v>
      </c>
      <c r="E178" s="42"/>
      <c r="F178" s="230" t="s">
        <v>326</v>
      </c>
      <c r="G178" s="42"/>
      <c r="H178" s="42"/>
      <c r="I178" s="231"/>
      <c r="J178" s="42"/>
      <c r="K178" s="42"/>
      <c r="L178" s="46"/>
      <c r="M178" s="232"/>
      <c r="N178" s="23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238</v>
      </c>
      <c r="AU178" s="19" t="s">
        <v>89</v>
      </c>
    </row>
    <row r="179" spans="1:51" s="14" customFormat="1" ht="12">
      <c r="A179" s="14"/>
      <c r="B179" s="245"/>
      <c r="C179" s="246"/>
      <c r="D179" s="236" t="s">
        <v>240</v>
      </c>
      <c r="E179" s="247" t="s">
        <v>19</v>
      </c>
      <c r="F179" s="248" t="s">
        <v>327</v>
      </c>
      <c r="G179" s="246"/>
      <c r="H179" s="249">
        <v>10.4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240</v>
      </c>
      <c r="AU179" s="255" t="s">
        <v>89</v>
      </c>
      <c r="AV179" s="14" t="s">
        <v>89</v>
      </c>
      <c r="AW179" s="14" t="s">
        <v>35</v>
      </c>
      <c r="AX179" s="14" t="s">
        <v>73</v>
      </c>
      <c r="AY179" s="255" t="s">
        <v>230</v>
      </c>
    </row>
    <row r="180" spans="1:51" s="15" customFormat="1" ht="12">
      <c r="A180" s="15"/>
      <c r="B180" s="256"/>
      <c r="C180" s="257"/>
      <c r="D180" s="236" t="s">
        <v>240</v>
      </c>
      <c r="E180" s="258" t="s">
        <v>19</v>
      </c>
      <c r="F180" s="259" t="s">
        <v>244</v>
      </c>
      <c r="G180" s="257"/>
      <c r="H180" s="260">
        <v>10.4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6" t="s">
        <v>240</v>
      </c>
      <c r="AU180" s="266" t="s">
        <v>89</v>
      </c>
      <c r="AV180" s="15" t="s">
        <v>236</v>
      </c>
      <c r="AW180" s="15" t="s">
        <v>35</v>
      </c>
      <c r="AX180" s="15" t="s">
        <v>81</v>
      </c>
      <c r="AY180" s="266" t="s">
        <v>230</v>
      </c>
    </row>
    <row r="181" spans="1:65" s="2" customFormat="1" ht="24.15" customHeight="1">
      <c r="A181" s="40"/>
      <c r="B181" s="41"/>
      <c r="C181" s="216" t="s">
        <v>328</v>
      </c>
      <c r="D181" s="216" t="s">
        <v>232</v>
      </c>
      <c r="E181" s="217" t="s">
        <v>329</v>
      </c>
      <c r="F181" s="218" t="s">
        <v>330</v>
      </c>
      <c r="G181" s="219" t="s">
        <v>144</v>
      </c>
      <c r="H181" s="220">
        <v>34.3</v>
      </c>
      <c r="I181" s="221"/>
      <c r="J181" s="222">
        <f>ROUND(I181*H181,2)</f>
        <v>0</v>
      </c>
      <c r="K181" s="218" t="s">
        <v>235</v>
      </c>
      <c r="L181" s="46"/>
      <c r="M181" s="223" t="s">
        <v>19</v>
      </c>
      <c r="N181" s="224" t="s">
        <v>45</v>
      </c>
      <c r="O181" s="86"/>
      <c r="P181" s="225">
        <f>O181*H181</f>
        <v>0</v>
      </c>
      <c r="Q181" s="225">
        <v>0.04063</v>
      </c>
      <c r="R181" s="225">
        <f>Q181*H181</f>
        <v>1.3936089999999999</v>
      </c>
      <c r="S181" s="225">
        <v>0</v>
      </c>
      <c r="T181" s="22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7" t="s">
        <v>236</v>
      </c>
      <c r="AT181" s="227" t="s">
        <v>232</v>
      </c>
      <c r="AU181" s="227" t="s">
        <v>89</v>
      </c>
      <c r="AY181" s="19" t="s">
        <v>230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89</v>
      </c>
      <c r="BK181" s="228">
        <f>ROUND(I181*H181,2)</f>
        <v>0</v>
      </c>
      <c r="BL181" s="19" t="s">
        <v>236</v>
      </c>
      <c r="BM181" s="227" t="s">
        <v>331</v>
      </c>
    </row>
    <row r="182" spans="1:47" s="2" customFormat="1" ht="12">
      <c r="A182" s="40"/>
      <c r="B182" s="41"/>
      <c r="C182" s="42"/>
      <c r="D182" s="229" t="s">
        <v>238</v>
      </c>
      <c r="E182" s="42"/>
      <c r="F182" s="230" t="s">
        <v>332</v>
      </c>
      <c r="G182" s="42"/>
      <c r="H182" s="42"/>
      <c r="I182" s="231"/>
      <c r="J182" s="42"/>
      <c r="K182" s="42"/>
      <c r="L182" s="46"/>
      <c r="M182" s="232"/>
      <c r="N182" s="23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238</v>
      </c>
      <c r="AU182" s="19" t="s">
        <v>89</v>
      </c>
    </row>
    <row r="183" spans="1:51" s="14" customFormat="1" ht="12">
      <c r="A183" s="14"/>
      <c r="B183" s="245"/>
      <c r="C183" s="246"/>
      <c r="D183" s="236" t="s">
        <v>240</v>
      </c>
      <c r="E183" s="247" t="s">
        <v>19</v>
      </c>
      <c r="F183" s="248" t="s">
        <v>333</v>
      </c>
      <c r="G183" s="246"/>
      <c r="H183" s="249">
        <v>7.8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240</v>
      </c>
      <c r="AU183" s="255" t="s">
        <v>89</v>
      </c>
      <c r="AV183" s="14" t="s">
        <v>89</v>
      </c>
      <c r="AW183" s="14" t="s">
        <v>35</v>
      </c>
      <c r="AX183" s="14" t="s">
        <v>73</v>
      </c>
      <c r="AY183" s="255" t="s">
        <v>230</v>
      </c>
    </row>
    <row r="184" spans="1:51" s="14" customFormat="1" ht="12">
      <c r="A184" s="14"/>
      <c r="B184" s="245"/>
      <c r="C184" s="246"/>
      <c r="D184" s="236" t="s">
        <v>240</v>
      </c>
      <c r="E184" s="247" t="s">
        <v>19</v>
      </c>
      <c r="F184" s="248" t="s">
        <v>334</v>
      </c>
      <c r="G184" s="246"/>
      <c r="H184" s="249">
        <v>4.65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240</v>
      </c>
      <c r="AU184" s="255" t="s">
        <v>89</v>
      </c>
      <c r="AV184" s="14" t="s">
        <v>89</v>
      </c>
      <c r="AW184" s="14" t="s">
        <v>35</v>
      </c>
      <c r="AX184" s="14" t="s">
        <v>73</v>
      </c>
      <c r="AY184" s="255" t="s">
        <v>230</v>
      </c>
    </row>
    <row r="185" spans="1:51" s="14" customFormat="1" ht="12">
      <c r="A185" s="14"/>
      <c r="B185" s="245"/>
      <c r="C185" s="246"/>
      <c r="D185" s="236" t="s">
        <v>240</v>
      </c>
      <c r="E185" s="247" t="s">
        <v>19</v>
      </c>
      <c r="F185" s="248" t="s">
        <v>335</v>
      </c>
      <c r="G185" s="246"/>
      <c r="H185" s="249">
        <v>21.85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240</v>
      </c>
      <c r="AU185" s="255" t="s">
        <v>89</v>
      </c>
      <c r="AV185" s="14" t="s">
        <v>89</v>
      </c>
      <c r="AW185" s="14" t="s">
        <v>35</v>
      </c>
      <c r="AX185" s="14" t="s">
        <v>73</v>
      </c>
      <c r="AY185" s="255" t="s">
        <v>230</v>
      </c>
    </row>
    <row r="186" spans="1:51" s="15" customFormat="1" ht="12">
      <c r="A186" s="15"/>
      <c r="B186" s="256"/>
      <c r="C186" s="257"/>
      <c r="D186" s="236" t="s">
        <v>240</v>
      </c>
      <c r="E186" s="258" t="s">
        <v>19</v>
      </c>
      <c r="F186" s="259" t="s">
        <v>244</v>
      </c>
      <c r="G186" s="257"/>
      <c r="H186" s="260">
        <v>34.3</v>
      </c>
      <c r="I186" s="261"/>
      <c r="J186" s="257"/>
      <c r="K186" s="257"/>
      <c r="L186" s="262"/>
      <c r="M186" s="263"/>
      <c r="N186" s="264"/>
      <c r="O186" s="264"/>
      <c r="P186" s="264"/>
      <c r="Q186" s="264"/>
      <c r="R186" s="264"/>
      <c r="S186" s="264"/>
      <c r="T186" s="26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6" t="s">
        <v>240</v>
      </c>
      <c r="AU186" s="266" t="s">
        <v>89</v>
      </c>
      <c r="AV186" s="15" t="s">
        <v>236</v>
      </c>
      <c r="AW186" s="15" t="s">
        <v>35</v>
      </c>
      <c r="AX186" s="15" t="s">
        <v>81</v>
      </c>
      <c r="AY186" s="266" t="s">
        <v>230</v>
      </c>
    </row>
    <row r="187" spans="1:65" s="2" customFormat="1" ht="33" customHeight="1">
      <c r="A187" s="40"/>
      <c r="B187" s="41"/>
      <c r="C187" s="216" t="s">
        <v>8</v>
      </c>
      <c r="D187" s="216" t="s">
        <v>232</v>
      </c>
      <c r="E187" s="217" t="s">
        <v>336</v>
      </c>
      <c r="F187" s="218" t="s">
        <v>337</v>
      </c>
      <c r="G187" s="219" t="s">
        <v>315</v>
      </c>
      <c r="H187" s="220">
        <v>156</v>
      </c>
      <c r="I187" s="221"/>
      <c r="J187" s="222">
        <f>ROUND(I187*H187,2)</f>
        <v>0</v>
      </c>
      <c r="K187" s="218" t="s">
        <v>235</v>
      </c>
      <c r="L187" s="46"/>
      <c r="M187" s="223" t="s">
        <v>19</v>
      </c>
      <c r="N187" s="224" t="s">
        <v>45</v>
      </c>
      <c r="O187" s="86"/>
      <c r="P187" s="225">
        <f>O187*H187</f>
        <v>0</v>
      </c>
      <c r="Q187" s="225">
        <v>0.00366</v>
      </c>
      <c r="R187" s="225">
        <f>Q187*H187</f>
        <v>0.57096</v>
      </c>
      <c r="S187" s="225">
        <v>0</v>
      </c>
      <c r="T187" s="22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7" t="s">
        <v>236</v>
      </c>
      <c r="AT187" s="227" t="s">
        <v>232</v>
      </c>
      <c r="AU187" s="227" t="s">
        <v>89</v>
      </c>
      <c r="AY187" s="19" t="s">
        <v>230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9" t="s">
        <v>89</v>
      </c>
      <c r="BK187" s="228">
        <f>ROUND(I187*H187,2)</f>
        <v>0</v>
      </c>
      <c r="BL187" s="19" t="s">
        <v>236</v>
      </c>
      <c r="BM187" s="227" t="s">
        <v>338</v>
      </c>
    </row>
    <row r="188" spans="1:47" s="2" customFormat="1" ht="12">
      <c r="A188" s="40"/>
      <c r="B188" s="41"/>
      <c r="C188" s="42"/>
      <c r="D188" s="229" t="s">
        <v>238</v>
      </c>
      <c r="E188" s="42"/>
      <c r="F188" s="230" t="s">
        <v>339</v>
      </c>
      <c r="G188" s="42"/>
      <c r="H188" s="42"/>
      <c r="I188" s="231"/>
      <c r="J188" s="42"/>
      <c r="K188" s="42"/>
      <c r="L188" s="46"/>
      <c r="M188" s="232"/>
      <c r="N188" s="23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238</v>
      </c>
      <c r="AU188" s="19" t="s">
        <v>89</v>
      </c>
    </row>
    <row r="189" spans="1:51" s="14" customFormat="1" ht="12">
      <c r="A189" s="14"/>
      <c r="B189" s="245"/>
      <c r="C189" s="246"/>
      <c r="D189" s="236" t="s">
        <v>240</v>
      </c>
      <c r="E189" s="247" t="s">
        <v>19</v>
      </c>
      <c r="F189" s="248" t="s">
        <v>340</v>
      </c>
      <c r="G189" s="246"/>
      <c r="H189" s="249">
        <v>134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240</v>
      </c>
      <c r="AU189" s="255" t="s">
        <v>89</v>
      </c>
      <c r="AV189" s="14" t="s">
        <v>89</v>
      </c>
      <c r="AW189" s="14" t="s">
        <v>35</v>
      </c>
      <c r="AX189" s="14" t="s">
        <v>73</v>
      </c>
      <c r="AY189" s="255" t="s">
        <v>230</v>
      </c>
    </row>
    <row r="190" spans="1:51" s="13" customFormat="1" ht="12">
      <c r="A190" s="13"/>
      <c r="B190" s="234"/>
      <c r="C190" s="235"/>
      <c r="D190" s="236" t="s">
        <v>240</v>
      </c>
      <c r="E190" s="237" t="s">
        <v>19</v>
      </c>
      <c r="F190" s="238" t="s">
        <v>341</v>
      </c>
      <c r="G190" s="235"/>
      <c r="H190" s="237" t="s">
        <v>19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240</v>
      </c>
      <c r="AU190" s="244" t="s">
        <v>89</v>
      </c>
      <c r="AV190" s="13" t="s">
        <v>81</v>
      </c>
      <c r="AW190" s="13" t="s">
        <v>35</v>
      </c>
      <c r="AX190" s="13" t="s">
        <v>73</v>
      </c>
      <c r="AY190" s="244" t="s">
        <v>230</v>
      </c>
    </row>
    <row r="191" spans="1:51" s="14" customFormat="1" ht="12">
      <c r="A191" s="14"/>
      <c r="B191" s="245"/>
      <c r="C191" s="246"/>
      <c r="D191" s="236" t="s">
        <v>240</v>
      </c>
      <c r="E191" s="247" t="s">
        <v>19</v>
      </c>
      <c r="F191" s="248" t="s">
        <v>342</v>
      </c>
      <c r="G191" s="246"/>
      <c r="H191" s="249">
        <v>2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240</v>
      </c>
      <c r="AU191" s="255" t="s">
        <v>89</v>
      </c>
      <c r="AV191" s="14" t="s">
        <v>89</v>
      </c>
      <c r="AW191" s="14" t="s">
        <v>35</v>
      </c>
      <c r="AX191" s="14" t="s">
        <v>73</v>
      </c>
      <c r="AY191" s="255" t="s">
        <v>230</v>
      </c>
    </row>
    <row r="192" spans="1:51" s="13" customFormat="1" ht="12">
      <c r="A192" s="13"/>
      <c r="B192" s="234"/>
      <c r="C192" s="235"/>
      <c r="D192" s="236" t="s">
        <v>240</v>
      </c>
      <c r="E192" s="237" t="s">
        <v>19</v>
      </c>
      <c r="F192" s="238" t="s">
        <v>343</v>
      </c>
      <c r="G192" s="235"/>
      <c r="H192" s="237" t="s">
        <v>19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240</v>
      </c>
      <c r="AU192" s="244" t="s">
        <v>89</v>
      </c>
      <c r="AV192" s="13" t="s">
        <v>81</v>
      </c>
      <c r="AW192" s="13" t="s">
        <v>35</v>
      </c>
      <c r="AX192" s="13" t="s">
        <v>73</v>
      </c>
      <c r="AY192" s="244" t="s">
        <v>230</v>
      </c>
    </row>
    <row r="193" spans="1:51" s="14" customFormat="1" ht="12">
      <c r="A193" s="14"/>
      <c r="B193" s="245"/>
      <c r="C193" s="246"/>
      <c r="D193" s="236" t="s">
        <v>240</v>
      </c>
      <c r="E193" s="247" t="s">
        <v>19</v>
      </c>
      <c r="F193" s="248" t="s">
        <v>344</v>
      </c>
      <c r="G193" s="246"/>
      <c r="H193" s="249">
        <v>8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240</v>
      </c>
      <c r="AU193" s="255" t="s">
        <v>89</v>
      </c>
      <c r="AV193" s="14" t="s">
        <v>89</v>
      </c>
      <c r="AW193" s="14" t="s">
        <v>35</v>
      </c>
      <c r="AX193" s="14" t="s">
        <v>73</v>
      </c>
      <c r="AY193" s="255" t="s">
        <v>230</v>
      </c>
    </row>
    <row r="194" spans="1:51" s="13" customFormat="1" ht="12">
      <c r="A194" s="13"/>
      <c r="B194" s="234"/>
      <c r="C194" s="235"/>
      <c r="D194" s="236" t="s">
        <v>240</v>
      </c>
      <c r="E194" s="237" t="s">
        <v>19</v>
      </c>
      <c r="F194" s="238" t="s">
        <v>345</v>
      </c>
      <c r="G194" s="235"/>
      <c r="H194" s="237" t="s">
        <v>19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240</v>
      </c>
      <c r="AU194" s="244" t="s">
        <v>89</v>
      </c>
      <c r="AV194" s="13" t="s">
        <v>81</v>
      </c>
      <c r="AW194" s="13" t="s">
        <v>35</v>
      </c>
      <c r="AX194" s="13" t="s">
        <v>73</v>
      </c>
      <c r="AY194" s="244" t="s">
        <v>230</v>
      </c>
    </row>
    <row r="195" spans="1:51" s="14" customFormat="1" ht="12">
      <c r="A195" s="14"/>
      <c r="B195" s="245"/>
      <c r="C195" s="246"/>
      <c r="D195" s="236" t="s">
        <v>240</v>
      </c>
      <c r="E195" s="247" t="s">
        <v>19</v>
      </c>
      <c r="F195" s="248" t="s">
        <v>346</v>
      </c>
      <c r="G195" s="246"/>
      <c r="H195" s="249">
        <v>4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240</v>
      </c>
      <c r="AU195" s="255" t="s">
        <v>89</v>
      </c>
      <c r="AV195" s="14" t="s">
        <v>89</v>
      </c>
      <c r="AW195" s="14" t="s">
        <v>35</v>
      </c>
      <c r="AX195" s="14" t="s">
        <v>73</v>
      </c>
      <c r="AY195" s="255" t="s">
        <v>230</v>
      </c>
    </row>
    <row r="196" spans="1:51" s="13" customFormat="1" ht="12">
      <c r="A196" s="13"/>
      <c r="B196" s="234"/>
      <c r="C196" s="235"/>
      <c r="D196" s="236" t="s">
        <v>240</v>
      </c>
      <c r="E196" s="237" t="s">
        <v>19</v>
      </c>
      <c r="F196" s="238" t="s">
        <v>347</v>
      </c>
      <c r="G196" s="235"/>
      <c r="H196" s="237" t="s">
        <v>19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240</v>
      </c>
      <c r="AU196" s="244" t="s">
        <v>89</v>
      </c>
      <c r="AV196" s="13" t="s">
        <v>81</v>
      </c>
      <c r="AW196" s="13" t="s">
        <v>35</v>
      </c>
      <c r="AX196" s="13" t="s">
        <v>73</v>
      </c>
      <c r="AY196" s="244" t="s">
        <v>230</v>
      </c>
    </row>
    <row r="197" spans="1:51" s="14" customFormat="1" ht="12">
      <c r="A197" s="14"/>
      <c r="B197" s="245"/>
      <c r="C197" s="246"/>
      <c r="D197" s="236" t="s">
        <v>240</v>
      </c>
      <c r="E197" s="247" t="s">
        <v>19</v>
      </c>
      <c r="F197" s="248" t="s">
        <v>346</v>
      </c>
      <c r="G197" s="246"/>
      <c r="H197" s="249">
        <v>4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240</v>
      </c>
      <c r="AU197" s="255" t="s">
        <v>89</v>
      </c>
      <c r="AV197" s="14" t="s">
        <v>89</v>
      </c>
      <c r="AW197" s="14" t="s">
        <v>35</v>
      </c>
      <c r="AX197" s="14" t="s">
        <v>73</v>
      </c>
      <c r="AY197" s="255" t="s">
        <v>230</v>
      </c>
    </row>
    <row r="198" spans="1:51" s="13" customFormat="1" ht="12">
      <c r="A198" s="13"/>
      <c r="B198" s="234"/>
      <c r="C198" s="235"/>
      <c r="D198" s="236" t="s">
        <v>240</v>
      </c>
      <c r="E198" s="237" t="s">
        <v>19</v>
      </c>
      <c r="F198" s="238" t="s">
        <v>345</v>
      </c>
      <c r="G198" s="235"/>
      <c r="H198" s="237" t="s">
        <v>19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240</v>
      </c>
      <c r="AU198" s="244" t="s">
        <v>89</v>
      </c>
      <c r="AV198" s="13" t="s">
        <v>81</v>
      </c>
      <c r="AW198" s="13" t="s">
        <v>35</v>
      </c>
      <c r="AX198" s="13" t="s">
        <v>73</v>
      </c>
      <c r="AY198" s="244" t="s">
        <v>230</v>
      </c>
    </row>
    <row r="199" spans="1:51" s="14" customFormat="1" ht="12">
      <c r="A199" s="14"/>
      <c r="B199" s="245"/>
      <c r="C199" s="246"/>
      <c r="D199" s="236" t="s">
        <v>240</v>
      </c>
      <c r="E199" s="247" t="s">
        <v>19</v>
      </c>
      <c r="F199" s="248" t="s">
        <v>346</v>
      </c>
      <c r="G199" s="246"/>
      <c r="H199" s="249">
        <v>4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240</v>
      </c>
      <c r="AU199" s="255" t="s">
        <v>89</v>
      </c>
      <c r="AV199" s="14" t="s">
        <v>89</v>
      </c>
      <c r="AW199" s="14" t="s">
        <v>35</v>
      </c>
      <c r="AX199" s="14" t="s">
        <v>73</v>
      </c>
      <c r="AY199" s="255" t="s">
        <v>230</v>
      </c>
    </row>
    <row r="200" spans="1:51" s="15" customFormat="1" ht="12">
      <c r="A200" s="15"/>
      <c r="B200" s="256"/>
      <c r="C200" s="257"/>
      <c r="D200" s="236" t="s">
        <v>240</v>
      </c>
      <c r="E200" s="258" t="s">
        <v>19</v>
      </c>
      <c r="F200" s="259" t="s">
        <v>244</v>
      </c>
      <c r="G200" s="257"/>
      <c r="H200" s="260">
        <v>156</v>
      </c>
      <c r="I200" s="261"/>
      <c r="J200" s="257"/>
      <c r="K200" s="257"/>
      <c r="L200" s="262"/>
      <c r="M200" s="263"/>
      <c r="N200" s="264"/>
      <c r="O200" s="264"/>
      <c r="P200" s="264"/>
      <c r="Q200" s="264"/>
      <c r="R200" s="264"/>
      <c r="S200" s="264"/>
      <c r="T200" s="26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6" t="s">
        <v>240</v>
      </c>
      <c r="AU200" s="266" t="s">
        <v>89</v>
      </c>
      <c r="AV200" s="15" t="s">
        <v>236</v>
      </c>
      <c r="AW200" s="15" t="s">
        <v>35</v>
      </c>
      <c r="AX200" s="15" t="s">
        <v>81</v>
      </c>
      <c r="AY200" s="266" t="s">
        <v>230</v>
      </c>
    </row>
    <row r="201" spans="1:65" s="2" customFormat="1" ht="33" customHeight="1">
      <c r="A201" s="40"/>
      <c r="B201" s="41"/>
      <c r="C201" s="216" t="s">
        <v>348</v>
      </c>
      <c r="D201" s="216" t="s">
        <v>232</v>
      </c>
      <c r="E201" s="217" t="s">
        <v>349</v>
      </c>
      <c r="F201" s="218" t="s">
        <v>350</v>
      </c>
      <c r="G201" s="219" t="s">
        <v>315</v>
      </c>
      <c r="H201" s="220">
        <v>2</v>
      </c>
      <c r="I201" s="221"/>
      <c r="J201" s="222">
        <f>ROUND(I201*H201,2)</f>
        <v>0</v>
      </c>
      <c r="K201" s="218" t="s">
        <v>235</v>
      </c>
      <c r="L201" s="46"/>
      <c r="M201" s="223" t="s">
        <v>19</v>
      </c>
      <c r="N201" s="224" t="s">
        <v>45</v>
      </c>
      <c r="O201" s="86"/>
      <c r="P201" s="225">
        <f>O201*H201</f>
        <v>0</v>
      </c>
      <c r="Q201" s="225">
        <v>0.0406</v>
      </c>
      <c r="R201" s="225">
        <f>Q201*H201</f>
        <v>0.0812</v>
      </c>
      <c r="S201" s="225">
        <v>0</v>
      </c>
      <c r="T201" s="22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7" t="s">
        <v>236</v>
      </c>
      <c r="AT201" s="227" t="s">
        <v>232</v>
      </c>
      <c r="AU201" s="227" t="s">
        <v>89</v>
      </c>
      <c r="AY201" s="19" t="s">
        <v>230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89</v>
      </c>
      <c r="BK201" s="228">
        <f>ROUND(I201*H201,2)</f>
        <v>0</v>
      </c>
      <c r="BL201" s="19" t="s">
        <v>236</v>
      </c>
      <c r="BM201" s="227" t="s">
        <v>351</v>
      </c>
    </row>
    <row r="202" spans="1:47" s="2" customFormat="1" ht="12">
      <c r="A202" s="40"/>
      <c r="B202" s="41"/>
      <c r="C202" s="42"/>
      <c r="D202" s="229" t="s">
        <v>238</v>
      </c>
      <c r="E202" s="42"/>
      <c r="F202" s="230" t="s">
        <v>352</v>
      </c>
      <c r="G202" s="42"/>
      <c r="H202" s="42"/>
      <c r="I202" s="231"/>
      <c r="J202" s="42"/>
      <c r="K202" s="42"/>
      <c r="L202" s="46"/>
      <c r="M202" s="232"/>
      <c r="N202" s="23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238</v>
      </c>
      <c r="AU202" s="19" t="s">
        <v>89</v>
      </c>
    </row>
    <row r="203" spans="1:51" s="13" customFormat="1" ht="12">
      <c r="A203" s="13"/>
      <c r="B203" s="234"/>
      <c r="C203" s="235"/>
      <c r="D203" s="236" t="s">
        <v>240</v>
      </c>
      <c r="E203" s="237" t="s">
        <v>19</v>
      </c>
      <c r="F203" s="238" t="s">
        <v>353</v>
      </c>
      <c r="G203" s="235"/>
      <c r="H203" s="237" t="s">
        <v>19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240</v>
      </c>
      <c r="AU203" s="244" t="s">
        <v>89</v>
      </c>
      <c r="AV203" s="13" t="s">
        <v>81</v>
      </c>
      <c r="AW203" s="13" t="s">
        <v>35</v>
      </c>
      <c r="AX203" s="13" t="s">
        <v>73</v>
      </c>
      <c r="AY203" s="244" t="s">
        <v>230</v>
      </c>
    </row>
    <row r="204" spans="1:51" s="14" customFormat="1" ht="12">
      <c r="A204" s="14"/>
      <c r="B204" s="245"/>
      <c r="C204" s="246"/>
      <c r="D204" s="236" t="s">
        <v>240</v>
      </c>
      <c r="E204" s="247" t="s">
        <v>19</v>
      </c>
      <c r="F204" s="248" t="s">
        <v>81</v>
      </c>
      <c r="G204" s="246"/>
      <c r="H204" s="249">
        <v>1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240</v>
      </c>
      <c r="AU204" s="255" t="s">
        <v>89</v>
      </c>
      <c r="AV204" s="14" t="s">
        <v>89</v>
      </c>
      <c r="AW204" s="14" t="s">
        <v>35</v>
      </c>
      <c r="AX204" s="14" t="s">
        <v>73</v>
      </c>
      <c r="AY204" s="255" t="s">
        <v>230</v>
      </c>
    </row>
    <row r="205" spans="1:51" s="13" customFormat="1" ht="12">
      <c r="A205" s="13"/>
      <c r="B205" s="234"/>
      <c r="C205" s="235"/>
      <c r="D205" s="236" t="s">
        <v>240</v>
      </c>
      <c r="E205" s="237" t="s">
        <v>19</v>
      </c>
      <c r="F205" s="238" t="s">
        <v>354</v>
      </c>
      <c r="G205" s="235"/>
      <c r="H205" s="237" t="s">
        <v>19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240</v>
      </c>
      <c r="AU205" s="244" t="s">
        <v>89</v>
      </c>
      <c r="AV205" s="13" t="s">
        <v>81</v>
      </c>
      <c r="AW205" s="13" t="s">
        <v>35</v>
      </c>
      <c r="AX205" s="13" t="s">
        <v>73</v>
      </c>
      <c r="AY205" s="244" t="s">
        <v>230</v>
      </c>
    </row>
    <row r="206" spans="1:51" s="14" customFormat="1" ht="12">
      <c r="A206" s="14"/>
      <c r="B206" s="245"/>
      <c r="C206" s="246"/>
      <c r="D206" s="236" t="s">
        <v>240</v>
      </c>
      <c r="E206" s="247" t="s">
        <v>19</v>
      </c>
      <c r="F206" s="248" t="s">
        <v>81</v>
      </c>
      <c r="G206" s="246"/>
      <c r="H206" s="249">
        <v>1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240</v>
      </c>
      <c r="AU206" s="255" t="s">
        <v>89</v>
      </c>
      <c r="AV206" s="14" t="s">
        <v>89</v>
      </c>
      <c r="AW206" s="14" t="s">
        <v>35</v>
      </c>
      <c r="AX206" s="14" t="s">
        <v>73</v>
      </c>
      <c r="AY206" s="255" t="s">
        <v>230</v>
      </c>
    </row>
    <row r="207" spans="1:51" s="15" customFormat="1" ht="12">
      <c r="A207" s="15"/>
      <c r="B207" s="256"/>
      <c r="C207" s="257"/>
      <c r="D207" s="236" t="s">
        <v>240</v>
      </c>
      <c r="E207" s="258" t="s">
        <v>19</v>
      </c>
      <c r="F207" s="259" t="s">
        <v>244</v>
      </c>
      <c r="G207" s="257"/>
      <c r="H207" s="260">
        <v>2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6" t="s">
        <v>240</v>
      </c>
      <c r="AU207" s="266" t="s">
        <v>89</v>
      </c>
      <c r="AV207" s="15" t="s">
        <v>236</v>
      </c>
      <c r="AW207" s="15" t="s">
        <v>35</v>
      </c>
      <c r="AX207" s="15" t="s">
        <v>81</v>
      </c>
      <c r="AY207" s="266" t="s">
        <v>230</v>
      </c>
    </row>
    <row r="208" spans="1:65" s="2" customFormat="1" ht="33" customHeight="1">
      <c r="A208" s="40"/>
      <c r="B208" s="41"/>
      <c r="C208" s="216" t="s">
        <v>355</v>
      </c>
      <c r="D208" s="216" t="s">
        <v>232</v>
      </c>
      <c r="E208" s="217" t="s">
        <v>356</v>
      </c>
      <c r="F208" s="218" t="s">
        <v>357</v>
      </c>
      <c r="G208" s="219" t="s">
        <v>315</v>
      </c>
      <c r="H208" s="220">
        <v>4</v>
      </c>
      <c r="I208" s="221"/>
      <c r="J208" s="222">
        <f>ROUND(I208*H208,2)</f>
        <v>0</v>
      </c>
      <c r="K208" s="218" t="s">
        <v>235</v>
      </c>
      <c r="L208" s="46"/>
      <c r="M208" s="223" t="s">
        <v>19</v>
      </c>
      <c r="N208" s="224" t="s">
        <v>45</v>
      </c>
      <c r="O208" s="86"/>
      <c r="P208" s="225">
        <f>O208*H208</f>
        <v>0</v>
      </c>
      <c r="Q208" s="225">
        <v>0.1541</v>
      </c>
      <c r="R208" s="225">
        <f>Q208*H208</f>
        <v>0.6164</v>
      </c>
      <c r="S208" s="225">
        <v>0</v>
      </c>
      <c r="T208" s="22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7" t="s">
        <v>236</v>
      </c>
      <c r="AT208" s="227" t="s">
        <v>232</v>
      </c>
      <c r="AU208" s="227" t="s">
        <v>89</v>
      </c>
      <c r="AY208" s="19" t="s">
        <v>230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9" t="s">
        <v>89</v>
      </c>
      <c r="BK208" s="228">
        <f>ROUND(I208*H208,2)</f>
        <v>0</v>
      </c>
      <c r="BL208" s="19" t="s">
        <v>236</v>
      </c>
      <c r="BM208" s="227" t="s">
        <v>358</v>
      </c>
    </row>
    <row r="209" spans="1:47" s="2" customFormat="1" ht="12">
      <c r="A209" s="40"/>
      <c r="B209" s="41"/>
      <c r="C209" s="42"/>
      <c r="D209" s="229" t="s">
        <v>238</v>
      </c>
      <c r="E209" s="42"/>
      <c r="F209" s="230" t="s">
        <v>359</v>
      </c>
      <c r="G209" s="42"/>
      <c r="H209" s="42"/>
      <c r="I209" s="231"/>
      <c r="J209" s="42"/>
      <c r="K209" s="42"/>
      <c r="L209" s="46"/>
      <c r="M209" s="232"/>
      <c r="N209" s="23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238</v>
      </c>
      <c r="AU209" s="19" t="s">
        <v>89</v>
      </c>
    </row>
    <row r="210" spans="1:51" s="13" customFormat="1" ht="12">
      <c r="A210" s="13"/>
      <c r="B210" s="234"/>
      <c r="C210" s="235"/>
      <c r="D210" s="236" t="s">
        <v>240</v>
      </c>
      <c r="E210" s="237" t="s">
        <v>19</v>
      </c>
      <c r="F210" s="238" t="s">
        <v>360</v>
      </c>
      <c r="G210" s="235"/>
      <c r="H210" s="237" t="s">
        <v>19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240</v>
      </c>
      <c r="AU210" s="244" t="s">
        <v>89</v>
      </c>
      <c r="AV210" s="13" t="s">
        <v>81</v>
      </c>
      <c r="AW210" s="13" t="s">
        <v>35</v>
      </c>
      <c r="AX210" s="13" t="s">
        <v>73</v>
      </c>
      <c r="AY210" s="244" t="s">
        <v>230</v>
      </c>
    </row>
    <row r="211" spans="1:51" s="14" customFormat="1" ht="12">
      <c r="A211" s="14"/>
      <c r="B211" s="245"/>
      <c r="C211" s="246"/>
      <c r="D211" s="236" t="s">
        <v>240</v>
      </c>
      <c r="E211" s="247" t="s">
        <v>19</v>
      </c>
      <c r="F211" s="248" t="s">
        <v>236</v>
      </c>
      <c r="G211" s="246"/>
      <c r="H211" s="249">
        <v>4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240</v>
      </c>
      <c r="AU211" s="255" t="s">
        <v>89</v>
      </c>
      <c r="AV211" s="14" t="s">
        <v>89</v>
      </c>
      <c r="AW211" s="14" t="s">
        <v>35</v>
      </c>
      <c r="AX211" s="14" t="s">
        <v>73</v>
      </c>
      <c r="AY211" s="255" t="s">
        <v>230</v>
      </c>
    </row>
    <row r="212" spans="1:51" s="15" customFormat="1" ht="12">
      <c r="A212" s="15"/>
      <c r="B212" s="256"/>
      <c r="C212" s="257"/>
      <c r="D212" s="236" t="s">
        <v>240</v>
      </c>
      <c r="E212" s="258" t="s">
        <v>19</v>
      </c>
      <c r="F212" s="259" t="s">
        <v>244</v>
      </c>
      <c r="G212" s="257"/>
      <c r="H212" s="260">
        <v>4</v>
      </c>
      <c r="I212" s="261"/>
      <c r="J212" s="257"/>
      <c r="K212" s="257"/>
      <c r="L212" s="262"/>
      <c r="M212" s="263"/>
      <c r="N212" s="264"/>
      <c r="O212" s="264"/>
      <c r="P212" s="264"/>
      <c r="Q212" s="264"/>
      <c r="R212" s="264"/>
      <c r="S212" s="264"/>
      <c r="T212" s="26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6" t="s">
        <v>240</v>
      </c>
      <c r="AU212" s="266" t="s">
        <v>89</v>
      </c>
      <c r="AV212" s="15" t="s">
        <v>236</v>
      </c>
      <c r="AW212" s="15" t="s">
        <v>35</v>
      </c>
      <c r="AX212" s="15" t="s">
        <v>81</v>
      </c>
      <c r="AY212" s="266" t="s">
        <v>230</v>
      </c>
    </row>
    <row r="213" spans="1:65" s="2" customFormat="1" ht="24.15" customHeight="1">
      <c r="A213" s="40"/>
      <c r="B213" s="41"/>
      <c r="C213" s="216" t="s">
        <v>361</v>
      </c>
      <c r="D213" s="216" t="s">
        <v>232</v>
      </c>
      <c r="E213" s="217" t="s">
        <v>362</v>
      </c>
      <c r="F213" s="218" t="s">
        <v>363</v>
      </c>
      <c r="G213" s="219" t="s">
        <v>144</v>
      </c>
      <c r="H213" s="220">
        <v>3.276</v>
      </c>
      <c r="I213" s="221"/>
      <c r="J213" s="222">
        <f>ROUND(I213*H213,2)</f>
        <v>0</v>
      </c>
      <c r="K213" s="218" t="s">
        <v>235</v>
      </c>
      <c r="L213" s="46"/>
      <c r="M213" s="223" t="s">
        <v>19</v>
      </c>
      <c r="N213" s="224" t="s">
        <v>45</v>
      </c>
      <c r="O213" s="86"/>
      <c r="P213" s="225">
        <f>O213*H213</f>
        <v>0</v>
      </c>
      <c r="Q213" s="225">
        <v>0.03358</v>
      </c>
      <c r="R213" s="225">
        <f>Q213*H213</f>
        <v>0.11000808</v>
      </c>
      <c r="S213" s="225">
        <v>0</v>
      </c>
      <c r="T213" s="22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7" t="s">
        <v>236</v>
      </c>
      <c r="AT213" s="227" t="s">
        <v>232</v>
      </c>
      <c r="AU213" s="227" t="s">
        <v>89</v>
      </c>
      <c r="AY213" s="19" t="s">
        <v>230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9" t="s">
        <v>89</v>
      </c>
      <c r="BK213" s="228">
        <f>ROUND(I213*H213,2)</f>
        <v>0</v>
      </c>
      <c r="BL213" s="19" t="s">
        <v>236</v>
      </c>
      <c r="BM213" s="227" t="s">
        <v>364</v>
      </c>
    </row>
    <row r="214" spans="1:47" s="2" customFormat="1" ht="12">
      <c r="A214" s="40"/>
      <c r="B214" s="41"/>
      <c r="C214" s="42"/>
      <c r="D214" s="229" t="s">
        <v>238</v>
      </c>
      <c r="E214" s="42"/>
      <c r="F214" s="230" t="s">
        <v>365</v>
      </c>
      <c r="G214" s="42"/>
      <c r="H214" s="42"/>
      <c r="I214" s="231"/>
      <c r="J214" s="42"/>
      <c r="K214" s="42"/>
      <c r="L214" s="46"/>
      <c r="M214" s="232"/>
      <c r="N214" s="23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238</v>
      </c>
      <c r="AU214" s="19" t="s">
        <v>89</v>
      </c>
    </row>
    <row r="215" spans="1:51" s="13" customFormat="1" ht="12">
      <c r="A215" s="13"/>
      <c r="B215" s="234"/>
      <c r="C215" s="235"/>
      <c r="D215" s="236" t="s">
        <v>240</v>
      </c>
      <c r="E215" s="237" t="s">
        <v>19</v>
      </c>
      <c r="F215" s="238" t="s">
        <v>366</v>
      </c>
      <c r="G215" s="235"/>
      <c r="H215" s="237" t="s">
        <v>19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240</v>
      </c>
      <c r="AU215" s="244" t="s">
        <v>89</v>
      </c>
      <c r="AV215" s="13" t="s">
        <v>81</v>
      </c>
      <c r="AW215" s="13" t="s">
        <v>35</v>
      </c>
      <c r="AX215" s="13" t="s">
        <v>73</v>
      </c>
      <c r="AY215" s="244" t="s">
        <v>230</v>
      </c>
    </row>
    <row r="216" spans="1:51" s="14" customFormat="1" ht="12">
      <c r="A216" s="14"/>
      <c r="B216" s="245"/>
      <c r="C216" s="246"/>
      <c r="D216" s="236" t="s">
        <v>240</v>
      </c>
      <c r="E216" s="247" t="s">
        <v>19</v>
      </c>
      <c r="F216" s="248" t="s">
        <v>367</v>
      </c>
      <c r="G216" s="246"/>
      <c r="H216" s="249">
        <v>2.016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240</v>
      </c>
      <c r="AU216" s="255" t="s">
        <v>89</v>
      </c>
      <c r="AV216" s="14" t="s">
        <v>89</v>
      </c>
      <c r="AW216" s="14" t="s">
        <v>35</v>
      </c>
      <c r="AX216" s="14" t="s">
        <v>73</v>
      </c>
      <c r="AY216" s="255" t="s">
        <v>230</v>
      </c>
    </row>
    <row r="217" spans="1:51" s="14" customFormat="1" ht="12">
      <c r="A217" s="14"/>
      <c r="B217" s="245"/>
      <c r="C217" s="246"/>
      <c r="D217" s="236" t="s">
        <v>240</v>
      </c>
      <c r="E217" s="247" t="s">
        <v>19</v>
      </c>
      <c r="F217" s="248" t="s">
        <v>368</v>
      </c>
      <c r="G217" s="246"/>
      <c r="H217" s="249">
        <v>1.26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240</v>
      </c>
      <c r="AU217" s="255" t="s">
        <v>89</v>
      </c>
      <c r="AV217" s="14" t="s">
        <v>89</v>
      </c>
      <c r="AW217" s="14" t="s">
        <v>35</v>
      </c>
      <c r="AX217" s="14" t="s">
        <v>73</v>
      </c>
      <c r="AY217" s="255" t="s">
        <v>230</v>
      </c>
    </row>
    <row r="218" spans="1:51" s="15" customFormat="1" ht="12">
      <c r="A218" s="15"/>
      <c r="B218" s="256"/>
      <c r="C218" s="257"/>
      <c r="D218" s="236" t="s">
        <v>240</v>
      </c>
      <c r="E218" s="258" t="s">
        <v>19</v>
      </c>
      <c r="F218" s="259" t="s">
        <v>244</v>
      </c>
      <c r="G218" s="257"/>
      <c r="H218" s="260">
        <v>3.276</v>
      </c>
      <c r="I218" s="261"/>
      <c r="J218" s="257"/>
      <c r="K218" s="257"/>
      <c r="L218" s="262"/>
      <c r="M218" s="263"/>
      <c r="N218" s="264"/>
      <c r="O218" s="264"/>
      <c r="P218" s="264"/>
      <c r="Q218" s="264"/>
      <c r="R218" s="264"/>
      <c r="S218" s="264"/>
      <c r="T218" s="26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6" t="s">
        <v>240</v>
      </c>
      <c r="AU218" s="266" t="s">
        <v>89</v>
      </c>
      <c r="AV218" s="15" t="s">
        <v>236</v>
      </c>
      <c r="AW218" s="15" t="s">
        <v>35</v>
      </c>
      <c r="AX218" s="15" t="s">
        <v>81</v>
      </c>
      <c r="AY218" s="266" t="s">
        <v>230</v>
      </c>
    </row>
    <row r="219" spans="1:65" s="2" customFormat="1" ht="24.15" customHeight="1">
      <c r="A219" s="40"/>
      <c r="B219" s="41"/>
      <c r="C219" s="216" t="s">
        <v>158</v>
      </c>
      <c r="D219" s="216" t="s">
        <v>232</v>
      </c>
      <c r="E219" s="217" t="s">
        <v>369</v>
      </c>
      <c r="F219" s="218" t="s">
        <v>370</v>
      </c>
      <c r="G219" s="219" t="s">
        <v>114</v>
      </c>
      <c r="H219" s="220">
        <v>62.43</v>
      </c>
      <c r="I219" s="221"/>
      <c r="J219" s="222">
        <f>ROUND(I219*H219,2)</f>
        <v>0</v>
      </c>
      <c r="K219" s="218" t="s">
        <v>235</v>
      </c>
      <c r="L219" s="46"/>
      <c r="M219" s="223" t="s">
        <v>19</v>
      </c>
      <c r="N219" s="224" t="s">
        <v>45</v>
      </c>
      <c r="O219" s="86"/>
      <c r="P219" s="225">
        <f>O219*H219</f>
        <v>0</v>
      </c>
      <c r="Q219" s="225">
        <v>0.0015</v>
      </c>
      <c r="R219" s="225">
        <f>Q219*H219</f>
        <v>0.093645</v>
      </c>
      <c r="S219" s="225">
        <v>0</v>
      </c>
      <c r="T219" s="22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7" t="s">
        <v>236</v>
      </c>
      <c r="AT219" s="227" t="s">
        <v>232</v>
      </c>
      <c r="AU219" s="227" t="s">
        <v>89</v>
      </c>
      <c r="AY219" s="19" t="s">
        <v>230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9" t="s">
        <v>89</v>
      </c>
      <c r="BK219" s="228">
        <f>ROUND(I219*H219,2)</f>
        <v>0</v>
      </c>
      <c r="BL219" s="19" t="s">
        <v>236</v>
      </c>
      <c r="BM219" s="227" t="s">
        <v>371</v>
      </c>
    </row>
    <row r="220" spans="1:47" s="2" customFormat="1" ht="12">
      <c r="A220" s="40"/>
      <c r="B220" s="41"/>
      <c r="C220" s="42"/>
      <c r="D220" s="229" t="s">
        <v>238</v>
      </c>
      <c r="E220" s="42"/>
      <c r="F220" s="230" t="s">
        <v>372</v>
      </c>
      <c r="G220" s="42"/>
      <c r="H220" s="42"/>
      <c r="I220" s="231"/>
      <c r="J220" s="42"/>
      <c r="K220" s="42"/>
      <c r="L220" s="46"/>
      <c r="M220" s="232"/>
      <c r="N220" s="23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238</v>
      </c>
      <c r="AU220" s="19" t="s">
        <v>89</v>
      </c>
    </row>
    <row r="221" spans="1:51" s="13" customFormat="1" ht="12">
      <c r="A221" s="13"/>
      <c r="B221" s="234"/>
      <c r="C221" s="235"/>
      <c r="D221" s="236" t="s">
        <v>240</v>
      </c>
      <c r="E221" s="237" t="s">
        <v>19</v>
      </c>
      <c r="F221" s="238" t="s">
        <v>373</v>
      </c>
      <c r="G221" s="235"/>
      <c r="H221" s="237" t="s">
        <v>19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240</v>
      </c>
      <c r="AU221" s="244" t="s">
        <v>89</v>
      </c>
      <c r="AV221" s="13" t="s">
        <v>81</v>
      </c>
      <c r="AW221" s="13" t="s">
        <v>35</v>
      </c>
      <c r="AX221" s="13" t="s">
        <v>73</v>
      </c>
      <c r="AY221" s="244" t="s">
        <v>230</v>
      </c>
    </row>
    <row r="222" spans="1:51" s="14" customFormat="1" ht="12">
      <c r="A222" s="14"/>
      <c r="B222" s="245"/>
      <c r="C222" s="246"/>
      <c r="D222" s="236" t="s">
        <v>240</v>
      </c>
      <c r="E222" s="247" t="s">
        <v>19</v>
      </c>
      <c r="F222" s="248" t="s">
        <v>374</v>
      </c>
      <c r="G222" s="246"/>
      <c r="H222" s="249">
        <v>39.12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240</v>
      </c>
      <c r="AU222" s="255" t="s">
        <v>89</v>
      </c>
      <c r="AV222" s="14" t="s">
        <v>89</v>
      </c>
      <c r="AW222" s="14" t="s">
        <v>35</v>
      </c>
      <c r="AX222" s="14" t="s">
        <v>73</v>
      </c>
      <c r="AY222" s="255" t="s">
        <v>230</v>
      </c>
    </row>
    <row r="223" spans="1:51" s="13" customFormat="1" ht="12">
      <c r="A223" s="13"/>
      <c r="B223" s="234"/>
      <c r="C223" s="235"/>
      <c r="D223" s="236" t="s">
        <v>240</v>
      </c>
      <c r="E223" s="237" t="s">
        <v>19</v>
      </c>
      <c r="F223" s="238" t="s">
        <v>375</v>
      </c>
      <c r="G223" s="235"/>
      <c r="H223" s="237" t="s">
        <v>19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240</v>
      </c>
      <c r="AU223" s="244" t="s">
        <v>89</v>
      </c>
      <c r="AV223" s="13" t="s">
        <v>81</v>
      </c>
      <c r="AW223" s="13" t="s">
        <v>35</v>
      </c>
      <c r="AX223" s="13" t="s">
        <v>73</v>
      </c>
      <c r="AY223" s="244" t="s">
        <v>230</v>
      </c>
    </row>
    <row r="224" spans="1:51" s="14" customFormat="1" ht="12">
      <c r="A224" s="14"/>
      <c r="B224" s="245"/>
      <c r="C224" s="246"/>
      <c r="D224" s="236" t="s">
        <v>240</v>
      </c>
      <c r="E224" s="247" t="s">
        <v>19</v>
      </c>
      <c r="F224" s="248" t="s">
        <v>376</v>
      </c>
      <c r="G224" s="246"/>
      <c r="H224" s="249">
        <v>2.8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240</v>
      </c>
      <c r="AU224" s="255" t="s">
        <v>89</v>
      </c>
      <c r="AV224" s="14" t="s">
        <v>89</v>
      </c>
      <c r="AW224" s="14" t="s">
        <v>35</v>
      </c>
      <c r="AX224" s="14" t="s">
        <v>73</v>
      </c>
      <c r="AY224" s="255" t="s">
        <v>230</v>
      </c>
    </row>
    <row r="225" spans="1:51" s="14" customFormat="1" ht="12">
      <c r="A225" s="14"/>
      <c r="B225" s="245"/>
      <c r="C225" s="246"/>
      <c r="D225" s="236" t="s">
        <v>240</v>
      </c>
      <c r="E225" s="247" t="s">
        <v>19</v>
      </c>
      <c r="F225" s="248" t="s">
        <v>377</v>
      </c>
      <c r="G225" s="246"/>
      <c r="H225" s="249">
        <v>4.01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240</v>
      </c>
      <c r="AU225" s="255" t="s">
        <v>89</v>
      </c>
      <c r="AV225" s="14" t="s">
        <v>89</v>
      </c>
      <c r="AW225" s="14" t="s">
        <v>35</v>
      </c>
      <c r="AX225" s="14" t="s">
        <v>73</v>
      </c>
      <c r="AY225" s="255" t="s">
        <v>230</v>
      </c>
    </row>
    <row r="226" spans="1:51" s="14" customFormat="1" ht="12">
      <c r="A226" s="14"/>
      <c r="B226" s="245"/>
      <c r="C226" s="246"/>
      <c r="D226" s="236" t="s">
        <v>240</v>
      </c>
      <c r="E226" s="247" t="s">
        <v>19</v>
      </c>
      <c r="F226" s="248" t="s">
        <v>378</v>
      </c>
      <c r="G226" s="246"/>
      <c r="H226" s="249">
        <v>4.02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240</v>
      </c>
      <c r="AU226" s="255" t="s">
        <v>89</v>
      </c>
      <c r="AV226" s="14" t="s">
        <v>89</v>
      </c>
      <c r="AW226" s="14" t="s">
        <v>35</v>
      </c>
      <c r="AX226" s="14" t="s">
        <v>73</v>
      </c>
      <c r="AY226" s="255" t="s">
        <v>230</v>
      </c>
    </row>
    <row r="227" spans="1:51" s="14" customFormat="1" ht="12">
      <c r="A227" s="14"/>
      <c r="B227" s="245"/>
      <c r="C227" s="246"/>
      <c r="D227" s="236" t="s">
        <v>240</v>
      </c>
      <c r="E227" s="247" t="s">
        <v>19</v>
      </c>
      <c r="F227" s="248" t="s">
        <v>379</v>
      </c>
      <c r="G227" s="246"/>
      <c r="H227" s="249">
        <v>1.1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240</v>
      </c>
      <c r="AU227" s="255" t="s">
        <v>89</v>
      </c>
      <c r="AV227" s="14" t="s">
        <v>89</v>
      </c>
      <c r="AW227" s="14" t="s">
        <v>35</v>
      </c>
      <c r="AX227" s="14" t="s">
        <v>73</v>
      </c>
      <c r="AY227" s="255" t="s">
        <v>230</v>
      </c>
    </row>
    <row r="228" spans="1:51" s="14" customFormat="1" ht="12">
      <c r="A228" s="14"/>
      <c r="B228" s="245"/>
      <c r="C228" s="246"/>
      <c r="D228" s="236" t="s">
        <v>240</v>
      </c>
      <c r="E228" s="247" t="s">
        <v>19</v>
      </c>
      <c r="F228" s="248" t="s">
        <v>380</v>
      </c>
      <c r="G228" s="246"/>
      <c r="H228" s="249">
        <v>4.18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240</v>
      </c>
      <c r="AU228" s="255" t="s">
        <v>89</v>
      </c>
      <c r="AV228" s="14" t="s">
        <v>89</v>
      </c>
      <c r="AW228" s="14" t="s">
        <v>35</v>
      </c>
      <c r="AX228" s="14" t="s">
        <v>73</v>
      </c>
      <c r="AY228" s="255" t="s">
        <v>230</v>
      </c>
    </row>
    <row r="229" spans="1:51" s="13" customFormat="1" ht="12">
      <c r="A229" s="13"/>
      <c r="B229" s="234"/>
      <c r="C229" s="235"/>
      <c r="D229" s="236" t="s">
        <v>240</v>
      </c>
      <c r="E229" s="237" t="s">
        <v>19</v>
      </c>
      <c r="F229" s="238" t="s">
        <v>381</v>
      </c>
      <c r="G229" s="235"/>
      <c r="H229" s="237" t="s">
        <v>19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240</v>
      </c>
      <c r="AU229" s="244" t="s">
        <v>89</v>
      </c>
      <c r="AV229" s="13" t="s">
        <v>81</v>
      </c>
      <c r="AW229" s="13" t="s">
        <v>35</v>
      </c>
      <c r="AX229" s="13" t="s">
        <v>73</v>
      </c>
      <c r="AY229" s="244" t="s">
        <v>230</v>
      </c>
    </row>
    <row r="230" spans="1:51" s="14" customFormat="1" ht="12">
      <c r="A230" s="14"/>
      <c r="B230" s="245"/>
      <c r="C230" s="246"/>
      <c r="D230" s="236" t="s">
        <v>240</v>
      </c>
      <c r="E230" s="247" t="s">
        <v>19</v>
      </c>
      <c r="F230" s="248" t="s">
        <v>382</v>
      </c>
      <c r="G230" s="246"/>
      <c r="H230" s="249">
        <v>7.2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240</v>
      </c>
      <c r="AU230" s="255" t="s">
        <v>89</v>
      </c>
      <c r="AV230" s="14" t="s">
        <v>89</v>
      </c>
      <c r="AW230" s="14" t="s">
        <v>35</v>
      </c>
      <c r="AX230" s="14" t="s">
        <v>73</v>
      </c>
      <c r="AY230" s="255" t="s">
        <v>230</v>
      </c>
    </row>
    <row r="231" spans="1:51" s="15" customFormat="1" ht="12">
      <c r="A231" s="15"/>
      <c r="B231" s="256"/>
      <c r="C231" s="257"/>
      <c r="D231" s="236" t="s">
        <v>240</v>
      </c>
      <c r="E231" s="258" t="s">
        <v>19</v>
      </c>
      <c r="F231" s="259" t="s">
        <v>244</v>
      </c>
      <c r="G231" s="257"/>
      <c r="H231" s="260">
        <v>62.43</v>
      </c>
      <c r="I231" s="261"/>
      <c r="J231" s="257"/>
      <c r="K231" s="257"/>
      <c r="L231" s="262"/>
      <c r="M231" s="263"/>
      <c r="N231" s="264"/>
      <c r="O231" s="264"/>
      <c r="P231" s="264"/>
      <c r="Q231" s="264"/>
      <c r="R231" s="264"/>
      <c r="S231" s="264"/>
      <c r="T231" s="26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6" t="s">
        <v>240</v>
      </c>
      <c r="AU231" s="266" t="s">
        <v>89</v>
      </c>
      <c r="AV231" s="15" t="s">
        <v>236</v>
      </c>
      <c r="AW231" s="15" t="s">
        <v>35</v>
      </c>
      <c r="AX231" s="15" t="s">
        <v>81</v>
      </c>
      <c r="AY231" s="266" t="s">
        <v>230</v>
      </c>
    </row>
    <row r="232" spans="1:65" s="2" customFormat="1" ht="33" customHeight="1">
      <c r="A232" s="40"/>
      <c r="B232" s="41"/>
      <c r="C232" s="216" t="s">
        <v>383</v>
      </c>
      <c r="D232" s="216" t="s">
        <v>232</v>
      </c>
      <c r="E232" s="217" t="s">
        <v>384</v>
      </c>
      <c r="F232" s="218" t="s">
        <v>385</v>
      </c>
      <c r="G232" s="219" t="s">
        <v>144</v>
      </c>
      <c r="H232" s="220">
        <v>1.68</v>
      </c>
      <c r="I232" s="221"/>
      <c r="J232" s="222">
        <f>ROUND(I232*H232,2)</f>
        <v>0</v>
      </c>
      <c r="K232" s="218" t="s">
        <v>235</v>
      </c>
      <c r="L232" s="46"/>
      <c r="M232" s="223" t="s">
        <v>19</v>
      </c>
      <c r="N232" s="224" t="s">
        <v>45</v>
      </c>
      <c r="O232" s="86"/>
      <c r="P232" s="225">
        <f>O232*H232</f>
        <v>0</v>
      </c>
      <c r="Q232" s="225">
        <v>0.00026</v>
      </c>
      <c r="R232" s="225">
        <f>Q232*H232</f>
        <v>0.00043679999999999994</v>
      </c>
      <c r="S232" s="225">
        <v>0</v>
      </c>
      <c r="T232" s="22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7" t="s">
        <v>236</v>
      </c>
      <c r="AT232" s="227" t="s">
        <v>232</v>
      </c>
      <c r="AU232" s="227" t="s">
        <v>89</v>
      </c>
      <c r="AY232" s="19" t="s">
        <v>230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9" t="s">
        <v>89</v>
      </c>
      <c r="BK232" s="228">
        <f>ROUND(I232*H232,2)</f>
        <v>0</v>
      </c>
      <c r="BL232" s="19" t="s">
        <v>236</v>
      </c>
      <c r="BM232" s="227" t="s">
        <v>386</v>
      </c>
    </row>
    <row r="233" spans="1:47" s="2" customFormat="1" ht="12">
      <c r="A233" s="40"/>
      <c r="B233" s="41"/>
      <c r="C233" s="42"/>
      <c r="D233" s="229" t="s">
        <v>238</v>
      </c>
      <c r="E233" s="42"/>
      <c r="F233" s="230" t="s">
        <v>387</v>
      </c>
      <c r="G233" s="42"/>
      <c r="H233" s="42"/>
      <c r="I233" s="231"/>
      <c r="J233" s="42"/>
      <c r="K233" s="42"/>
      <c r="L233" s="46"/>
      <c r="M233" s="232"/>
      <c r="N233" s="23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238</v>
      </c>
      <c r="AU233" s="19" t="s">
        <v>89</v>
      </c>
    </row>
    <row r="234" spans="1:51" s="13" customFormat="1" ht="12">
      <c r="A234" s="13"/>
      <c r="B234" s="234"/>
      <c r="C234" s="235"/>
      <c r="D234" s="236" t="s">
        <v>240</v>
      </c>
      <c r="E234" s="237" t="s">
        <v>19</v>
      </c>
      <c r="F234" s="238" t="s">
        <v>366</v>
      </c>
      <c r="G234" s="235"/>
      <c r="H234" s="237" t="s">
        <v>19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240</v>
      </c>
      <c r="AU234" s="244" t="s">
        <v>89</v>
      </c>
      <c r="AV234" s="13" t="s">
        <v>81</v>
      </c>
      <c r="AW234" s="13" t="s">
        <v>35</v>
      </c>
      <c r="AX234" s="13" t="s">
        <v>73</v>
      </c>
      <c r="AY234" s="244" t="s">
        <v>230</v>
      </c>
    </row>
    <row r="235" spans="1:51" s="14" customFormat="1" ht="12">
      <c r="A235" s="14"/>
      <c r="B235" s="245"/>
      <c r="C235" s="246"/>
      <c r="D235" s="236" t="s">
        <v>240</v>
      </c>
      <c r="E235" s="247" t="s">
        <v>19</v>
      </c>
      <c r="F235" s="248" t="s">
        <v>388</v>
      </c>
      <c r="G235" s="246"/>
      <c r="H235" s="249">
        <v>1.68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240</v>
      </c>
      <c r="AU235" s="255" t="s">
        <v>89</v>
      </c>
      <c r="AV235" s="14" t="s">
        <v>89</v>
      </c>
      <c r="AW235" s="14" t="s">
        <v>35</v>
      </c>
      <c r="AX235" s="14" t="s">
        <v>73</v>
      </c>
      <c r="AY235" s="255" t="s">
        <v>230</v>
      </c>
    </row>
    <row r="236" spans="1:51" s="15" customFormat="1" ht="12">
      <c r="A236" s="15"/>
      <c r="B236" s="256"/>
      <c r="C236" s="257"/>
      <c r="D236" s="236" t="s">
        <v>240</v>
      </c>
      <c r="E236" s="258" t="s">
        <v>143</v>
      </c>
      <c r="F236" s="259" t="s">
        <v>244</v>
      </c>
      <c r="G236" s="257"/>
      <c r="H236" s="260">
        <v>1.68</v>
      </c>
      <c r="I236" s="261"/>
      <c r="J236" s="257"/>
      <c r="K236" s="257"/>
      <c r="L236" s="262"/>
      <c r="M236" s="263"/>
      <c r="N236" s="264"/>
      <c r="O236" s="264"/>
      <c r="P236" s="264"/>
      <c r="Q236" s="264"/>
      <c r="R236" s="264"/>
      <c r="S236" s="264"/>
      <c r="T236" s="26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6" t="s">
        <v>240</v>
      </c>
      <c r="AU236" s="266" t="s">
        <v>89</v>
      </c>
      <c r="AV236" s="15" t="s">
        <v>236</v>
      </c>
      <c r="AW236" s="15" t="s">
        <v>35</v>
      </c>
      <c r="AX236" s="15" t="s">
        <v>81</v>
      </c>
      <c r="AY236" s="266" t="s">
        <v>230</v>
      </c>
    </row>
    <row r="237" spans="1:65" s="2" customFormat="1" ht="37.8" customHeight="1">
      <c r="A237" s="40"/>
      <c r="B237" s="41"/>
      <c r="C237" s="216" t="s">
        <v>7</v>
      </c>
      <c r="D237" s="216" t="s">
        <v>232</v>
      </c>
      <c r="E237" s="217" t="s">
        <v>389</v>
      </c>
      <c r="F237" s="218" t="s">
        <v>390</v>
      </c>
      <c r="G237" s="219" t="s">
        <v>144</v>
      </c>
      <c r="H237" s="220">
        <v>1.68</v>
      </c>
      <c r="I237" s="221"/>
      <c r="J237" s="222">
        <f>ROUND(I237*H237,2)</f>
        <v>0</v>
      </c>
      <c r="K237" s="218" t="s">
        <v>235</v>
      </c>
      <c r="L237" s="46"/>
      <c r="M237" s="223" t="s">
        <v>19</v>
      </c>
      <c r="N237" s="224" t="s">
        <v>45</v>
      </c>
      <c r="O237" s="86"/>
      <c r="P237" s="225">
        <f>O237*H237</f>
        <v>0</v>
      </c>
      <c r="Q237" s="225">
        <v>0.00438</v>
      </c>
      <c r="R237" s="225">
        <f>Q237*H237</f>
        <v>0.0073584</v>
      </c>
      <c r="S237" s="225">
        <v>0</v>
      </c>
      <c r="T237" s="22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7" t="s">
        <v>236</v>
      </c>
      <c r="AT237" s="227" t="s">
        <v>232</v>
      </c>
      <c r="AU237" s="227" t="s">
        <v>89</v>
      </c>
      <c r="AY237" s="19" t="s">
        <v>230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9" t="s">
        <v>89</v>
      </c>
      <c r="BK237" s="228">
        <f>ROUND(I237*H237,2)</f>
        <v>0</v>
      </c>
      <c r="BL237" s="19" t="s">
        <v>236</v>
      </c>
      <c r="BM237" s="227" t="s">
        <v>391</v>
      </c>
    </row>
    <row r="238" spans="1:47" s="2" customFormat="1" ht="12">
      <c r="A238" s="40"/>
      <c r="B238" s="41"/>
      <c r="C238" s="42"/>
      <c r="D238" s="229" t="s">
        <v>238</v>
      </c>
      <c r="E238" s="42"/>
      <c r="F238" s="230" t="s">
        <v>392</v>
      </c>
      <c r="G238" s="42"/>
      <c r="H238" s="42"/>
      <c r="I238" s="231"/>
      <c r="J238" s="42"/>
      <c r="K238" s="42"/>
      <c r="L238" s="46"/>
      <c r="M238" s="232"/>
      <c r="N238" s="23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238</v>
      </c>
      <c r="AU238" s="19" t="s">
        <v>89</v>
      </c>
    </row>
    <row r="239" spans="1:51" s="13" customFormat="1" ht="12">
      <c r="A239" s="13"/>
      <c r="B239" s="234"/>
      <c r="C239" s="235"/>
      <c r="D239" s="236" t="s">
        <v>240</v>
      </c>
      <c r="E239" s="237" t="s">
        <v>19</v>
      </c>
      <c r="F239" s="238" t="s">
        <v>366</v>
      </c>
      <c r="G239" s="235"/>
      <c r="H239" s="237" t="s">
        <v>19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240</v>
      </c>
      <c r="AU239" s="244" t="s">
        <v>89</v>
      </c>
      <c r="AV239" s="13" t="s">
        <v>81</v>
      </c>
      <c r="AW239" s="13" t="s">
        <v>35</v>
      </c>
      <c r="AX239" s="13" t="s">
        <v>73</v>
      </c>
      <c r="AY239" s="244" t="s">
        <v>230</v>
      </c>
    </row>
    <row r="240" spans="1:51" s="14" customFormat="1" ht="12">
      <c r="A240" s="14"/>
      <c r="B240" s="245"/>
      <c r="C240" s="246"/>
      <c r="D240" s="236" t="s">
        <v>240</v>
      </c>
      <c r="E240" s="247" t="s">
        <v>19</v>
      </c>
      <c r="F240" s="248" t="s">
        <v>143</v>
      </c>
      <c r="G240" s="246"/>
      <c r="H240" s="249">
        <v>1.68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240</v>
      </c>
      <c r="AU240" s="255" t="s">
        <v>89</v>
      </c>
      <c r="AV240" s="14" t="s">
        <v>89</v>
      </c>
      <c r="AW240" s="14" t="s">
        <v>35</v>
      </c>
      <c r="AX240" s="14" t="s">
        <v>73</v>
      </c>
      <c r="AY240" s="255" t="s">
        <v>230</v>
      </c>
    </row>
    <row r="241" spans="1:51" s="15" customFormat="1" ht="12">
      <c r="A241" s="15"/>
      <c r="B241" s="256"/>
      <c r="C241" s="257"/>
      <c r="D241" s="236" t="s">
        <v>240</v>
      </c>
      <c r="E241" s="258" t="s">
        <v>19</v>
      </c>
      <c r="F241" s="259" t="s">
        <v>244</v>
      </c>
      <c r="G241" s="257"/>
      <c r="H241" s="260">
        <v>1.68</v>
      </c>
      <c r="I241" s="261"/>
      <c r="J241" s="257"/>
      <c r="K241" s="257"/>
      <c r="L241" s="262"/>
      <c r="M241" s="263"/>
      <c r="N241" s="264"/>
      <c r="O241" s="264"/>
      <c r="P241" s="264"/>
      <c r="Q241" s="264"/>
      <c r="R241" s="264"/>
      <c r="S241" s="264"/>
      <c r="T241" s="26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6" t="s">
        <v>240</v>
      </c>
      <c r="AU241" s="266" t="s">
        <v>89</v>
      </c>
      <c r="AV241" s="15" t="s">
        <v>236</v>
      </c>
      <c r="AW241" s="15" t="s">
        <v>35</v>
      </c>
      <c r="AX241" s="15" t="s">
        <v>81</v>
      </c>
      <c r="AY241" s="266" t="s">
        <v>230</v>
      </c>
    </row>
    <row r="242" spans="1:65" s="2" customFormat="1" ht="55.5" customHeight="1">
      <c r="A242" s="40"/>
      <c r="B242" s="41"/>
      <c r="C242" s="216" t="s">
        <v>393</v>
      </c>
      <c r="D242" s="216" t="s">
        <v>232</v>
      </c>
      <c r="E242" s="217" t="s">
        <v>394</v>
      </c>
      <c r="F242" s="218" t="s">
        <v>395</v>
      </c>
      <c r="G242" s="219" t="s">
        <v>114</v>
      </c>
      <c r="H242" s="220">
        <v>16.8</v>
      </c>
      <c r="I242" s="221"/>
      <c r="J242" s="222">
        <f>ROUND(I242*H242,2)</f>
        <v>0</v>
      </c>
      <c r="K242" s="218" t="s">
        <v>235</v>
      </c>
      <c r="L242" s="46"/>
      <c r="M242" s="223" t="s">
        <v>19</v>
      </c>
      <c r="N242" s="224" t="s">
        <v>45</v>
      </c>
      <c r="O242" s="86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7" t="s">
        <v>236</v>
      </c>
      <c r="AT242" s="227" t="s">
        <v>232</v>
      </c>
      <c r="AU242" s="227" t="s">
        <v>89</v>
      </c>
      <c r="AY242" s="19" t="s">
        <v>230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9" t="s">
        <v>89</v>
      </c>
      <c r="BK242" s="228">
        <f>ROUND(I242*H242,2)</f>
        <v>0</v>
      </c>
      <c r="BL242" s="19" t="s">
        <v>236</v>
      </c>
      <c r="BM242" s="227" t="s">
        <v>396</v>
      </c>
    </row>
    <row r="243" spans="1:47" s="2" customFormat="1" ht="12">
      <c r="A243" s="40"/>
      <c r="B243" s="41"/>
      <c r="C243" s="42"/>
      <c r="D243" s="229" t="s">
        <v>238</v>
      </c>
      <c r="E243" s="42"/>
      <c r="F243" s="230" t="s">
        <v>397</v>
      </c>
      <c r="G243" s="42"/>
      <c r="H243" s="42"/>
      <c r="I243" s="231"/>
      <c r="J243" s="42"/>
      <c r="K243" s="42"/>
      <c r="L243" s="46"/>
      <c r="M243" s="232"/>
      <c r="N243" s="23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238</v>
      </c>
      <c r="AU243" s="19" t="s">
        <v>89</v>
      </c>
    </row>
    <row r="244" spans="1:51" s="13" customFormat="1" ht="12">
      <c r="A244" s="13"/>
      <c r="B244" s="234"/>
      <c r="C244" s="235"/>
      <c r="D244" s="236" t="s">
        <v>240</v>
      </c>
      <c r="E244" s="237" t="s">
        <v>19</v>
      </c>
      <c r="F244" s="238" t="s">
        <v>398</v>
      </c>
      <c r="G244" s="235"/>
      <c r="H244" s="237" t="s">
        <v>19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240</v>
      </c>
      <c r="AU244" s="244" t="s">
        <v>89</v>
      </c>
      <c r="AV244" s="13" t="s">
        <v>81</v>
      </c>
      <c r="AW244" s="13" t="s">
        <v>35</v>
      </c>
      <c r="AX244" s="13" t="s">
        <v>73</v>
      </c>
      <c r="AY244" s="244" t="s">
        <v>230</v>
      </c>
    </row>
    <row r="245" spans="1:51" s="14" customFormat="1" ht="12">
      <c r="A245" s="14"/>
      <c r="B245" s="245"/>
      <c r="C245" s="246"/>
      <c r="D245" s="236" t="s">
        <v>240</v>
      </c>
      <c r="E245" s="247" t="s">
        <v>19</v>
      </c>
      <c r="F245" s="248" t="s">
        <v>399</v>
      </c>
      <c r="G245" s="246"/>
      <c r="H245" s="249">
        <v>8.4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240</v>
      </c>
      <c r="AU245" s="255" t="s">
        <v>89</v>
      </c>
      <c r="AV245" s="14" t="s">
        <v>89</v>
      </c>
      <c r="AW245" s="14" t="s">
        <v>35</v>
      </c>
      <c r="AX245" s="14" t="s">
        <v>73</v>
      </c>
      <c r="AY245" s="255" t="s">
        <v>230</v>
      </c>
    </row>
    <row r="246" spans="1:51" s="14" customFormat="1" ht="12">
      <c r="A246" s="14"/>
      <c r="B246" s="245"/>
      <c r="C246" s="246"/>
      <c r="D246" s="236" t="s">
        <v>240</v>
      </c>
      <c r="E246" s="247" t="s">
        <v>19</v>
      </c>
      <c r="F246" s="248" t="s">
        <v>399</v>
      </c>
      <c r="G246" s="246"/>
      <c r="H246" s="249">
        <v>8.4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240</v>
      </c>
      <c r="AU246" s="255" t="s">
        <v>89</v>
      </c>
      <c r="AV246" s="14" t="s">
        <v>89</v>
      </c>
      <c r="AW246" s="14" t="s">
        <v>35</v>
      </c>
      <c r="AX246" s="14" t="s">
        <v>73</v>
      </c>
      <c r="AY246" s="255" t="s">
        <v>230</v>
      </c>
    </row>
    <row r="247" spans="1:51" s="15" customFormat="1" ht="12">
      <c r="A247" s="15"/>
      <c r="B247" s="256"/>
      <c r="C247" s="257"/>
      <c r="D247" s="236" t="s">
        <v>240</v>
      </c>
      <c r="E247" s="258" t="s">
        <v>19</v>
      </c>
      <c r="F247" s="259" t="s">
        <v>244</v>
      </c>
      <c r="G247" s="257"/>
      <c r="H247" s="260">
        <v>16.8</v>
      </c>
      <c r="I247" s="261"/>
      <c r="J247" s="257"/>
      <c r="K247" s="257"/>
      <c r="L247" s="262"/>
      <c r="M247" s="263"/>
      <c r="N247" s="264"/>
      <c r="O247" s="264"/>
      <c r="P247" s="264"/>
      <c r="Q247" s="264"/>
      <c r="R247" s="264"/>
      <c r="S247" s="264"/>
      <c r="T247" s="26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6" t="s">
        <v>240</v>
      </c>
      <c r="AU247" s="266" t="s">
        <v>89</v>
      </c>
      <c r="AV247" s="15" t="s">
        <v>236</v>
      </c>
      <c r="AW247" s="15" t="s">
        <v>35</v>
      </c>
      <c r="AX247" s="15" t="s">
        <v>81</v>
      </c>
      <c r="AY247" s="266" t="s">
        <v>230</v>
      </c>
    </row>
    <row r="248" spans="1:65" s="2" customFormat="1" ht="24.15" customHeight="1">
      <c r="A248" s="40"/>
      <c r="B248" s="41"/>
      <c r="C248" s="267" t="s">
        <v>400</v>
      </c>
      <c r="D248" s="267" t="s">
        <v>281</v>
      </c>
      <c r="E248" s="268" t="s">
        <v>401</v>
      </c>
      <c r="F248" s="269" t="s">
        <v>402</v>
      </c>
      <c r="G248" s="270" t="s">
        <v>114</v>
      </c>
      <c r="H248" s="271">
        <v>8.82</v>
      </c>
      <c r="I248" s="272"/>
      <c r="J248" s="273">
        <f>ROUND(I248*H248,2)</f>
        <v>0</v>
      </c>
      <c r="K248" s="269" t="s">
        <v>235</v>
      </c>
      <c r="L248" s="274"/>
      <c r="M248" s="275" t="s">
        <v>19</v>
      </c>
      <c r="N248" s="276" t="s">
        <v>45</v>
      </c>
      <c r="O248" s="86"/>
      <c r="P248" s="225">
        <f>O248*H248</f>
        <v>0</v>
      </c>
      <c r="Q248" s="225">
        <v>4E-05</v>
      </c>
      <c r="R248" s="225">
        <f>Q248*H248</f>
        <v>0.00035280000000000006</v>
      </c>
      <c r="S248" s="225">
        <v>0</v>
      </c>
      <c r="T248" s="22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7" t="s">
        <v>280</v>
      </c>
      <c r="AT248" s="227" t="s">
        <v>281</v>
      </c>
      <c r="AU248" s="227" t="s">
        <v>89</v>
      </c>
      <c r="AY248" s="19" t="s">
        <v>230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9" t="s">
        <v>89</v>
      </c>
      <c r="BK248" s="228">
        <f>ROUND(I248*H248,2)</f>
        <v>0</v>
      </c>
      <c r="BL248" s="19" t="s">
        <v>236</v>
      </c>
      <c r="BM248" s="227" t="s">
        <v>403</v>
      </c>
    </row>
    <row r="249" spans="1:51" s="13" customFormat="1" ht="12">
      <c r="A249" s="13"/>
      <c r="B249" s="234"/>
      <c r="C249" s="235"/>
      <c r="D249" s="236" t="s">
        <v>240</v>
      </c>
      <c r="E249" s="237" t="s">
        <v>19</v>
      </c>
      <c r="F249" s="238" t="s">
        <v>398</v>
      </c>
      <c r="G249" s="235"/>
      <c r="H249" s="237" t="s">
        <v>19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240</v>
      </c>
      <c r="AU249" s="244" t="s">
        <v>89</v>
      </c>
      <c r="AV249" s="13" t="s">
        <v>81</v>
      </c>
      <c r="AW249" s="13" t="s">
        <v>35</v>
      </c>
      <c r="AX249" s="13" t="s">
        <v>73</v>
      </c>
      <c r="AY249" s="244" t="s">
        <v>230</v>
      </c>
    </row>
    <row r="250" spans="1:51" s="14" customFormat="1" ht="12">
      <c r="A250" s="14"/>
      <c r="B250" s="245"/>
      <c r="C250" s="246"/>
      <c r="D250" s="236" t="s">
        <v>240</v>
      </c>
      <c r="E250" s="247" t="s">
        <v>19</v>
      </c>
      <c r="F250" s="248" t="s">
        <v>399</v>
      </c>
      <c r="G250" s="246"/>
      <c r="H250" s="249">
        <v>8.4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240</v>
      </c>
      <c r="AU250" s="255" t="s">
        <v>89</v>
      </c>
      <c r="AV250" s="14" t="s">
        <v>89</v>
      </c>
      <c r="AW250" s="14" t="s">
        <v>35</v>
      </c>
      <c r="AX250" s="14" t="s">
        <v>73</v>
      </c>
      <c r="AY250" s="255" t="s">
        <v>230</v>
      </c>
    </row>
    <row r="251" spans="1:51" s="15" customFormat="1" ht="12">
      <c r="A251" s="15"/>
      <c r="B251" s="256"/>
      <c r="C251" s="257"/>
      <c r="D251" s="236" t="s">
        <v>240</v>
      </c>
      <c r="E251" s="258" t="s">
        <v>19</v>
      </c>
      <c r="F251" s="259" t="s">
        <v>244</v>
      </c>
      <c r="G251" s="257"/>
      <c r="H251" s="260">
        <v>8.4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6" t="s">
        <v>240</v>
      </c>
      <c r="AU251" s="266" t="s">
        <v>89</v>
      </c>
      <c r="AV251" s="15" t="s">
        <v>236</v>
      </c>
      <c r="AW251" s="15" t="s">
        <v>35</v>
      </c>
      <c r="AX251" s="15" t="s">
        <v>81</v>
      </c>
      <c r="AY251" s="266" t="s">
        <v>230</v>
      </c>
    </row>
    <row r="252" spans="1:51" s="14" customFormat="1" ht="12">
      <c r="A252" s="14"/>
      <c r="B252" s="245"/>
      <c r="C252" s="246"/>
      <c r="D252" s="236" t="s">
        <v>240</v>
      </c>
      <c r="E252" s="246"/>
      <c r="F252" s="248" t="s">
        <v>404</v>
      </c>
      <c r="G252" s="246"/>
      <c r="H252" s="249">
        <v>8.82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240</v>
      </c>
      <c r="AU252" s="255" t="s">
        <v>89</v>
      </c>
      <c r="AV252" s="14" t="s">
        <v>89</v>
      </c>
      <c r="AW252" s="14" t="s">
        <v>4</v>
      </c>
      <c r="AX252" s="14" t="s">
        <v>81</v>
      </c>
      <c r="AY252" s="255" t="s">
        <v>230</v>
      </c>
    </row>
    <row r="253" spans="1:65" s="2" customFormat="1" ht="24.15" customHeight="1">
      <c r="A253" s="40"/>
      <c r="B253" s="41"/>
      <c r="C253" s="267" t="s">
        <v>115</v>
      </c>
      <c r="D253" s="267" t="s">
        <v>281</v>
      </c>
      <c r="E253" s="268" t="s">
        <v>405</v>
      </c>
      <c r="F253" s="269" t="s">
        <v>406</v>
      </c>
      <c r="G253" s="270" t="s">
        <v>114</v>
      </c>
      <c r="H253" s="271">
        <v>2.52</v>
      </c>
      <c r="I253" s="272"/>
      <c r="J253" s="273">
        <f>ROUND(I253*H253,2)</f>
        <v>0</v>
      </c>
      <c r="K253" s="269" t="s">
        <v>235</v>
      </c>
      <c r="L253" s="274"/>
      <c r="M253" s="275" t="s">
        <v>19</v>
      </c>
      <c r="N253" s="276" t="s">
        <v>45</v>
      </c>
      <c r="O253" s="86"/>
      <c r="P253" s="225">
        <f>O253*H253</f>
        <v>0</v>
      </c>
      <c r="Q253" s="225">
        <v>0.0003</v>
      </c>
      <c r="R253" s="225">
        <f>Q253*H253</f>
        <v>0.0007559999999999999</v>
      </c>
      <c r="S253" s="225">
        <v>0</v>
      </c>
      <c r="T253" s="22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7" t="s">
        <v>280</v>
      </c>
      <c r="AT253" s="227" t="s">
        <v>281</v>
      </c>
      <c r="AU253" s="227" t="s">
        <v>89</v>
      </c>
      <c r="AY253" s="19" t="s">
        <v>230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89</v>
      </c>
      <c r="BK253" s="228">
        <f>ROUND(I253*H253,2)</f>
        <v>0</v>
      </c>
      <c r="BL253" s="19" t="s">
        <v>236</v>
      </c>
      <c r="BM253" s="227" t="s">
        <v>407</v>
      </c>
    </row>
    <row r="254" spans="1:51" s="13" customFormat="1" ht="12">
      <c r="A254" s="13"/>
      <c r="B254" s="234"/>
      <c r="C254" s="235"/>
      <c r="D254" s="236" t="s">
        <v>240</v>
      </c>
      <c r="E254" s="237" t="s">
        <v>19</v>
      </c>
      <c r="F254" s="238" t="s">
        <v>398</v>
      </c>
      <c r="G254" s="235"/>
      <c r="H254" s="237" t="s">
        <v>19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240</v>
      </c>
      <c r="AU254" s="244" t="s">
        <v>89</v>
      </c>
      <c r="AV254" s="13" t="s">
        <v>81</v>
      </c>
      <c r="AW254" s="13" t="s">
        <v>35</v>
      </c>
      <c r="AX254" s="13" t="s">
        <v>73</v>
      </c>
      <c r="AY254" s="244" t="s">
        <v>230</v>
      </c>
    </row>
    <row r="255" spans="1:51" s="14" customFormat="1" ht="12">
      <c r="A255" s="14"/>
      <c r="B255" s="245"/>
      <c r="C255" s="246"/>
      <c r="D255" s="236" t="s">
        <v>240</v>
      </c>
      <c r="E255" s="247" t="s">
        <v>19</v>
      </c>
      <c r="F255" s="248" t="s">
        <v>408</v>
      </c>
      <c r="G255" s="246"/>
      <c r="H255" s="249">
        <v>2.4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240</v>
      </c>
      <c r="AU255" s="255" t="s">
        <v>89</v>
      </c>
      <c r="AV255" s="14" t="s">
        <v>89</v>
      </c>
      <c r="AW255" s="14" t="s">
        <v>35</v>
      </c>
      <c r="AX255" s="14" t="s">
        <v>73</v>
      </c>
      <c r="AY255" s="255" t="s">
        <v>230</v>
      </c>
    </row>
    <row r="256" spans="1:51" s="15" customFormat="1" ht="12">
      <c r="A256" s="15"/>
      <c r="B256" s="256"/>
      <c r="C256" s="257"/>
      <c r="D256" s="236" t="s">
        <v>240</v>
      </c>
      <c r="E256" s="258" t="s">
        <v>19</v>
      </c>
      <c r="F256" s="259" t="s">
        <v>244</v>
      </c>
      <c r="G256" s="257"/>
      <c r="H256" s="260">
        <v>2.4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6" t="s">
        <v>240</v>
      </c>
      <c r="AU256" s="266" t="s">
        <v>89</v>
      </c>
      <c r="AV256" s="15" t="s">
        <v>236</v>
      </c>
      <c r="AW256" s="15" t="s">
        <v>35</v>
      </c>
      <c r="AX256" s="15" t="s">
        <v>81</v>
      </c>
      <c r="AY256" s="266" t="s">
        <v>230</v>
      </c>
    </row>
    <row r="257" spans="1:51" s="14" customFormat="1" ht="12">
      <c r="A257" s="14"/>
      <c r="B257" s="245"/>
      <c r="C257" s="246"/>
      <c r="D257" s="236" t="s">
        <v>240</v>
      </c>
      <c r="E257" s="246"/>
      <c r="F257" s="248" t="s">
        <v>409</v>
      </c>
      <c r="G257" s="246"/>
      <c r="H257" s="249">
        <v>2.52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240</v>
      </c>
      <c r="AU257" s="255" t="s">
        <v>89</v>
      </c>
      <c r="AV257" s="14" t="s">
        <v>89</v>
      </c>
      <c r="AW257" s="14" t="s">
        <v>4</v>
      </c>
      <c r="AX257" s="14" t="s">
        <v>81</v>
      </c>
      <c r="AY257" s="255" t="s">
        <v>230</v>
      </c>
    </row>
    <row r="258" spans="1:65" s="2" customFormat="1" ht="24.15" customHeight="1">
      <c r="A258" s="40"/>
      <c r="B258" s="41"/>
      <c r="C258" s="216" t="s">
        <v>410</v>
      </c>
      <c r="D258" s="216" t="s">
        <v>232</v>
      </c>
      <c r="E258" s="217" t="s">
        <v>411</v>
      </c>
      <c r="F258" s="218" t="s">
        <v>412</v>
      </c>
      <c r="G258" s="219" t="s">
        <v>144</v>
      </c>
      <c r="H258" s="220">
        <v>1.68</v>
      </c>
      <c r="I258" s="221"/>
      <c r="J258" s="222">
        <f>ROUND(I258*H258,2)</f>
        <v>0</v>
      </c>
      <c r="K258" s="218" t="s">
        <v>235</v>
      </c>
      <c r="L258" s="46"/>
      <c r="M258" s="223" t="s">
        <v>19</v>
      </c>
      <c r="N258" s="224" t="s">
        <v>45</v>
      </c>
      <c r="O258" s="86"/>
      <c r="P258" s="225">
        <f>O258*H258</f>
        <v>0</v>
      </c>
      <c r="Q258" s="225">
        <v>0.00025</v>
      </c>
      <c r="R258" s="225">
        <f>Q258*H258</f>
        <v>0.00042</v>
      </c>
      <c r="S258" s="225">
        <v>0</v>
      </c>
      <c r="T258" s="22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7" t="s">
        <v>236</v>
      </c>
      <c r="AT258" s="227" t="s">
        <v>232</v>
      </c>
      <c r="AU258" s="227" t="s">
        <v>89</v>
      </c>
      <c r="AY258" s="19" t="s">
        <v>230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9" t="s">
        <v>89</v>
      </c>
      <c r="BK258" s="228">
        <f>ROUND(I258*H258,2)</f>
        <v>0</v>
      </c>
      <c r="BL258" s="19" t="s">
        <v>236</v>
      </c>
      <c r="BM258" s="227" t="s">
        <v>413</v>
      </c>
    </row>
    <row r="259" spans="1:47" s="2" customFormat="1" ht="12">
      <c r="A259" s="40"/>
      <c r="B259" s="41"/>
      <c r="C259" s="42"/>
      <c r="D259" s="229" t="s">
        <v>238</v>
      </c>
      <c r="E259" s="42"/>
      <c r="F259" s="230" t="s">
        <v>414</v>
      </c>
      <c r="G259" s="42"/>
      <c r="H259" s="42"/>
      <c r="I259" s="231"/>
      <c r="J259" s="42"/>
      <c r="K259" s="42"/>
      <c r="L259" s="46"/>
      <c r="M259" s="232"/>
      <c r="N259" s="23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238</v>
      </c>
      <c r="AU259" s="19" t="s">
        <v>89</v>
      </c>
    </row>
    <row r="260" spans="1:51" s="13" customFormat="1" ht="12">
      <c r="A260" s="13"/>
      <c r="B260" s="234"/>
      <c r="C260" s="235"/>
      <c r="D260" s="236" t="s">
        <v>240</v>
      </c>
      <c r="E260" s="237" t="s">
        <v>19</v>
      </c>
      <c r="F260" s="238" t="s">
        <v>366</v>
      </c>
      <c r="G260" s="235"/>
      <c r="H260" s="237" t="s">
        <v>19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240</v>
      </c>
      <c r="AU260" s="244" t="s">
        <v>89</v>
      </c>
      <c r="AV260" s="13" t="s">
        <v>81</v>
      </c>
      <c r="AW260" s="13" t="s">
        <v>35</v>
      </c>
      <c r="AX260" s="13" t="s">
        <v>73</v>
      </c>
      <c r="AY260" s="244" t="s">
        <v>230</v>
      </c>
    </row>
    <row r="261" spans="1:51" s="14" customFormat="1" ht="12">
      <c r="A261" s="14"/>
      <c r="B261" s="245"/>
      <c r="C261" s="246"/>
      <c r="D261" s="236" t="s">
        <v>240</v>
      </c>
      <c r="E261" s="247" t="s">
        <v>19</v>
      </c>
      <c r="F261" s="248" t="s">
        <v>143</v>
      </c>
      <c r="G261" s="246"/>
      <c r="H261" s="249">
        <v>1.68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240</v>
      </c>
      <c r="AU261" s="255" t="s">
        <v>89</v>
      </c>
      <c r="AV261" s="14" t="s">
        <v>89</v>
      </c>
      <c r="AW261" s="14" t="s">
        <v>35</v>
      </c>
      <c r="AX261" s="14" t="s">
        <v>73</v>
      </c>
      <c r="AY261" s="255" t="s">
        <v>230</v>
      </c>
    </row>
    <row r="262" spans="1:51" s="15" customFormat="1" ht="12">
      <c r="A262" s="15"/>
      <c r="B262" s="256"/>
      <c r="C262" s="257"/>
      <c r="D262" s="236" t="s">
        <v>240</v>
      </c>
      <c r="E262" s="258" t="s">
        <v>19</v>
      </c>
      <c r="F262" s="259" t="s">
        <v>244</v>
      </c>
      <c r="G262" s="257"/>
      <c r="H262" s="260">
        <v>1.68</v>
      </c>
      <c r="I262" s="261"/>
      <c r="J262" s="257"/>
      <c r="K262" s="257"/>
      <c r="L262" s="262"/>
      <c r="M262" s="263"/>
      <c r="N262" s="264"/>
      <c r="O262" s="264"/>
      <c r="P262" s="264"/>
      <c r="Q262" s="264"/>
      <c r="R262" s="264"/>
      <c r="S262" s="264"/>
      <c r="T262" s="26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6" t="s">
        <v>240</v>
      </c>
      <c r="AU262" s="266" t="s">
        <v>89</v>
      </c>
      <c r="AV262" s="15" t="s">
        <v>236</v>
      </c>
      <c r="AW262" s="15" t="s">
        <v>35</v>
      </c>
      <c r="AX262" s="15" t="s">
        <v>81</v>
      </c>
      <c r="AY262" s="266" t="s">
        <v>230</v>
      </c>
    </row>
    <row r="263" spans="1:65" s="2" customFormat="1" ht="49.05" customHeight="1">
      <c r="A263" s="40"/>
      <c r="B263" s="41"/>
      <c r="C263" s="216" t="s">
        <v>415</v>
      </c>
      <c r="D263" s="216" t="s">
        <v>232</v>
      </c>
      <c r="E263" s="217" t="s">
        <v>416</v>
      </c>
      <c r="F263" s="218" t="s">
        <v>417</v>
      </c>
      <c r="G263" s="219" t="s">
        <v>114</v>
      </c>
      <c r="H263" s="220">
        <v>2.4</v>
      </c>
      <c r="I263" s="221"/>
      <c r="J263" s="222">
        <f>ROUND(I263*H263,2)</f>
        <v>0</v>
      </c>
      <c r="K263" s="218" t="s">
        <v>235</v>
      </c>
      <c r="L263" s="46"/>
      <c r="M263" s="223" t="s">
        <v>19</v>
      </c>
      <c r="N263" s="224" t="s">
        <v>45</v>
      </c>
      <c r="O263" s="86"/>
      <c r="P263" s="225">
        <f>O263*H263</f>
        <v>0</v>
      </c>
      <c r="Q263" s="225">
        <v>0.00176</v>
      </c>
      <c r="R263" s="225">
        <f>Q263*H263</f>
        <v>0.004224</v>
      </c>
      <c r="S263" s="225">
        <v>0</v>
      </c>
      <c r="T263" s="22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7" t="s">
        <v>236</v>
      </c>
      <c r="AT263" s="227" t="s">
        <v>232</v>
      </c>
      <c r="AU263" s="227" t="s">
        <v>89</v>
      </c>
      <c r="AY263" s="19" t="s">
        <v>230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9" t="s">
        <v>89</v>
      </c>
      <c r="BK263" s="228">
        <f>ROUND(I263*H263,2)</f>
        <v>0</v>
      </c>
      <c r="BL263" s="19" t="s">
        <v>236</v>
      </c>
      <c r="BM263" s="227" t="s">
        <v>418</v>
      </c>
    </row>
    <row r="264" spans="1:47" s="2" customFormat="1" ht="12">
      <c r="A264" s="40"/>
      <c r="B264" s="41"/>
      <c r="C264" s="42"/>
      <c r="D264" s="229" t="s">
        <v>238</v>
      </c>
      <c r="E264" s="42"/>
      <c r="F264" s="230" t="s">
        <v>419</v>
      </c>
      <c r="G264" s="42"/>
      <c r="H264" s="42"/>
      <c r="I264" s="231"/>
      <c r="J264" s="42"/>
      <c r="K264" s="42"/>
      <c r="L264" s="46"/>
      <c r="M264" s="232"/>
      <c r="N264" s="23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238</v>
      </c>
      <c r="AU264" s="19" t="s">
        <v>89</v>
      </c>
    </row>
    <row r="265" spans="1:51" s="13" customFormat="1" ht="12">
      <c r="A265" s="13"/>
      <c r="B265" s="234"/>
      <c r="C265" s="235"/>
      <c r="D265" s="236" t="s">
        <v>240</v>
      </c>
      <c r="E265" s="237" t="s">
        <v>19</v>
      </c>
      <c r="F265" s="238" t="s">
        <v>420</v>
      </c>
      <c r="G265" s="235"/>
      <c r="H265" s="237" t="s">
        <v>19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240</v>
      </c>
      <c r="AU265" s="244" t="s">
        <v>89</v>
      </c>
      <c r="AV265" s="13" t="s">
        <v>81</v>
      </c>
      <c r="AW265" s="13" t="s">
        <v>35</v>
      </c>
      <c r="AX265" s="13" t="s">
        <v>73</v>
      </c>
      <c r="AY265" s="244" t="s">
        <v>230</v>
      </c>
    </row>
    <row r="266" spans="1:51" s="14" customFormat="1" ht="12">
      <c r="A266" s="14"/>
      <c r="B266" s="245"/>
      <c r="C266" s="246"/>
      <c r="D266" s="236" t="s">
        <v>240</v>
      </c>
      <c r="E266" s="247" t="s">
        <v>19</v>
      </c>
      <c r="F266" s="248" t="s">
        <v>408</v>
      </c>
      <c r="G266" s="246"/>
      <c r="H266" s="249">
        <v>2.4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240</v>
      </c>
      <c r="AU266" s="255" t="s">
        <v>89</v>
      </c>
      <c r="AV266" s="14" t="s">
        <v>89</v>
      </c>
      <c r="AW266" s="14" t="s">
        <v>35</v>
      </c>
      <c r="AX266" s="14" t="s">
        <v>73</v>
      </c>
      <c r="AY266" s="255" t="s">
        <v>230</v>
      </c>
    </row>
    <row r="267" spans="1:51" s="15" customFormat="1" ht="12">
      <c r="A267" s="15"/>
      <c r="B267" s="256"/>
      <c r="C267" s="257"/>
      <c r="D267" s="236" t="s">
        <v>240</v>
      </c>
      <c r="E267" s="258" t="s">
        <v>421</v>
      </c>
      <c r="F267" s="259" t="s">
        <v>244</v>
      </c>
      <c r="G267" s="257"/>
      <c r="H267" s="260">
        <v>2.4</v>
      </c>
      <c r="I267" s="261"/>
      <c r="J267" s="257"/>
      <c r="K267" s="257"/>
      <c r="L267" s="262"/>
      <c r="M267" s="263"/>
      <c r="N267" s="264"/>
      <c r="O267" s="264"/>
      <c r="P267" s="264"/>
      <c r="Q267" s="264"/>
      <c r="R267" s="264"/>
      <c r="S267" s="264"/>
      <c r="T267" s="26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6" t="s">
        <v>240</v>
      </c>
      <c r="AU267" s="266" t="s">
        <v>89</v>
      </c>
      <c r="AV267" s="15" t="s">
        <v>236</v>
      </c>
      <c r="AW267" s="15" t="s">
        <v>35</v>
      </c>
      <c r="AX267" s="15" t="s">
        <v>81</v>
      </c>
      <c r="AY267" s="266" t="s">
        <v>230</v>
      </c>
    </row>
    <row r="268" spans="1:65" s="2" customFormat="1" ht="24.15" customHeight="1">
      <c r="A268" s="40"/>
      <c r="B268" s="41"/>
      <c r="C268" s="267" t="s">
        <v>422</v>
      </c>
      <c r="D268" s="267" t="s">
        <v>281</v>
      </c>
      <c r="E268" s="268" t="s">
        <v>423</v>
      </c>
      <c r="F268" s="269" t="s">
        <v>424</v>
      </c>
      <c r="G268" s="270" t="s">
        <v>144</v>
      </c>
      <c r="H268" s="271">
        <v>0.528</v>
      </c>
      <c r="I268" s="272"/>
      <c r="J268" s="273">
        <f>ROUND(I268*H268,2)</f>
        <v>0</v>
      </c>
      <c r="K268" s="269" t="s">
        <v>235</v>
      </c>
      <c r="L268" s="274"/>
      <c r="M268" s="275" t="s">
        <v>19</v>
      </c>
      <c r="N268" s="276" t="s">
        <v>45</v>
      </c>
      <c r="O268" s="86"/>
      <c r="P268" s="225">
        <f>O268*H268</f>
        <v>0</v>
      </c>
      <c r="Q268" s="225">
        <v>0.0012</v>
      </c>
      <c r="R268" s="225">
        <f>Q268*H268</f>
        <v>0.0006336</v>
      </c>
      <c r="S268" s="225">
        <v>0</v>
      </c>
      <c r="T268" s="22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7" t="s">
        <v>280</v>
      </c>
      <c r="AT268" s="227" t="s">
        <v>281</v>
      </c>
      <c r="AU268" s="227" t="s">
        <v>89</v>
      </c>
      <c r="AY268" s="19" t="s">
        <v>230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9" t="s">
        <v>89</v>
      </c>
      <c r="BK268" s="228">
        <f>ROUND(I268*H268,2)</f>
        <v>0</v>
      </c>
      <c r="BL268" s="19" t="s">
        <v>236</v>
      </c>
      <c r="BM268" s="227" t="s">
        <v>425</v>
      </c>
    </row>
    <row r="269" spans="1:51" s="13" customFormat="1" ht="12">
      <c r="A269" s="13"/>
      <c r="B269" s="234"/>
      <c r="C269" s="235"/>
      <c r="D269" s="236" t="s">
        <v>240</v>
      </c>
      <c r="E269" s="237" t="s">
        <v>19</v>
      </c>
      <c r="F269" s="238" t="s">
        <v>426</v>
      </c>
      <c r="G269" s="235"/>
      <c r="H269" s="237" t="s">
        <v>19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240</v>
      </c>
      <c r="AU269" s="244" t="s">
        <v>89</v>
      </c>
      <c r="AV269" s="13" t="s">
        <v>81</v>
      </c>
      <c r="AW269" s="13" t="s">
        <v>35</v>
      </c>
      <c r="AX269" s="13" t="s">
        <v>73</v>
      </c>
      <c r="AY269" s="244" t="s">
        <v>230</v>
      </c>
    </row>
    <row r="270" spans="1:51" s="14" customFormat="1" ht="12">
      <c r="A270" s="14"/>
      <c r="B270" s="245"/>
      <c r="C270" s="246"/>
      <c r="D270" s="236" t="s">
        <v>240</v>
      </c>
      <c r="E270" s="247" t="s">
        <v>19</v>
      </c>
      <c r="F270" s="248" t="s">
        <v>427</v>
      </c>
      <c r="G270" s="246"/>
      <c r="H270" s="249">
        <v>0.48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240</v>
      </c>
      <c r="AU270" s="255" t="s">
        <v>89</v>
      </c>
      <c r="AV270" s="14" t="s">
        <v>89</v>
      </c>
      <c r="AW270" s="14" t="s">
        <v>35</v>
      </c>
      <c r="AX270" s="14" t="s">
        <v>73</v>
      </c>
      <c r="AY270" s="255" t="s">
        <v>230</v>
      </c>
    </row>
    <row r="271" spans="1:51" s="15" customFormat="1" ht="12">
      <c r="A271" s="15"/>
      <c r="B271" s="256"/>
      <c r="C271" s="257"/>
      <c r="D271" s="236" t="s">
        <v>240</v>
      </c>
      <c r="E271" s="258" t="s">
        <v>19</v>
      </c>
      <c r="F271" s="259" t="s">
        <v>244</v>
      </c>
      <c r="G271" s="257"/>
      <c r="H271" s="260">
        <v>0.48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6" t="s">
        <v>240</v>
      </c>
      <c r="AU271" s="266" t="s">
        <v>89</v>
      </c>
      <c r="AV271" s="15" t="s">
        <v>236</v>
      </c>
      <c r="AW271" s="15" t="s">
        <v>35</v>
      </c>
      <c r="AX271" s="15" t="s">
        <v>81</v>
      </c>
      <c r="AY271" s="266" t="s">
        <v>230</v>
      </c>
    </row>
    <row r="272" spans="1:51" s="14" customFormat="1" ht="12">
      <c r="A272" s="14"/>
      <c r="B272" s="245"/>
      <c r="C272" s="246"/>
      <c r="D272" s="236" t="s">
        <v>240</v>
      </c>
      <c r="E272" s="246"/>
      <c r="F272" s="248" t="s">
        <v>428</v>
      </c>
      <c r="G272" s="246"/>
      <c r="H272" s="249">
        <v>0.528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240</v>
      </c>
      <c r="AU272" s="255" t="s">
        <v>89</v>
      </c>
      <c r="AV272" s="14" t="s">
        <v>89</v>
      </c>
      <c r="AW272" s="14" t="s">
        <v>4</v>
      </c>
      <c r="AX272" s="14" t="s">
        <v>81</v>
      </c>
      <c r="AY272" s="255" t="s">
        <v>230</v>
      </c>
    </row>
    <row r="273" spans="1:65" s="2" customFormat="1" ht="24.15" customHeight="1">
      <c r="A273" s="40"/>
      <c r="B273" s="41"/>
      <c r="C273" s="216" t="s">
        <v>429</v>
      </c>
      <c r="D273" s="216" t="s">
        <v>232</v>
      </c>
      <c r="E273" s="217" t="s">
        <v>430</v>
      </c>
      <c r="F273" s="218" t="s">
        <v>431</v>
      </c>
      <c r="G273" s="219" t="s">
        <v>114</v>
      </c>
      <c r="H273" s="220">
        <v>2.4</v>
      </c>
      <c r="I273" s="221"/>
      <c r="J273" s="222">
        <f>ROUND(I273*H273,2)</f>
        <v>0</v>
      </c>
      <c r="K273" s="218" t="s">
        <v>235</v>
      </c>
      <c r="L273" s="46"/>
      <c r="M273" s="223" t="s">
        <v>19</v>
      </c>
      <c r="N273" s="224" t="s">
        <v>45</v>
      </c>
      <c r="O273" s="86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7" t="s">
        <v>236</v>
      </c>
      <c r="AT273" s="227" t="s">
        <v>232</v>
      </c>
      <c r="AU273" s="227" t="s">
        <v>89</v>
      </c>
      <c r="AY273" s="19" t="s">
        <v>230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9" t="s">
        <v>89</v>
      </c>
      <c r="BK273" s="228">
        <f>ROUND(I273*H273,2)</f>
        <v>0</v>
      </c>
      <c r="BL273" s="19" t="s">
        <v>236</v>
      </c>
      <c r="BM273" s="227" t="s">
        <v>432</v>
      </c>
    </row>
    <row r="274" spans="1:47" s="2" customFormat="1" ht="12">
      <c r="A274" s="40"/>
      <c r="B274" s="41"/>
      <c r="C274" s="42"/>
      <c r="D274" s="229" t="s">
        <v>238</v>
      </c>
      <c r="E274" s="42"/>
      <c r="F274" s="230" t="s">
        <v>433</v>
      </c>
      <c r="G274" s="42"/>
      <c r="H274" s="42"/>
      <c r="I274" s="231"/>
      <c r="J274" s="42"/>
      <c r="K274" s="42"/>
      <c r="L274" s="46"/>
      <c r="M274" s="232"/>
      <c r="N274" s="23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238</v>
      </c>
      <c r="AU274" s="19" t="s">
        <v>89</v>
      </c>
    </row>
    <row r="275" spans="1:51" s="13" customFormat="1" ht="12">
      <c r="A275" s="13"/>
      <c r="B275" s="234"/>
      <c r="C275" s="235"/>
      <c r="D275" s="236" t="s">
        <v>240</v>
      </c>
      <c r="E275" s="237" t="s">
        <v>19</v>
      </c>
      <c r="F275" s="238" t="s">
        <v>398</v>
      </c>
      <c r="G275" s="235"/>
      <c r="H275" s="237" t="s">
        <v>19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240</v>
      </c>
      <c r="AU275" s="244" t="s">
        <v>89</v>
      </c>
      <c r="AV275" s="13" t="s">
        <v>81</v>
      </c>
      <c r="AW275" s="13" t="s">
        <v>35</v>
      </c>
      <c r="AX275" s="13" t="s">
        <v>73</v>
      </c>
      <c r="AY275" s="244" t="s">
        <v>230</v>
      </c>
    </row>
    <row r="276" spans="1:51" s="14" customFormat="1" ht="12">
      <c r="A276" s="14"/>
      <c r="B276" s="245"/>
      <c r="C276" s="246"/>
      <c r="D276" s="236" t="s">
        <v>240</v>
      </c>
      <c r="E276" s="247" t="s">
        <v>19</v>
      </c>
      <c r="F276" s="248" t="s">
        <v>408</v>
      </c>
      <c r="G276" s="246"/>
      <c r="H276" s="249">
        <v>2.4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240</v>
      </c>
      <c r="AU276" s="255" t="s">
        <v>89</v>
      </c>
      <c r="AV276" s="14" t="s">
        <v>89</v>
      </c>
      <c r="AW276" s="14" t="s">
        <v>35</v>
      </c>
      <c r="AX276" s="14" t="s">
        <v>73</v>
      </c>
      <c r="AY276" s="255" t="s">
        <v>230</v>
      </c>
    </row>
    <row r="277" spans="1:51" s="15" customFormat="1" ht="12">
      <c r="A277" s="15"/>
      <c r="B277" s="256"/>
      <c r="C277" s="257"/>
      <c r="D277" s="236" t="s">
        <v>240</v>
      </c>
      <c r="E277" s="258" t="s">
        <v>19</v>
      </c>
      <c r="F277" s="259" t="s">
        <v>244</v>
      </c>
      <c r="G277" s="257"/>
      <c r="H277" s="260">
        <v>2.4</v>
      </c>
      <c r="I277" s="261"/>
      <c r="J277" s="257"/>
      <c r="K277" s="257"/>
      <c r="L277" s="262"/>
      <c r="M277" s="263"/>
      <c r="N277" s="264"/>
      <c r="O277" s="264"/>
      <c r="P277" s="264"/>
      <c r="Q277" s="264"/>
      <c r="R277" s="264"/>
      <c r="S277" s="264"/>
      <c r="T277" s="26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6" t="s">
        <v>240</v>
      </c>
      <c r="AU277" s="266" t="s">
        <v>89</v>
      </c>
      <c r="AV277" s="15" t="s">
        <v>236</v>
      </c>
      <c r="AW277" s="15" t="s">
        <v>35</v>
      </c>
      <c r="AX277" s="15" t="s">
        <v>81</v>
      </c>
      <c r="AY277" s="266" t="s">
        <v>230</v>
      </c>
    </row>
    <row r="278" spans="1:65" s="2" customFormat="1" ht="24.15" customHeight="1">
      <c r="A278" s="40"/>
      <c r="B278" s="41"/>
      <c r="C278" s="267" t="s">
        <v>434</v>
      </c>
      <c r="D278" s="267" t="s">
        <v>281</v>
      </c>
      <c r="E278" s="268" t="s">
        <v>435</v>
      </c>
      <c r="F278" s="269" t="s">
        <v>436</v>
      </c>
      <c r="G278" s="270" t="s">
        <v>114</v>
      </c>
      <c r="H278" s="271">
        <v>2.52</v>
      </c>
      <c r="I278" s="272"/>
      <c r="J278" s="273">
        <f>ROUND(I278*H278,2)</f>
        <v>0</v>
      </c>
      <c r="K278" s="269" t="s">
        <v>235</v>
      </c>
      <c r="L278" s="274"/>
      <c r="M278" s="275" t="s">
        <v>19</v>
      </c>
      <c r="N278" s="276" t="s">
        <v>45</v>
      </c>
      <c r="O278" s="86"/>
      <c r="P278" s="225">
        <f>O278*H278</f>
        <v>0</v>
      </c>
      <c r="Q278" s="225">
        <v>0.0001</v>
      </c>
      <c r="R278" s="225">
        <f>Q278*H278</f>
        <v>0.000252</v>
      </c>
      <c r="S278" s="225">
        <v>0</v>
      </c>
      <c r="T278" s="22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7" t="s">
        <v>280</v>
      </c>
      <c r="AT278" s="227" t="s">
        <v>281</v>
      </c>
      <c r="AU278" s="227" t="s">
        <v>89</v>
      </c>
      <c r="AY278" s="19" t="s">
        <v>230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9" t="s">
        <v>89</v>
      </c>
      <c r="BK278" s="228">
        <f>ROUND(I278*H278,2)</f>
        <v>0</v>
      </c>
      <c r="BL278" s="19" t="s">
        <v>236</v>
      </c>
      <c r="BM278" s="227" t="s">
        <v>437</v>
      </c>
    </row>
    <row r="279" spans="1:51" s="14" customFormat="1" ht="12">
      <c r="A279" s="14"/>
      <c r="B279" s="245"/>
      <c r="C279" s="246"/>
      <c r="D279" s="236" t="s">
        <v>240</v>
      </c>
      <c r="E279" s="246"/>
      <c r="F279" s="248" t="s">
        <v>409</v>
      </c>
      <c r="G279" s="246"/>
      <c r="H279" s="249">
        <v>2.52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240</v>
      </c>
      <c r="AU279" s="255" t="s">
        <v>89</v>
      </c>
      <c r="AV279" s="14" t="s">
        <v>89</v>
      </c>
      <c r="AW279" s="14" t="s">
        <v>4</v>
      </c>
      <c r="AX279" s="14" t="s">
        <v>81</v>
      </c>
      <c r="AY279" s="255" t="s">
        <v>230</v>
      </c>
    </row>
    <row r="280" spans="1:65" s="2" customFormat="1" ht="37.8" customHeight="1">
      <c r="A280" s="40"/>
      <c r="B280" s="41"/>
      <c r="C280" s="216" t="s">
        <v>438</v>
      </c>
      <c r="D280" s="216" t="s">
        <v>232</v>
      </c>
      <c r="E280" s="217" t="s">
        <v>439</v>
      </c>
      <c r="F280" s="218" t="s">
        <v>440</v>
      </c>
      <c r="G280" s="219" t="s">
        <v>144</v>
      </c>
      <c r="H280" s="220">
        <v>1.68</v>
      </c>
      <c r="I280" s="221"/>
      <c r="J280" s="222">
        <f>ROUND(I280*H280,2)</f>
        <v>0</v>
      </c>
      <c r="K280" s="218" t="s">
        <v>235</v>
      </c>
      <c r="L280" s="46"/>
      <c r="M280" s="223" t="s">
        <v>19</v>
      </c>
      <c r="N280" s="224" t="s">
        <v>45</v>
      </c>
      <c r="O280" s="86"/>
      <c r="P280" s="225">
        <f>O280*H280</f>
        <v>0</v>
      </c>
      <c r="Q280" s="225">
        <v>0.00275</v>
      </c>
      <c r="R280" s="225">
        <f>Q280*H280</f>
        <v>0.00462</v>
      </c>
      <c r="S280" s="225">
        <v>0</v>
      </c>
      <c r="T280" s="22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7" t="s">
        <v>236</v>
      </c>
      <c r="AT280" s="227" t="s">
        <v>232</v>
      </c>
      <c r="AU280" s="227" t="s">
        <v>89</v>
      </c>
      <c r="AY280" s="19" t="s">
        <v>230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9" t="s">
        <v>89</v>
      </c>
      <c r="BK280" s="228">
        <f>ROUND(I280*H280,2)</f>
        <v>0</v>
      </c>
      <c r="BL280" s="19" t="s">
        <v>236</v>
      </c>
      <c r="BM280" s="227" t="s">
        <v>441</v>
      </c>
    </row>
    <row r="281" spans="1:47" s="2" customFormat="1" ht="12">
      <c r="A281" s="40"/>
      <c r="B281" s="41"/>
      <c r="C281" s="42"/>
      <c r="D281" s="229" t="s">
        <v>238</v>
      </c>
      <c r="E281" s="42"/>
      <c r="F281" s="230" t="s">
        <v>442</v>
      </c>
      <c r="G281" s="42"/>
      <c r="H281" s="42"/>
      <c r="I281" s="231"/>
      <c r="J281" s="42"/>
      <c r="K281" s="42"/>
      <c r="L281" s="46"/>
      <c r="M281" s="232"/>
      <c r="N281" s="23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238</v>
      </c>
      <c r="AU281" s="19" t="s">
        <v>89</v>
      </c>
    </row>
    <row r="282" spans="1:51" s="13" customFormat="1" ht="12">
      <c r="A282" s="13"/>
      <c r="B282" s="234"/>
      <c r="C282" s="235"/>
      <c r="D282" s="236" t="s">
        <v>240</v>
      </c>
      <c r="E282" s="237" t="s">
        <v>19</v>
      </c>
      <c r="F282" s="238" t="s">
        <v>366</v>
      </c>
      <c r="G282" s="235"/>
      <c r="H282" s="237" t="s">
        <v>19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240</v>
      </c>
      <c r="AU282" s="244" t="s">
        <v>89</v>
      </c>
      <c r="AV282" s="13" t="s">
        <v>81</v>
      </c>
      <c r="AW282" s="13" t="s">
        <v>35</v>
      </c>
      <c r="AX282" s="13" t="s">
        <v>73</v>
      </c>
      <c r="AY282" s="244" t="s">
        <v>230</v>
      </c>
    </row>
    <row r="283" spans="1:51" s="14" customFormat="1" ht="12">
      <c r="A283" s="14"/>
      <c r="B283" s="245"/>
      <c r="C283" s="246"/>
      <c r="D283" s="236" t="s">
        <v>240</v>
      </c>
      <c r="E283" s="247" t="s">
        <v>19</v>
      </c>
      <c r="F283" s="248" t="s">
        <v>143</v>
      </c>
      <c r="G283" s="246"/>
      <c r="H283" s="249">
        <v>1.68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240</v>
      </c>
      <c r="AU283" s="255" t="s">
        <v>89</v>
      </c>
      <c r="AV283" s="14" t="s">
        <v>89</v>
      </c>
      <c r="AW283" s="14" t="s">
        <v>35</v>
      </c>
      <c r="AX283" s="14" t="s">
        <v>73</v>
      </c>
      <c r="AY283" s="255" t="s">
        <v>230</v>
      </c>
    </row>
    <row r="284" spans="1:51" s="15" customFormat="1" ht="12">
      <c r="A284" s="15"/>
      <c r="B284" s="256"/>
      <c r="C284" s="257"/>
      <c r="D284" s="236" t="s">
        <v>240</v>
      </c>
      <c r="E284" s="258" t="s">
        <v>19</v>
      </c>
      <c r="F284" s="259" t="s">
        <v>244</v>
      </c>
      <c r="G284" s="257"/>
      <c r="H284" s="260">
        <v>1.68</v>
      </c>
      <c r="I284" s="261"/>
      <c r="J284" s="257"/>
      <c r="K284" s="257"/>
      <c r="L284" s="262"/>
      <c r="M284" s="263"/>
      <c r="N284" s="264"/>
      <c r="O284" s="264"/>
      <c r="P284" s="264"/>
      <c r="Q284" s="264"/>
      <c r="R284" s="264"/>
      <c r="S284" s="264"/>
      <c r="T284" s="26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6" t="s">
        <v>240</v>
      </c>
      <c r="AU284" s="266" t="s">
        <v>89</v>
      </c>
      <c r="AV284" s="15" t="s">
        <v>236</v>
      </c>
      <c r="AW284" s="15" t="s">
        <v>35</v>
      </c>
      <c r="AX284" s="15" t="s">
        <v>81</v>
      </c>
      <c r="AY284" s="266" t="s">
        <v>230</v>
      </c>
    </row>
    <row r="285" spans="1:65" s="2" customFormat="1" ht="37.8" customHeight="1">
      <c r="A285" s="40"/>
      <c r="B285" s="41"/>
      <c r="C285" s="216" t="s">
        <v>140</v>
      </c>
      <c r="D285" s="216" t="s">
        <v>232</v>
      </c>
      <c r="E285" s="217" t="s">
        <v>443</v>
      </c>
      <c r="F285" s="218" t="s">
        <v>444</v>
      </c>
      <c r="G285" s="219" t="s">
        <v>144</v>
      </c>
      <c r="H285" s="220">
        <v>18.15</v>
      </c>
      <c r="I285" s="221"/>
      <c r="J285" s="222">
        <f>ROUND(I285*H285,2)</f>
        <v>0</v>
      </c>
      <c r="K285" s="218" t="s">
        <v>235</v>
      </c>
      <c r="L285" s="46"/>
      <c r="M285" s="223" t="s">
        <v>19</v>
      </c>
      <c r="N285" s="224" t="s">
        <v>45</v>
      </c>
      <c r="O285" s="86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7" t="s">
        <v>236</v>
      </c>
      <c r="AT285" s="227" t="s">
        <v>232</v>
      </c>
      <c r="AU285" s="227" t="s">
        <v>89</v>
      </c>
      <c r="AY285" s="19" t="s">
        <v>230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9" t="s">
        <v>89</v>
      </c>
      <c r="BK285" s="228">
        <f>ROUND(I285*H285,2)</f>
        <v>0</v>
      </c>
      <c r="BL285" s="19" t="s">
        <v>236</v>
      </c>
      <c r="BM285" s="227" t="s">
        <v>445</v>
      </c>
    </row>
    <row r="286" spans="1:47" s="2" customFormat="1" ht="12">
      <c r="A286" s="40"/>
      <c r="B286" s="41"/>
      <c r="C286" s="42"/>
      <c r="D286" s="229" t="s">
        <v>238</v>
      </c>
      <c r="E286" s="42"/>
      <c r="F286" s="230" t="s">
        <v>446</v>
      </c>
      <c r="G286" s="42"/>
      <c r="H286" s="42"/>
      <c r="I286" s="231"/>
      <c r="J286" s="42"/>
      <c r="K286" s="42"/>
      <c r="L286" s="46"/>
      <c r="M286" s="232"/>
      <c r="N286" s="23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238</v>
      </c>
      <c r="AU286" s="19" t="s">
        <v>89</v>
      </c>
    </row>
    <row r="287" spans="1:51" s="13" customFormat="1" ht="12">
      <c r="A287" s="13"/>
      <c r="B287" s="234"/>
      <c r="C287" s="235"/>
      <c r="D287" s="236" t="s">
        <v>240</v>
      </c>
      <c r="E287" s="237" t="s">
        <v>19</v>
      </c>
      <c r="F287" s="238" t="s">
        <v>447</v>
      </c>
      <c r="G287" s="235"/>
      <c r="H287" s="237" t="s">
        <v>19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240</v>
      </c>
      <c r="AU287" s="244" t="s">
        <v>89</v>
      </c>
      <c r="AV287" s="13" t="s">
        <v>81</v>
      </c>
      <c r="AW287" s="13" t="s">
        <v>35</v>
      </c>
      <c r="AX287" s="13" t="s">
        <v>73</v>
      </c>
      <c r="AY287" s="244" t="s">
        <v>230</v>
      </c>
    </row>
    <row r="288" spans="1:51" s="14" customFormat="1" ht="12">
      <c r="A288" s="14"/>
      <c r="B288" s="245"/>
      <c r="C288" s="246"/>
      <c r="D288" s="236" t="s">
        <v>240</v>
      </c>
      <c r="E288" s="247" t="s">
        <v>19</v>
      </c>
      <c r="F288" s="248" t="s">
        <v>448</v>
      </c>
      <c r="G288" s="246"/>
      <c r="H288" s="249">
        <v>3.3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240</v>
      </c>
      <c r="AU288" s="255" t="s">
        <v>89</v>
      </c>
      <c r="AV288" s="14" t="s">
        <v>89</v>
      </c>
      <c r="AW288" s="14" t="s">
        <v>35</v>
      </c>
      <c r="AX288" s="14" t="s">
        <v>73</v>
      </c>
      <c r="AY288" s="255" t="s">
        <v>230</v>
      </c>
    </row>
    <row r="289" spans="1:51" s="13" customFormat="1" ht="12">
      <c r="A289" s="13"/>
      <c r="B289" s="234"/>
      <c r="C289" s="235"/>
      <c r="D289" s="236" t="s">
        <v>240</v>
      </c>
      <c r="E289" s="237" t="s">
        <v>19</v>
      </c>
      <c r="F289" s="238" t="s">
        <v>449</v>
      </c>
      <c r="G289" s="235"/>
      <c r="H289" s="237" t="s">
        <v>19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240</v>
      </c>
      <c r="AU289" s="244" t="s">
        <v>89</v>
      </c>
      <c r="AV289" s="13" t="s">
        <v>81</v>
      </c>
      <c r="AW289" s="13" t="s">
        <v>35</v>
      </c>
      <c r="AX289" s="13" t="s">
        <v>73</v>
      </c>
      <c r="AY289" s="244" t="s">
        <v>230</v>
      </c>
    </row>
    <row r="290" spans="1:51" s="14" customFormat="1" ht="12">
      <c r="A290" s="14"/>
      <c r="B290" s="245"/>
      <c r="C290" s="246"/>
      <c r="D290" s="236" t="s">
        <v>240</v>
      </c>
      <c r="E290" s="247" t="s">
        <v>19</v>
      </c>
      <c r="F290" s="248" t="s">
        <v>448</v>
      </c>
      <c r="G290" s="246"/>
      <c r="H290" s="249">
        <v>3.3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240</v>
      </c>
      <c r="AU290" s="255" t="s">
        <v>89</v>
      </c>
      <c r="AV290" s="14" t="s">
        <v>89</v>
      </c>
      <c r="AW290" s="14" t="s">
        <v>35</v>
      </c>
      <c r="AX290" s="14" t="s">
        <v>73</v>
      </c>
      <c r="AY290" s="255" t="s">
        <v>230</v>
      </c>
    </row>
    <row r="291" spans="1:51" s="13" customFormat="1" ht="12">
      <c r="A291" s="13"/>
      <c r="B291" s="234"/>
      <c r="C291" s="235"/>
      <c r="D291" s="236" t="s">
        <v>240</v>
      </c>
      <c r="E291" s="237" t="s">
        <v>19</v>
      </c>
      <c r="F291" s="238" t="s">
        <v>450</v>
      </c>
      <c r="G291" s="235"/>
      <c r="H291" s="237" t="s">
        <v>19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240</v>
      </c>
      <c r="AU291" s="244" t="s">
        <v>89</v>
      </c>
      <c r="AV291" s="13" t="s">
        <v>81</v>
      </c>
      <c r="AW291" s="13" t="s">
        <v>35</v>
      </c>
      <c r="AX291" s="13" t="s">
        <v>73</v>
      </c>
      <c r="AY291" s="244" t="s">
        <v>230</v>
      </c>
    </row>
    <row r="292" spans="1:51" s="14" customFormat="1" ht="12">
      <c r="A292" s="14"/>
      <c r="B292" s="245"/>
      <c r="C292" s="246"/>
      <c r="D292" s="236" t="s">
        <v>240</v>
      </c>
      <c r="E292" s="247" t="s">
        <v>19</v>
      </c>
      <c r="F292" s="248" t="s">
        <v>451</v>
      </c>
      <c r="G292" s="246"/>
      <c r="H292" s="249">
        <v>1.65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240</v>
      </c>
      <c r="AU292" s="255" t="s">
        <v>89</v>
      </c>
      <c r="AV292" s="14" t="s">
        <v>89</v>
      </c>
      <c r="AW292" s="14" t="s">
        <v>35</v>
      </c>
      <c r="AX292" s="14" t="s">
        <v>73</v>
      </c>
      <c r="AY292" s="255" t="s">
        <v>230</v>
      </c>
    </row>
    <row r="293" spans="1:51" s="13" customFormat="1" ht="12">
      <c r="A293" s="13"/>
      <c r="B293" s="234"/>
      <c r="C293" s="235"/>
      <c r="D293" s="236" t="s">
        <v>240</v>
      </c>
      <c r="E293" s="237" t="s">
        <v>19</v>
      </c>
      <c r="F293" s="238" t="s">
        <v>452</v>
      </c>
      <c r="G293" s="235"/>
      <c r="H293" s="237" t="s">
        <v>19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240</v>
      </c>
      <c r="AU293" s="244" t="s">
        <v>89</v>
      </c>
      <c r="AV293" s="13" t="s">
        <v>81</v>
      </c>
      <c r="AW293" s="13" t="s">
        <v>35</v>
      </c>
      <c r="AX293" s="13" t="s">
        <v>73</v>
      </c>
      <c r="AY293" s="244" t="s">
        <v>230</v>
      </c>
    </row>
    <row r="294" spans="1:51" s="14" customFormat="1" ht="12">
      <c r="A294" s="14"/>
      <c r="B294" s="245"/>
      <c r="C294" s="246"/>
      <c r="D294" s="236" t="s">
        <v>240</v>
      </c>
      <c r="E294" s="247" t="s">
        <v>19</v>
      </c>
      <c r="F294" s="248" t="s">
        <v>448</v>
      </c>
      <c r="G294" s="246"/>
      <c r="H294" s="249">
        <v>3.3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240</v>
      </c>
      <c r="AU294" s="255" t="s">
        <v>89</v>
      </c>
      <c r="AV294" s="14" t="s">
        <v>89</v>
      </c>
      <c r="AW294" s="14" t="s">
        <v>35</v>
      </c>
      <c r="AX294" s="14" t="s">
        <v>73</v>
      </c>
      <c r="AY294" s="255" t="s">
        <v>230</v>
      </c>
    </row>
    <row r="295" spans="1:51" s="13" customFormat="1" ht="12">
      <c r="A295" s="13"/>
      <c r="B295" s="234"/>
      <c r="C295" s="235"/>
      <c r="D295" s="236" t="s">
        <v>240</v>
      </c>
      <c r="E295" s="237" t="s">
        <v>19</v>
      </c>
      <c r="F295" s="238" t="s">
        <v>453</v>
      </c>
      <c r="G295" s="235"/>
      <c r="H295" s="237" t="s">
        <v>19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240</v>
      </c>
      <c r="AU295" s="244" t="s">
        <v>89</v>
      </c>
      <c r="AV295" s="13" t="s">
        <v>81</v>
      </c>
      <c r="AW295" s="13" t="s">
        <v>35</v>
      </c>
      <c r="AX295" s="13" t="s">
        <v>73</v>
      </c>
      <c r="AY295" s="244" t="s">
        <v>230</v>
      </c>
    </row>
    <row r="296" spans="1:51" s="14" customFormat="1" ht="12">
      <c r="A296" s="14"/>
      <c r="B296" s="245"/>
      <c r="C296" s="246"/>
      <c r="D296" s="236" t="s">
        <v>240</v>
      </c>
      <c r="E296" s="247" t="s">
        <v>19</v>
      </c>
      <c r="F296" s="248" t="s">
        <v>451</v>
      </c>
      <c r="G296" s="246"/>
      <c r="H296" s="249">
        <v>1.65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5" t="s">
        <v>240</v>
      </c>
      <c r="AU296" s="255" t="s">
        <v>89</v>
      </c>
      <c r="AV296" s="14" t="s">
        <v>89</v>
      </c>
      <c r="AW296" s="14" t="s">
        <v>35</v>
      </c>
      <c r="AX296" s="14" t="s">
        <v>73</v>
      </c>
      <c r="AY296" s="255" t="s">
        <v>230</v>
      </c>
    </row>
    <row r="297" spans="1:51" s="13" customFormat="1" ht="12">
      <c r="A297" s="13"/>
      <c r="B297" s="234"/>
      <c r="C297" s="235"/>
      <c r="D297" s="236" t="s">
        <v>240</v>
      </c>
      <c r="E297" s="237" t="s">
        <v>19</v>
      </c>
      <c r="F297" s="238" t="s">
        <v>454</v>
      </c>
      <c r="G297" s="235"/>
      <c r="H297" s="237" t="s">
        <v>19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240</v>
      </c>
      <c r="AU297" s="244" t="s">
        <v>89</v>
      </c>
      <c r="AV297" s="13" t="s">
        <v>81</v>
      </c>
      <c r="AW297" s="13" t="s">
        <v>35</v>
      </c>
      <c r="AX297" s="13" t="s">
        <v>73</v>
      </c>
      <c r="AY297" s="244" t="s">
        <v>230</v>
      </c>
    </row>
    <row r="298" spans="1:51" s="14" customFormat="1" ht="12">
      <c r="A298" s="14"/>
      <c r="B298" s="245"/>
      <c r="C298" s="246"/>
      <c r="D298" s="236" t="s">
        <v>240</v>
      </c>
      <c r="E298" s="247" t="s">
        <v>19</v>
      </c>
      <c r="F298" s="248" t="s">
        <v>448</v>
      </c>
      <c r="G298" s="246"/>
      <c r="H298" s="249">
        <v>3.3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240</v>
      </c>
      <c r="AU298" s="255" t="s">
        <v>89</v>
      </c>
      <c r="AV298" s="14" t="s">
        <v>89</v>
      </c>
      <c r="AW298" s="14" t="s">
        <v>35</v>
      </c>
      <c r="AX298" s="14" t="s">
        <v>73</v>
      </c>
      <c r="AY298" s="255" t="s">
        <v>230</v>
      </c>
    </row>
    <row r="299" spans="1:51" s="13" customFormat="1" ht="12">
      <c r="A299" s="13"/>
      <c r="B299" s="234"/>
      <c r="C299" s="235"/>
      <c r="D299" s="236" t="s">
        <v>240</v>
      </c>
      <c r="E299" s="237" t="s">
        <v>19</v>
      </c>
      <c r="F299" s="238" t="s">
        <v>455</v>
      </c>
      <c r="G299" s="235"/>
      <c r="H299" s="237" t="s">
        <v>19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240</v>
      </c>
      <c r="AU299" s="244" t="s">
        <v>89</v>
      </c>
      <c r="AV299" s="13" t="s">
        <v>81</v>
      </c>
      <c r="AW299" s="13" t="s">
        <v>35</v>
      </c>
      <c r="AX299" s="13" t="s">
        <v>73</v>
      </c>
      <c r="AY299" s="244" t="s">
        <v>230</v>
      </c>
    </row>
    <row r="300" spans="1:51" s="14" customFormat="1" ht="12">
      <c r="A300" s="14"/>
      <c r="B300" s="245"/>
      <c r="C300" s="246"/>
      <c r="D300" s="236" t="s">
        <v>240</v>
      </c>
      <c r="E300" s="247" t="s">
        <v>19</v>
      </c>
      <c r="F300" s="248" t="s">
        <v>451</v>
      </c>
      <c r="G300" s="246"/>
      <c r="H300" s="249">
        <v>1.65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240</v>
      </c>
      <c r="AU300" s="255" t="s">
        <v>89</v>
      </c>
      <c r="AV300" s="14" t="s">
        <v>89</v>
      </c>
      <c r="AW300" s="14" t="s">
        <v>35</v>
      </c>
      <c r="AX300" s="14" t="s">
        <v>73</v>
      </c>
      <c r="AY300" s="255" t="s">
        <v>230</v>
      </c>
    </row>
    <row r="301" spans="1:51" s="15" customFormat="1" ht="12">
      <c r="A301" s="15"/>
      <c r="B301" s="256"/>
      <c r="C301" s="257"/>
      <c r="D301" s="236" t="s">
        <v>240</v>
      </c>
      <c r="E301" s="258" t="s">
        <v>19</v>
      </c>
      <c r="F301" s="259" t="s">
        <v>244</v>
      </c>
      <c r="G301" s="257"/>
      <c r="H301" s="260">
        <v>18.15</v>
      </c>
      <c r="I301" s="261"/>
      <c r="J301" s="257"/>
      <c r="K301" s="257"/>
      <c r="L301" s="262"/>
      <c r="M301" s="263"/>
      <c r="N301" s="264"/>
      <c r="O301" s="264"/>
      <c r="P301" s="264"/>
      <c r="Q301" s="264"/>
      <c r="R301" s="264"/>
      <c r="S301" s="264"/>
      <c r="T301" s="26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6" t="s">
        <v>240</v>
      </c>
      <c r="AU301" s="266" t="s">
        <v>89</v>
      </c>
      <c r="AV301" s="15" t="s">
        <v>236</v>
      </c>
      <c r="AW301" s="15" t="s">
        <v>35</v>
      </c>
      <c r="AX301" s="15" t="s">
        <v>81</v>
      </c>
      <c r="AY301" s="266" t="s">
        <v>230</v>
      </c>
    </row>
    <row r="302" spans="1:65" s="2" customFormat="1" ht="37.8" customHeight="1">
      <c r="A302" s="40"/>
      <c r="B302" s="41"/>
      <c r="C302" s="216" t="s">
        <v>456</v>
      </c>
      <c r="D302" s="216" t="s">
        <v>232</v>
      </c>
      <c r="E302" s="217" t="s">
        <v>457</v>
      </c>
      <c r="F302" s="218" t="s">
        <v>458</v>
      </c>
      <c r="G302" s="219" t="s">
        <v>144</v>
      </c>
      <c r="H302" s="220">
        <v>3.6</v>
      </c>
      <c r="I302" s="221"/>
      <c r="J302" s="222">
        <f>ROUND(I302*H302,2)</f>
        <v>0</v>
      </c>
      <c r="K302" s="218" t="s">
        <v>235</v>
      </c>
      <c r="L302" s="46"/>
      <c r="M302" s="223" t="s">
        <v>19</v>
      </c>
      <c r="N302" s="224" t="s">
        <v>45</v>
      </c>
      <c r="O302" s="86"/>
      <c r="P302" s="225">
        <f>O302*H302</f>
        <v>0</v>
      </c>
      <c r="Q302" s="225">
        <v>0</v>
      </c>
      <c r="R302" s="225">
        <f>Q302*H302</f>
        <v>0</v>
      </c>
      <c r="S302" s="225">
        <v>0</v>
      </c>
      <c r="T302" s="22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7" t="s">
        <v>236</v>
      </c>
      <c r="AT302" s="227" t="s">
        <v>232</v>
      </c>
      <c r="AU302" s="227" t="s">
        <v>89</v>
      </c>
      <c r="AY302" s="19" t="s">
        <v>230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9" t="s">
        <v>89</v>
      </c>
      <c r="BK302" s="228">
        <f>ROUND(I302*H302,2)</f>
        <v>0</v>
      </c>
      <c r="BL302" s="19" t="s">
        <v>236</v>
      </c>
      <c r="BM302" s="227" t="s">
        <v>459</v>
      </c>
    </row>
    <row r="303" spans="1:47" s="2" customFormat="1" ht="12">
      <c r="A303" s="40"/>
      <c r="B303" s="41"/>
      <c r="C303" s="42"/>
      <c r="D303" s="229" t="s">
        <v>238</v>
      </c>
      <c r="E303" s="42"/>
      <c r="F303" s="230" t="s">
        <v>460</v>
      </c>
      <c r="G303" s="42"/>
      <c r="H303" s="42"/>
      <c r="I303" s="231"/>
      <c r="J303" s="42"/>
      <c r="K303" s="42"/>
      <c r="L303" s="46"/>
      <c r="M303" s="232"/>
      <c r="N303" s="23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238</v>
      </c>
      <c r="AU303" s="19" t="s">
        <v>89</v>
      </c>
    </row>
    <row r="304" spans="1:51" s="13" customFormat="1" ht="12">
      <c r="A304" s="13"/>
      <c r="B304" s="234"/>
      <c r="C304" s="235"/>
      <c r="D304" s="236" t="s">
        <v>240</v>
      </c>
      <c r="E304" s="237" t="s">
        <v>19</v>
      </c>
      <c r="F304" s="238" t="s">
        <v>366</v>
      </c>
      <c r="G304" s="235"/>
      <c r="H304" s="237" t="s">
        <v>19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240</v>
      </c>
      <c r="AU304" s="244" t="s">
        <v>89</v>
      </c>
      <c r="AV304" s="13" t="s">
        <v>81</v>
      </c>
      <c r="AW304" s="13" t="s">
        <v>35</v>
      </c>
      <c r="AX304" s="13" t="s">
        <v>73</v>
      </c>
      <c r="AY304" s="244" t="s">
        <v>230</v>
      </c>
    </row>
    <row r="305" spans="1:51" s="14" customFormat="1" ht="12">
      <c r="A305" s="14"/>
      <c r="B305" s="245"/>
      <c r="C305" s="246"/>
      <c r="D305" s="236" t="s">
        <v>240</v>
      </c>
      <c r="E305" s="247" t="s">
        <v>19</v>
      </c>
      <c r="F305" s="248" t="s">
        <v>461</v>
      </c>
      <c r="G305" s="246"/>
      <c r="H305" s="249">
        <v>3.6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240</v>
      </c>
      <c r="AU305" s="255" t="s">
        <v>89</v>
      </c>
      <c r="AV305" s="14" t="s">
        <v>89</v>
      </c>
      <c r="AW305" s="14" t="s">
        <v>35</v>
      </c>
      <c r="AX305" s="14" t="s">
        <v>73</v>
      </c>
      <c r="AY305" s="255" t="s">
        <v>230</v>
      </c>
    </row>
    <row r="306" spans="1:51" s="15" customFormat="1" ht="12">
      <c r="A306" s="15"/>
      <c r="B306" s="256"/>
      <c r="C306" s="257"/>
      <c r="D306" s="236" t="s">
        <v>240</v>
      </c>
      <c r="E306" s="258" t="s">
        <v>19</v>
      </c>
      <c r="F306" s="259" t="s">
        <v>244</v>
      </c>
      <c r="G306" s="257"/>
      <c r="H306" s="260">
        <v>3.6</v>
      </c>
      <c r="I306" s="261"/>
      <c r="J306" s="257"/>
      <c r="K306" s="257"/>
      <c r="L306" s="262"/>
      <c r="M306" s="263"/>
      <c r="N306" s="264"/>
      <c r="O306" s="264"/>
      <c r="P306" s="264"/>
      <c r="Q306" s="264"/>
      <c r="R306" s="264"/>
      <c r="S306" s="264"/>
      <c r="T306" s="26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6" t="s">
        <v>240</v>
      </c>
      <c r="AU306" s="266" t="s">
        <v>89</v>
      </c>
      <c r="AV306" s="15" t="s">
        <v>236</v>
      </c>
      <c r="AW306" s="15" t="s">
        <v>35</v>
      </c>
      <c r="AX306" s="15" t="s">
        <v>81</v>
      </c>
      <c r="AY306" s="266" t="s">
        <v>230</v>
      </c>
    </row>
    <row r="307" spans="1:65" s="2" customFormat="1" ht="33" customHeight="1">
      <c r="A307" s="40"/>
      <c r="B307" s="41"/>
      <c r="C307" s="216" t="s">
        <v>462</v>
      </c>
      <c r="D307" s="216" t="s">
        <v>232</v>
      </c>
      <c r="E307" s="217" t="s">
        <v>463</v>
      </c>
      <c r="F307" s="218" t="s">
        <v>464</v>
      </c>
      <c r="G307" s="219" t="s">
        <v>144</v>
      </c>
      <c r="H307" s="220">
        <v>1.5</v>
      </c>
      <c r="I307" s="221"/>
      <c r="J307" s="222">
        <f>ROUND(I307*H307,2)</f>
        <v>0</v>
      </c>
      <c r="K307" s="218" t="s">
        <v>235</v>
      </c>
      <c r="L307" s="46"/>
      <c r="M307" s="223" t="s">
        <v>19</v>
      </c>
      <c r="N307" s="224" t="s">
        <v>45</v>
      </c>
      <c r="O307" s="86"/>
      <c r="P307" s="225">
        <f>O307*H307</f>
        <v>0</v>
      </c>
      <c r="Q307" s="225">
        <v>0.105</v>
      </c>
      <c r="R307" s="225">
        <f>Q307*H307</f>
        <v>0.1575</v>
      </c>
      <c r="S307" s="225">
        <v>0</v>
      </c>
      <c r="T307" s="22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27" t="s">
        <v>236</v>
      </c>
      <c r="AT307" s="227" t="s">
        <v>232</v>
      </c>
      <c r="AU307" s="227" t="s">
        <v>89</v>
      </c>
      <c r="AY307" s="19" t="s">
        <v>230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9" t="s">
        <v>89</v>
      </c>
      <c r="BK307" s="228">
        <f>ROUND(I307*H307,2)</f>
        <v>0</v>
      </c>
      <c r="BL307" s="19" t="s">
        <v>236</v>
      </c>
      <c r="BM307" s="227" t="s">
        <v>465</v>
      </c>
    </row>
    <row r="308" spans="1:47" s="2" customFormat="1" ht="12">
      <c r="A308" s="40"/>
      <c r="B308" s="41"/>
      <c r="C308" s="42"/>
      <c r="D308" s="229" t="s">
        <v>238</v>
      </c>
      <c r="E308" s="42"/>
      <c r="F308" s="230" t="s">
        <v>466</v>
      </c>
      <c r="G308" s="42"/>
      <c r="H308" s="42"/>
      <c r="I308" s="231"/>
      <c r="J308" s="42"/>
      <c r="K308" s="42"/>
      <c r="L308" s="46"/>
      <c r="M308" s="232"/>
      <c r="N308" s="23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238</v>
      </c>
      <c r="AU308" s="19" t="s">
        <v>89</v>
      </c>
    </row>
    <row r="309" spans="1:51" s="13" customFormat="1" ht="12">
      <c r="A309" s="13"/>
      <c r="B309" s="234"/>
      <c r="C309" s="235"/>
      <c r="D309" s="236" t="s">
        <v>240</v>
      </c>
      <c r="E309" s="237" t="s">
        <v>19</v>
      </c>
      <c r="F309" s="238" t="s">
        <v>467</v>
      </c>
      <c r="G309" s="235"/>
      <c r="H309" s="237" t="s">
        <v>19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240</v>
      </c>
      <c r="AU309" s="244" t="s">
        <v>89</v>
      </c>
      <c r="AV309" s="13" t="s">
        <v>81</v>
      </c>
      <c r="AW309" s="13" t="s">
        <v>35</v>
      </c>
      <c r="AX309" s="13" t="s">
        <v>73</v>
      </c>
      <c r="AY309" s="244" t="s">
        <v>230</v>
      </c>
    </row>
    <row r="310" spans="1:51" s="14" customFormat="1" ht="12">
      <c r="A310" s="14"/>
      <c r="B310" s="245"/>
      <c r="C310" s="246"/>
      <c r="D310" s="236" t="s">
        <v>240</v>
      </c>
      <c r="E310" s="247" t="s">
        <v>19</v>
      </c>
      <c r="F310" s="248" t="s">
        <v>468</v>
      </c>
      <c r="G310" s="246"/>
      <c r="H310" s="249">
        <v>1.5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240</v>
      </c>
      <c r="AU310" s="255" t="s">
        <v>89</v>
      </c>
      <c r="AV310" s="14" t="s">
        <v>89</v>
      </c>
      <c r="AW310" s="14" t="s">
        <v>35</v>
      </c>
      <c r="AX310" s="14" t="s">
        <v>73</v>
      </c>
      <c r="AY310" s="255" t="s">
        <v>230</v>
      </c>
    </row>
    <row r="311" spans="1:51" s="16" customFormat="1" ht="12">
      <c r="A311" s="16"/>
      <c r="B311" s="277"/>
      <c r="C311" s="278"/>
      <c r="D311" s="236" t="s">
        <v>240</v>
      </c>
      <c r="E311" s="279" t="s">
        <v>148</v>
      </c>
      <c r="F311" s="280" t="s">
        <v>469</v>
      </c>
      <c r="G311" s="278"/>
      <c r="H311" s="281">
        <v>1.5</v>
      </c>
      <c r="I311" s="282"/>
      <c r="J311" s="278"/>
      <c r="K311" s="278"/>
      <c r="L311" s="283"/>
      <c r="M311" s="284"/>
      <c r="N311" s="285"/>
      <c r="O311" s="285"/>
      <c r="P311" s="285"/>
      <c r="Q311" s="285"/>
      <c r="R311" s="285"/>
      <c r="S311" s="285"/>
      <c r="T311" s="28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T311" s="287" t="s">
        <v>240</v>
      </c>
      <c r="AU311" s="287" t="s">
        <v>89</v>
      </c>
      <c r="AV311" s="16" t="s">
        <v>116</v>
      </c>
      <c r="AW311" s="16" t="s">
        <v>35</v>
      </c>
      <c r="AX311" s="16" t="s">
        <v>73</v>
      </c>
      <c r="AY311" s="287" t="s">
        <v>230</v>
      </c>
    </row>
    <row r="312" spans="1:51" s="15" customFormat="1" ht="12">
      <c r="A312" s="15"/>
      <c r="B312" s="256"/>
      <c r="C312" s="257"/>
      <c r="D312" s="236" t="s">
        <v>240</v>
      </c>
      <c r="E312" s="258" t="s">
        <v>19</v>
      </c>
      <c r="F312" s="259" t="s">
        <v>244</v>
      </c>
      <c r="G312" s="257"/>
      <c r="H312" s="260">
        <v>1.5</v>
      </c>
      <c r="I312" s="261"/>
      <c r="J312" s="257"/>
      <c r="K312" s="257"/>
      <c r="L312" s="262"/>
      <c r="M312" s="263"/>
      <c r="N312" s="264"/>
      <c r="O312" s="264"/>
      <c r="P312" s="264"/>
      <c r="Q312" s="264"/>
      <c r="R312" s="264"/>
      <c r="S312" s="264"/>
      <c r="T312" s="26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6" t="s">
        <v>240</v>
      </c>
      <c r="AU312" s="266" t="s">
        <v>89</v>
      </c>
      <c r="AV312" s="15" t="s">
        <v>236</v>
      </c>
      <c r="AW312" s="15" t="s">
        <v>35</v>
      </c>
      <c r="AX312" s="15" t="s">
        <v>81</v>
      </c>
      <c r="AY312" s="266" t="s">
        <v>230</v>
      </c>
    </row>
    <row r="313" spans="1:65" s="2" customFormat="1" ht="55.5" customHeight="1">
      <c r="A313" s="40"/>
      <c r="B313" s="41"/>
      <c r="C313" s="216" t="s">
        <v>470</v>
      </c>
      <c r="D313" s="216" t="s">
        <v>232</v>
      </c>
      <c r="E313" s="217" t="s">
        <v>471</v>
      </c>
      <c r="F313" s="218" t="s">
        <v>472</v>
      </c>
      <c r="G313" s="219" t="s">
        <v>144</v>
      </c>
      <c r="H313" s="220">
        <v>27</v>
      </c>
      <c r="I313" s="221"/>
      <c r="J313" s="222">
        <f>ROUND(I313*H313,2)</f>
        <v>0</v>
      </c>
      <c r="K313" s="218" t="s">
        <v>235</v>
      </c>
      <c r="L313" s="46"/>
      <c r="M313" s="223" t="s">
        <v>19</v>
      </c>
      <c r="N313" s="224" t="s">
        <v>45</v>
      </c>
      <c r="O313" s="86"/>
      <c r="P313" s="225">
        <f>O313*H313</f>
        <v>0</v>
      </c>
      <c r="Q313" s="225">
        <v>0.09336</v>
      </c>
      <c r="R313" s="225">
        <f>Q313*H313</f>
        <v>2.52072</v>
      </c>
      <c r="S313" s="225">
        <v>0</v>
      </c>
      <c r="T313" s="22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7" t="s">
        <v>236</v>
      </c>
      <c r="AT313" s="227" t="s">
        <v>232</v>
      </c>
      <c r="AU313" s="227" t="s">
        <v>89</v>
      </c>
      <c r="AY313" s="19" t="s">
        <v>230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9" t="s">
        <v>89</v>
      </c>
      <c r="BK313" s="228">
        <f>ROUND(I313*H313,2)</f>
        <v>0</v>
      </c>
      <c r="BL313" s="19" t="s">
        <v>236</v>
      </c>
      <c r="BM313" s="227" t="s">
        <v>473</v>
      </c>
    </row>
    <row r="314" spans="1:47" s="2" customFormat="1" ht="12">
      <c r="A314" s="40"/>
      <c r="B314" s="41"/>
      <c r="C314" s="42"/>
      <c r="D314" s="229" t="s">
        <v>238</v>
      </c>
      <c r="E314" s="42"/>
      <c r="F314" s="230" t="s">
        <v>474</v>
      </c>
      <c r="G314" s="42"/>
      <c r="H314" s="42"/>
      <c r="I314" s="231"/>
      <c r="J314" s="42"/>
      <c r="K314" s="42"/>
      <c r="L314" s="46"/>
      <c r="M314" s="232"/>
      <c r="N314" s="23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238</v>
      </c>
      <c r="AU314" s="19" t="s">
        <v>89</v>
      </c>
    </row>
    <row r="315" spans="1:51" s="13" customFormat="1" ht="12">
      <c r="A315" s="13"/>
      <c r="B315" s="234"/>
      <c r="C315" s="235"/>
      <c r="D315" s="236" t="s">
        <v>240</v>
      </c>
      <c r="E315" s="237" t="s">
        <v>19</v>
      </c>
      <c r="F315" s="238" t="s">
        <v>475</v>
      </c>
      <c r="G315" s="235"/>
      <c r="H315" s="237" t="s">
        <v>19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240</v>
      </c>
      <c r="AU315" s="244" t="s">
        <v>89</v>
      </c>
      <c r="AV315" s="13" t="s">
        <v>81</v>
      </c>
      <c r="AW315" s="13" t="s">
        <v>35</v>
      </c>
      <c r="AX315" s="13" t="s">
        <v>73</v>
      </c>
      <c r="AY315" s="244" t="s">
        <v>230</v>
      </c>
    </row>
    <row r="316" spans="1:51" s="14" customFormat="1" ht="12">
      <c r="A316" s="14"/>
      <c r="B316" s="245"/>
      <c r="C316" s="246"/>
      <c r="D316" s="236" t="s">
        <v>240</v>
      </c>
      <c r="E316" s="247" t="s">
        <v>19</v>
      </c>
      <c r="F316" s="248" t="s">
        <v>476</v>
      </c>
      <c r="G316" s="246"/>
      <c r="H316" s="249">
        <v>24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240</v>
      </c>
      <c r="AU316" s="255" t="s">
        <v>89</v>
      </c>
      <c r="AV316" s="14" t="s">
        <v>89</v>
      </c>
      <c r="AW316" s="14" t="s">
        <v>35</v>
      </c>
      <c r="AX316" s="14" t="s">
        <v>73</v>
      </c>
      <c r="AY316" s="255" t="s">
        <v>230</v>
      </c>
    </row>
    <row r="317" spans="1:51" s="14" customFormat="1" ht="12">
      <c r="A317" s="14"/>
      <c r="B317" s="245"/>
      <c r="C317" s="246"/>
      <c r="D317" s="236" t="s">
        <v>240</v>
      </c>
      <c r="E317" s="247" t="s">
        <v>19</v>
      </c>
      <c r="F317" s="248" t="s">
        <v>477</v>
      </c>
      <c r="G317" s="246"/>
      <c r="H317" s="249">
        <v>3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240</v>
      </c>
      <c r="AU317" s="255" t="s">
        <v>89</v>
      </c>
      <c r="AV317" s="14" t="s">
        <v>89</v>
      </c>
      <c r="AW317" s="14" t="s">
        <v>35</v>
      </c>
      <c r="AX317" s="14" t="s">
        <v>73</v>
      </c>
      <c r="AY317" s="255" t="s">
        <v>230</v>
      </c>
    </row>
    <row r="318" spans="1:51" s="15" customFormat="1" ht="12">
      <c r="A318" s="15"/>
      <c r="B318" s="256"/>
      <c r="C318" s="257"/>
      <c r="D318" s="236" t="s">
        <v>240</v>
      </c>
      <c r="E318" s="258" t="s">
        <v>19</v>
      </c>
      <c r="F318" s="259" t="s">
        <v>244</v>
      </c>
      <c r="G318" s="257"/>
      <c r="H318" s="260">
        <v>27</v>
      </c>
      <c r="I318" s="261"/>
      <c r="J318" s="257"/>
      <c r="K318" s="257"/>
      <c r="L318" s="262"/>
      <c r="M318" s="263"/>
      <c r="N318" s="264"/>
      <c r="O318" s="264"/>
      <c r="P318" s="264"/>
      <c r="Q318" s="264"/>
      <c r="R318" s="264"/>
      <c r="S318" s="264"/>
      <c r="T318" s="26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6" t="s">
        <v>240</v>
      </c>
      <c r="AU318" s="266" t="s">
        <v>89</v>
      </c>
      <c r="AV318" s="15" t="s">
        <v>236</v>
      </c>
      <c r="AW318" s="15" t="s">
        <v>35</v>
      </c>
      <c r="AX318" s="15" t="s">
        <v>81</v>
      </c>
      <c r="AY318" s="266" t="s">
        <v>230</v>
      </c>
    </row>
    <row r="319" spans="1:63" s="12" customFormat="1" ht="22.8" customHeight="1">
      <c r="A319" s="12"/>
      <c r="B319" s="200"/>
      <c r="C319" s="201"/>
      <c r="D319" s="202" t="s">
        <v>72</v>
      </c>
      <c r="E319" s="214" t="s">
        <v>287</v>
      </c>
      <c r="F319" s="214" t="s">
        <v>478</v>
      </c>
      <c r="G319" s="201"/>
      <c r="H319" s="201"/>
      <c r="I319" s="204"/>
      <c r="J319" s="215">
        <f>BK319</f>
        <v>0</v>
      </c>
      <c r="K319" s="201"/>
      <c r="L319" s="206"/>
      <c r="M319" s="207"/>
      <c r="N319" s="208"/>
      <c r="O319" s="208"/>
      <c r="P319" s="209">
        <f>SUM(P320:P482)</f>
        <v>0</v>
      </c>
      <c r="Q319" s="208"/>
      <c r="R319" s="209">
        <f>SUM(R320:R482)</f>
        <v>0.03426</v>
      </c>
      <c r="S319" s="208"/>
      <c r="T319" s="210">
        <f>SUM(T320:T482)</f>
        <v>16.97379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1" t="s">
        <v>81</v>
      </c>
      <c r="AT319" s="212" t="s">
        <v>72</v>
      </c>
      <c r="AU319" s="212" t="s">
        <v>81</v>
      </c>
      <c r="AY319" s="211" t="s">
        <v>230</v>
      </c>
      <c r="BK319" s="213">
        <f>SUM(BK320:BK482)</f>
        <v>0</v>
      </c>
    </row>
    <row r="320" spans="1:65" s="2" customFormat="1" ht="24.15" customHeight="1">
      <c r="A320" s="40"/>
      <c r="B320" s="41"/>
      <c r="C320" s="216" t="s">
        <v>479</v>
      </c>
      <c r="D320" s="216" t="s">
        <v>232</v>
      </c>
      <c r="E320" s="217" t="s">
        <v>480</v>
      </c>
      <c r="F320" s="218" t="s">
        <v>481</v>
      </c>
      <c r="G320" s="219" t="s">
        <v>118</v>
      </c>
      <c r="H320" s="220">
        <v>3.15</v>
      </c>
      <c r="I320" s="221"/>
      <c r="J320" s="222">
        <f>ROUND(I320*H320,2)</f>
        <v>0</v>
      </c>
      <c r="K320" s="218" t="s">
        <v>235</v>
      </c>
      <c r="L320" s="46"/>
      <c r="M320" s="223" t="s">
        <v>19</v>
      </c>
      <c r="N320" s="224" t="s">
        <v>45</v>
      </c>
      <c r="O320" s="86"/>
      <c r="P320" s="225">
        <f>O320*H320</f>
        <v>0</v>
      </c>
      <c r="Q320" s="225">
        <v>0</v>
      </c>
      <c r="R320" s="225">
        <f>Q320*H320</f>
        <v>0</v>
      </c>
      <c r="S320" s="225">
        <v>2.2</v>
      </c>
      <c r="T320" s="226">
        <f>S320*H320</f>
        <v>6.930000000000001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7" t="s">
        <v>236</v>
      </c>
      <c r="AT320" s="227" t="s">
        <v>232</v>
      </c>
      <c r="AU320" s="227" t="s">
        <v>89</v>
      </c>
      <c r="AY320" s="19" t="s">
        <v>230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9" t="s">
        <v>89</v>
      </c>
      <c r="BK320" s="228">
        <f>ROUND(I320*H320,2)</f>
        <v>0</v>
      </c>
      <c r="BL320" s="19" t="s">
        <v>236</v>
      </c>
      <c r="BM320" s="227" t="s">
        <v>482</v>
      </c>
    </row>
    <row r="321" spans="1:47" s="2" customFormat="1" ht="12">
      <c r="A321" s="40"/>
      <c r="B321" s="41"/>
      <c r="C321" s="42"/>
      <c r="D321" s="229" t="s">
        <v>238</v>
      </c>
      <c r="E321" s="42"/>
      <c r="F321" s="230" t="s">
        <v>483</v>
      </c>
      <c r="G321" s="42"/>
      <c r="H321" s="42"/>
      <c r="I321" s="231"/>
      <c r="J321" s="42"/>
      <c r="K321" s="42"/>
      <c r="L321" s="46"/>
      <c r="M321" s="232"/>
      <c r="N321" s="23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238</v>
      </c>
      <c r="AU321" s="19" t="s">
        <v>89</v>
      </c>
    </row>
    <row r="322" spans="1:51" s="13" customFormat="1" ht="12">
      <c r="A322" s="13"/>
      <c r="B322" s="234"/>
      <c r="C322" s="235"/>
      <c r="D322" s="236" t="s">
        <v>240</v>
      </c>
      <c r="E322" s="237" t="s">
        <v>19</v>
      </c>
      <c r="F322" s="238" t="s">
        <v>484</v>
      </c>
      <c r="G322" s="235"/>
      <c r="H322" s="237" t="s">
        <v>19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240</v>
      </c>
      <c r="AU322" s="244" t="s">
        <v>89</v>
      </c>
      <c r="AV322" s="13" t="s">
        <v>81</v>
      </c>
      <c r="AW322" s="13" t="s">
        <v>35</v>
      </c>
      <c r="AX322" s="13" t="s">
        <v>73</v>
      </c>
      <c r="AY322" s="244" t="s">
        <v>230</v>
      </c>
    </row>
    <row r="323" spans="1:51" s="14" customFormat="1" ht="12">
      <c r="A323" s="14"/>
      <c r="B323" s="245"/>
      <c r="C323" s="246"/>
      <c r="D323" s="236" t="s">
        <v>240</v>
      </c>
      <c r="E323" s="247" t="s">
        <v>19</v>
      </c>
      <c r="F323" s="248" t="s">
        <v>301</v>
      </c>
      <c r="G323" s="246"/>
      <c r="H323" s="249">
        <v>2.88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240</v>
      </c>
      <c r="AU323" s="255" t="s">
        <v>89</v>
      </c>
      <c r="AV323" s="14" t="s">
        <v>89</v>
      </c>
      <c r="AW323" s="14" t="s">
        <v>35</v>
      </c>
      <c r="AX323" s="14" t="s">
        <v>73</v>
      </c>
      <c r="AY323" s="255" t="s">
        <v>230</v>
      </c>
    </row>
    <row r="324" spans="1:51" s="14" customFormat="1" ht="12">
      <c r="A324" s="14"/>
      <c r="B324" s="245"/>
      <c r="C324" s="246"/>
      <c r="D324" s="236" t="s">
        <v>240</v>
      </c>
      <c r="E324" s="247" t="s">
        <v>19</v>
      </c>
      <c r="F324" s="248" t="s">
        <v>302</v>
      </c>
      <c r="G324" s="246"/>
      <c r="H324" s="249">
        <v>0.27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5" t="s">
        <v>240</v>
      </c>
      <c r="AU324" s="255" t="s">
        <v>89</v>
      </c>
      <c r="AV324" s="14" t="s">
        <v>89</v>
      </c>
      <c r="AW324" s="14" t="s">
        <v>35</v>
      </c>
      <c r="AX324" s="14" t="s">
        <v>73</v>
      </c>
      <c r="AY324" s="255" t="s">
        <v>230</v>
      </c>
    </row>
    <row r="325" spans="1:51" s="15" customFormat="1" ht="12">
      <c r="A325" s="15"/>
      <c r="B325" s="256"/>
      <c r="C325" s="257"/>
      <c r="D325" s="236" t="s">
        <v>240</v>
      </c>
      <c r="E325" s="258" t="s">
        <v>19</v>
      </c>
      <c r="F325" s="259" t="s">
        <v>244</v>
      </c>
      <c r="G325" s="257"/>
      <c r="H325" s="260">
        <v>3.15</v>
      </c>
      <c r="I325" s="261"/>
      <c r="J325" s="257"/>
      <c r="K325" s="257"/>
      <c r="L325" s="262"/>
      <c r="M325" s="263"/>
      <c r="N325" s="264"/>
      <c r="O325" s="264"/>
      <c r="P325" s="264"/>
      <c r="Q325" s="264"/>
      <c r="R325" s="264"/>
      <c r="S325" s="264"/>
      <c r="T325" s="26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6" t="s">
        <v>240</v>
      </c>
      <c r="AU325" s="266" t="s">
        <v>89</v>
      </c>
      <c r="AV325" s="15" t="s">
        <v>236</v>
      </c>
      <c r="AW325" s="15" t="s">
        <v>35</v>
      </c>
      <c r="AX325" s="15" t="s">
        <v>81</v>
      </c>
      <c r="AY325" s="266" t="s">
        <v>230</v>
      </c>
    </row>
    <row r="326" spans="1:65" s="2" customFormat="1" ht="24.15" customHeight="1">
      <c r="A326" s="40"/>
      <c r="B326" s="41"/>
      <c r="C326" s="216" t="s">
        <v>485</v>
      </c>
      <c r="D326" s="216" t="s">
        <v>232</v>
      </c>
      <c r="E326" s="217" t="s">
        <v>486</v>
      </c>
      <c r="F326" s="218" t="s">
        <v>487</v>
      </c>
      <c r="G326" s="219" t="s">
        <v>144</v>
      </c>
      <c r="H326" s="220">
        <v>28.5</v>
      </c>
      <c r="I326" s="221"/>
      <c r="J326" s="222">
        <f>ROUND(I326*H326,2)</f>
        <v>0</v>
      </c>
      <c r="K326" s="218" t="s">
        <v>235</v>
      </c>
      <c r="L326" s="46"/>
      <c r="M326" s="223" t="s">
        <v>19</v>
      </c>
      <c r="N326" s="224" t="s">
        <v>45</v>
      </c>
      <c r="O326" s="86"/>
      <c r="P326" s="225">
        <f>O326*H326</f>
        <v>0</v>
      </c>
      <c r="Q326" s="225">
        <v>0</v>
      </c>
      <c r="R326" s="225">
        <f>Q326*H326</f>
        <v>0</v>
      </c>
      <c r="S326" s="225">
        <v>0.09</v>
      </c>
      <c r="T326" s="226">
        <f>S326*H326</f>
        <v>2.565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7" t="s">
        <v>236</v>
      </c>
      <c r="AT326" s="227" t="s">
        <v>232</v>
      </c>
      <c r="AU326" s="227" t="s">
        <v>89</v>
      </c>
      <c r="AY326" s="19" t="s">
        <v>230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9" t="s">
        <v>89</v>
      </c>
      <c r="BK326" s="228">
        <f>ROUND(I326*H326,2)</f>
        <v>0</v>
      </c>
      <c r="BL326" s="19" t="s">
        <v>236</v>
      </c>
      <c r="BM326" s="227" t="s">
        <v>488</v>
      </c>
    </row>
    <row r="327" spans="1:47" s="2" customFormat="1" ht="12">
      <c r="A327" s="40"/>
      <c r="B327" s="41"/>
      <c r="C327" s="42"/>
      <c r="D327" s="229" t="s">
        <v>238</v>
      </c>
      <c r="E327" s="42"/>
      <c r="F327" s="230" t="s">
        <v>489</v>
      </c>
      <c r="G327" s="42"/>
      <c r="H327" s="42"/>
      <c r="I327" s="231"/>
      <c r="J327" s="42"/>
      <c r="K327" s="42"/>
      <c r="L327" s="46"/>
      <c r="M327" s="232"/>
      <c r="N327" s="23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238</v>
      </c>
      <c r="AU327" s="19" t="s">
        <v>89</v>
      </c>
    </row>
    <row r="328" spans="1:51" s="13" customFormat="1" ht="12">
      <c r="A328" s="13"/>
      <c r="B328" s="234"/>
      <c r="C328" s="235"/>
      <c r="D328" s="236" t="s">
        <v>240</v>
      </c>
      <c r="E328" s="237" t="s">
        <v>19</v>
      </c>
      <c r="F328" s="238" t="s">
        <v>475</v>
      </c>
      <c r="G328" s="235"/>
      <c r="H328" s="237" t="s">
        <v>19</v>
      </c>
      <c r="I328" s="239"/>
      <c r="J328" s="235"/>
      <c r="K328" s="235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240</v>
      </c>
      <c r="AU328" s="244" t="s">
        <v>89</v>
      </c>
      <c r="AV328" s="13" t="s">
        <v>81</v>
      </c>
      <c r="AW328" s="13" t="s">
        <v>35</v>
      </c>
      <c r="AX328" s="13" t="s">
        <v>73</v>
      </c>
      <c r="AY328" s="244" t="s">
        <v>230</v>
      </c>
    </row>
    <row r="329" spans="1:51" s="14" customFormat="1" ht="12">
      <c r="A329" s="14"/>
      <c r="B329" s="245"/>
      <c r="C329" s="246"/>
      <c r="D329" s="236" t="s">
        <v>240</v>
      </c>
      <c r="E329" s="247" t="s">
        <v>19</v>
      </c>
      <c r="F329" s="248" t="s">
        <v>476</v>
      </c>
      <c r="G329" s="246"/>
      <c r="H329" s="249">
        <v>24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240</v>
      </c>
      <c r="AU329" s="255" t="s">
        <v>89</v>
      </c>
      <c r="AV329" s="14" t="s">
        <v>89</v>
      </c>
      <c r="AW329" s="14" t="s">
        <v>35</v>
      </c>
      <c r="AX329" s="14" t="s">
        <v>73</v>
      </c>
      <c r="AY329" s="255" t="s">
        <v>230</v>
      </c>
    </row>
    <row r="330" spans="1:51" s="14" customFormat="1" ht="12">
      <c r="A330" s="14"/>
      <c r="B330" s="245"/>
      <c r="C330" s="246"/>
      <c r="D330" s="236" t="s">
        <v>240</v>
      </c>
      <c r="E330" s="247" t="s">
        <v>19</v>
      </c>
      <c r="F330" s="248" t="s">
        <v>477</v>
      </c>
      <c r="G330" s="246"/>
      <c r="H330" s="249">
        <v>3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240</v>
      </c>
      <c r="AU330" s="255" t="s">
        <v>89</v>
      </c>
      <c r="AV330" s="14" t="s">
        <v>89</v>
      </c>
      <c r="AW330" s="14" t="s">
        <v>35</v>
      </c>
      <c r="AX330" s="14" t="s">
        <v>73</v>
      </c>
      <c r="AY330" s="255" t="s">
        <v>230</v>
      </c>
    </row>
    <row r="331" spans="1:51" s="13" customFormat="1" ht="12">
      <c r="A331" s="13"/>
      <c r="B331" s="234"/>
      <c r="C331" s="235"/>
      <c r="D331" s="236" t="s">
        <v>240</v>
      </c>
      <c r="E331" s="237" t="s">
        <v>19</v>
      </c>
      <c r="F331" s="238" t="s">
        <v>490</v>
      </c>
      <c r="G331" s="235"/>
      <c r="H331" s="237" t="s">
        <v>19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240</v>
      </c>
      <c r="AU331" s="244" t="s">
        <v>89</v>
      </c>
      <c r="AV331" s="13" t="s">
        <v>81</v>
      </c>
      <c r="AW331" s="13" t="s">
        <v>35</v>
      </c>
      <c r="AX331" s="13" t="s">
        <v>73</v>
      </c>
      <c r="AY331" s="244" t="s">
        <v>230</v>
      </c>
    </row>
    <row r="332" spans="1:51" s="14" customFormat="1" ht="12">
      <c r="A332" s="14"/>
      <c r="B332" s="245"/>
      <c r="C332" s="246"/>
      <c r="D332" s="236" t="s">
        <v>240</v>
      </c>
      <c r="E332" s="247" t="s">
        <v>19</v>
      </c>
      <c r="F332" s="248" t="s">
        <v>491</v>
      </c>
      <c r="G332" s="246"/>
      <c r="H332" s="249">
        <v>1.5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240</v>
      </c>
      <c r="AU332" s="255" t="s">
        <v>89</v>
      </c>
      <c r="AV332" s="14" t="s">
        <v>89</v>
      </c>
      <c r="AW332" s="14" t="s">
        <v>35</v>
      </c>
      <c r="AX332" s="14" t="s">
        <v>73</v>
      </c>
      <c r="AY332" s="255" t="s">
        <v>230</v>
      </c>
    </row>
    <row r="333" spans="1:51" s="15" customFormat="1" ht="12">
      <c r="A333" s="15"/>
      <c r="B333" s="256"/>
      <c r="C333" s="257"/>
      <c r="D333" s="236" t="s">
        <v>240</v>
      </c>
      <c r="E333" s="258" t="s">
        <v>19</v>
      </c>
      <c r="F333" s="259" t="s">
        <v>244</v>
      </c>
      <c r="G333" s="257"/>
      <c r="H333" s="260">
        <v>28.5</v>
      </c>
      <c r="I333" s="261"/>
      <c r="J333" s="257"/>
      <c r="K333" s="257"/>
      <c r="L333" s="262"/>
      <c r="M333" s="263"/>
      <c r="N333" s="264"/>
      <c r="O333" s="264"/>
      <c r="P333" s="264"/>
      <c r="Q333" s="264"/>
      <c r="R333" s="264"/>
      <c r="S333" s="264"/>
      <c r="T333" s="26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66" t="s">
        <v>240</v>
      </c>
      <c r="AU333" s="266" t="s">
        <v>89</v>
      </c>
      <c r="AV333" s="15" t="s">
        <v>236</v>
      </c>
      <c r="AW333" s="15" t="s">
        <v>35</v>
      </c>
      <c r="AX333" s="15" t="s">
        <v>81</v>
      </c>
      <c r="AY333" s="266" t="s">
        <v>230</v>
      </c>
    </row>
    <row r="334" spans="1:65" s="2" customFormat="1" ht="49.05" customHeight="1">
      <c r="A334" s="40"/>
      <c r="B334" s="41"/>
      <c r="C334" s="216" t="s">
        <v>492</v>
      </c>
      <c r="D334" s="216" t="s">
        <v>232</v>
      </c>
      <c r="E334" s="217" t="s">
        <v>493</v>
      </c>
      <c r="F334" s="218" t="s">
        <v>494</v>
      </c>
      <c r="G334" s="219" t="s">
        <v>144</v>
      </c>
      <c r="H334" s="220">
        <v>37.57</v>
      </c>
      <c r="I334" s="221"/>
      <c r="J334" s="222">
        <f>ROUND(I334*H334,2)</f>
        <v>0</v>
      </c>
      <c r="K334" s="218" t="s">
        <v>235</v>
      </c>
      <c r="L334" s="46"/>
      <c r="M334" s="223" t="s">
        <v>19</v>
      </c>
      <c r="N334" s="224" t="s">
        <v>45</v>
      </c>
      <c r="O334" s="86"/>
      <c r="P334" s="225">
        <f>O334*H334</f>
        <v>0</v>
      </c>
      <c r="Q334" s="225">
        <v>0</v>
      </c>
      <c r="R334" s="225">
        <f>Q334*H334</f>
        <v>0</v>
      </c>
      <c r="S334" s="225">
        <v>0.059</v>
      </c>
      <c r="T334" s="226">
        <f>S334*H334</f>
        <v>2.21663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7" t="s">
        <v>236</v>
      </c>
      <c r="AT334" s="227" t="s">
        <v>232</v>
      </c>
      <c r="AU334" s="227" t="s">
        <v>89</v>
      </c>
      <c r="AY334" s="19" t="s">
        <v>230</v>
      </c>
      <c r="BE334" s="228">
        <f>IF(N334="základní",J334,0)</f>
        <v>0</v>
      </c>
      <c r="BF334" s="228">
        <f>IF(N334="snížená",J334,0)</f>
        <v>0</v>
      </c>
      <c r="BG334" s="228">
        <f>IF(N334="zákl. přenesená",J334,0)</f>
        <v>0</v>
      </c>
      <c r="BH334" s="228">
        <f>IF(N334="sníž. přenesená",J334,0)</f>
        <v>0</v>
      </c>
      <c r="BI334" s="228">
        <f>IF(N334="nulová",J334,0)</f>
        <v>0</v>
      </c>
      <c r="BJ334" s="19" t="s">
        <v>89</v>
      </c>
      <c r="BK334" s="228">
        <f>ROUND(I334*H334,2)</f>
        <v>0</v>
      </c>
      <c r="BL334" s="19" t="s">
        <v>236</v>
      </c>
      <c r="BM334" s="227" t="s">
        <v>495</v>
      </c>
    </row>
    <row r="335" spans="1:47" s="2" customFormat="1" ht="12">
      <c r="A335" s="40"/>
      <c r="B335" s="41"/>
      <c r="C335" s="42"/>
      <c r="D335" s="229" t="s">
        <v>238</v>
      </c>
      <c r="E335" s="42"/>
      <c r="F335" s="230" t="s">
        <v>496</v>
      </c>
      <c r="G335" s="42"/>
      <c r="H335" s="42"/>
      <c r="I335" s="231"/>
      <c r="J335" s="42"/>
      <c r="K335" s="42"/>
      <c r="L335" s="46"/>
      <c r="M335" s="232"/>
      <c r="N335" s="23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238</v>
      </c>
      <c r="AU335" s="19" t="s">
        <v>89</v>
      </c>
    </row>
    <row r="336" spans="1:51" s="13" customFormat="1" ht="12">
      <c r="A336" s="13"/>
      <c r="B336" s="234"/>
      <c r="C336" s="235"/>
      <c r="D336" s="236" t="s">
        <v>240</v>
      </c>
      <c r="E336" s="237" t="s">
        <v>19</v>
      </c>
      <c r="F336" s="238" t="s">
        <v>497</v>
      </c>
      <c r="G336" s="235"/>
      <c r="H336" s="237" t="s">
        <v>19</v>
      </c>
      <c r="I336" s="239"/>
      <c r="J336" s="235"/>
      <c r="K336" s="235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240</v>
      </c>
      <c r="AU336" s="244" t="s">
        <v>89</v>
      </c>
      <c r="AV336" s="13" t="s">
        <v>81</v>
      </c>
      <c r="AW336" s="13" t="s">
        <v>35</v>
      </c>
      <c r="AX336" s="13" t="s">
        <v>73</v>
      </c>
      <c r="AY336" s="244" t="s">
        <v>230</v>
      </c>
    </row>
    <row r="337" spans="1:51" s="14" customFormat="1" ht="12">
      <c r="A337" s="14"/>
      <c r="B337" s="245"/>
      <c r="C337" s="246"/>
      <c r="D337" s="236" t="s">
        <v>240</v>
      </c>
      <c r="E337" s="247" t="s">
        <v>19</v>
      </c>
      <c r="F337" s="248" t="s">
        <v>172</v>
      </c>
      <c r="G337" s="246"/>
      <c r="H337" s="249">
        <v>37.57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5" t="s">
        <v>240</v>
      </c>
      <c r="AU337" s="255" t="s">
        <v>89</v>
      </c>
      <c r="AV337" s="14" t="s">
        <v>89</v>
      </c>
      <c r="AW337" s="14" t="s">
        <v>35</v>
      </c>
      <c r="AX337" s="14" t="s">
        <v>73</v>
      </c>
      <c r="AY337" s="255" t="s">
        <v>230</v>
      </c>
    </row>
    <row r="338" spans="1:51" s="15" customFormat="1" ht="12">
      <c r="A338" s="15"/>
      <c r="B338" s="256"/>
      <c r="C338" s="257"/>
      <c r="D338" s="236" t="s">
        <v>240</v>
      </c>
      <c r="E338" s="258" t="s">
        <v>19</v>
      </c>
      <c r="F338" s="259" t="s">
        <v>244</v>
      </c>
      <c r="G338" s="257"/>
      <c r="H338" s="260">
        <v>37.57</v>
      </c>
      <c r="I338" s="261"/>
      <c r="J338" s="257"/>
      <c r="K338" s="257"/>
      <c r="L338" s="262"/>
      <c r="M338" s="263"/>
      <c r="N338" s="264"/>
      <c r="O338" s="264"/>
      <c r="P338" s="264"/>
      <c r="Q338" s="264"/>
      <c r="R338" s="264"/>
      <c r="S338" s="264"/>
      <c r="T338" s="26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66" t="s">
        <v>240</v>
      </c>
      <c r="AU338" s="266" t="s">
        <v>89</v>
      </c>
      <c r="AV338" s="15" t="s">
        <v>236</v>
      </c>
      <c r="AW338" s="15" t="s">
        <v>35</v>
      </c>
      <c r="AX338" s="15" t="s">
        <v>81</v>
      </c>
      <c r="AY338" s="266" t="s">
        <v>230</v>
      </c>
    </row>
    <row r="339" spans="1:65" s="2" customFormat="1" ht="24.15" customHeight="1">
      <c r="A339" s="40"/>
      <c r="B339" s="41"/>
      <c r="C339" s="216" t="s">
        <v>498</v>
      </c>
      <c r="D339" s="216" t="s">
        <v>232</v>
      </c>
      <c r="E339" s="217" t="s">
        <v>499</v>
      </c>
      <c r="F339" s="218" t="s">
        <v>500</v>
      </c>
      <c r="G339" s="219" t="s">
        <v>114</v>
      </c>
      <c r="H339" s="220">
        <v>39.12</v>
      </c>
      <c r="I339" s="221"/>
      <c r="J339" s="222">
        <f>ROUND(I339*H339,2)</f>
        <v>0</v>
      </c>
      <c r="K339" s="218" t="s">
        <v>235</v>
      </c>
      <c r="L339" s="46"/>
      <c r="M339" s="223" t="s">
        <v>19</v>
      </c>
      <c r="N339" s="224" t="s">
        <v>45</v>
      </c>
      <c r="O339" s="86"/>
      <c r="P339" s="225">
        <f>O339*H339</f>
        <v>0</v>
      </c>
      <c r="Q339" s="225">
        <v>0</v>
      </c>
      <c r="R339" s="225">
        <f>Q339*H339</f>
        <v>0</v>
      </c>
      <c r="S339" s="225">
        <v>0.009</v>
      </c>
      <c r="T339" s="226">
        <f>S339*H339</f>
        <v>0.35207999999999995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7" t="s">
        <v>236</v>
      </c>
      <c r="AT339" s="227" t="s">
        <v>232</v>
      </c>
      <c r="AU339" s="227" t="s">
        <v>89</v>
      </c>
      <c r="AY339" s="19" t="s">
        <v>230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9" t="s">
        <v>89</v>
      </c>
      <c r="BK339" s="228">
        <f>ROUND(I339*H339,2)</f>
        <v>0</v>
      </c>
      <c r="BL339" s="19" t="s">
        <v>236</v>
      </c>
      <c r="BM339" s="227" t="s">
        <v>501</v>
      </c>
    </row>
    <row r="340" spans="1:47" s="2" customFormat="1" ht="12">
      <c r="A340" s="40"/>
      <c r="B340" s="41"/>
      <c r="C340" s="42"/>
      <c r="D340" s="229" t="s">
        <v>238</v>
      </c>
      <c r="E340" s="42"/>
      <c r="F340" s="230" t="s">
        <v>502</v>
      </c>
      <c r="G340" s="42"/>
      <c r="H340" s="42"/>
      <c r="I340" s="231"/>
      <c r="J340" s="42"/>
      <c r="K340" s="42"/>
      <c r="L340" s="46"/>
      <c r="M340" s="232"/>
      <c r="N340" s="23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238</v>
      </c>
      <c r="AU340" s="19" t="s">
        <v>89</v>
      </c>
    </row>
    <row r="341" spans="1:51" s="13" customFormat="1" ht="12">
      <c r="A341" s="13"/>
      <c r="B341" s="234"/>
      <c r="C341" s="235"/>
      <c r="D341" s="236" t="s">
        <v>240</v>
      </c>
      <c r="E341" s="237" t="s">
        <v>19</v>
      </c>
      <c r="F341" s="238" t="s">
        <v>373</v>
      </c>
      <c r="G341" s="235"/>
      <c r="H341" s="237" t="s">
        <v>19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240</v>
      </c>
      <c r="AU341" s="244" t="s">
        <v>89</v>
      </c>
      <c r="AV341" s="13" t="s">
        <v>81</v>
      </c>
      <c r="AW341" s="13" t="s">
        <v>35</v>
      </c>
      <c r="AX341" s="13" t="s">
        <v>73</v>
      </c>
      <c r="AY341" s="244" t="s">
        <v>230</v>
      </c>
    </row>
    <row r="342" spans="1:51" s="14" customFormat="1" ht="12">
      <c r="A342" s="14"/>
      <c r="B342" s="245"/>
      <c r="C342" s="246"/>
      <c r="D342" s="236" t="s">
        <v>240</v>
      </c>
      <c r="E342" s="247" t="s">
        <v>19</v>
      </c>
      <c r="F342" s="248" t="s">
        <v>142</v>
      </c>
      <c r="G342" s="246"/>
      <c r="H342" s="249">
        <v>39.12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5" t="s">
        <v>240</v>
      </c>
      <c r="AU342" s="255" t="s">
        <v>89</v>
      </c>
      <c r="AV342" s="14" t="s">
        <v>89</v>
      </c>
      <c r="AW342" s="14" t="s">
        <v>35</v>
      </c>
      <c r="AX342" s="14" t="s">
        <v>73</v>
      </c>
      <c r="AY342" s="255" t="s">
        <v>230</v>
      </c>
    </row>
    <row r="343" spans="1:51" s="15" customFormat="1" ht="12">
      <c r="A343" s="15"/>
      <c r="B343" s="256"/>
      <c r="C343" s="257"/>
      <c r="D343" s="236" t="s">
        <v>240</v>
      </c>
      <c r="E343" s="258" t="s">
        <v>141</v>
      </c>
      <c r="F343" s="259" t="s">
        <v>244</v>
      </c>
      <c r="G343" s="257"/>
      <c r="H343" s="260">
        <v>39.12</v>
      </c>
      <c r="I343" s="261"/>
      <c r="J343" s="257"/>
      <c r="K343" s="257"/>
      <c r="L343" s="262"/>
      <c r="M343" s="263"/>
      <c r="N343" s="264"/>
      <c r="O343" s="264"/>
      <c r="P343" s="264"/>
      <c r="Q343" s="264"/>
      <c r="R343" s="264"/>
      <c r="S343" s="264"/>
      <c r="T343" s="26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66" t="s">
        <v>240</v>
      </c>
      <c r="AU343" s="266" t="s">
        <v>89</v>
      </c>
      <c r="AV343" s="15" t="s">
        <v>236</v>
      </c>
      <c r="AW343" s="15" t="s">
        <v>35</v>
      </c>
      <c r="AX343" s="15" t="s">
        <v>81</v>
      </c>
      <c r="AY343" s="266" t="s">
        <v>230</v>
      </c>
    </row>
    <row r="344" spans="1:65" s="2" customFormat="1" ht="44.25" customHeight="1">
      <c r="A344" s="40"/>
      <c r="B344" s="41"/>
      <c r="C344" s="216" t="s">
        <v>503</v>
      </c>
      <c r="D344" s="216" t="s">
        <v>232</v>
      </c>
      <c r="E344" s="217" t="s">
        <v>504</v>
      </c>
      <c r="F344" s="218" t="s">
        <v>505</v>
      </c>
      <c r="G344" s="219" t="s">
        <v>144</v>
      </c>
      <c r="H344" s="220">
        <v>3.6</v>
      </c>
      <c r="I344" s="221"/>
      <c r="J344" s="222">
        <f>ROUND(I344*H344,2)</f>
        <v>0</v>
      </c>
      <c r="K344" s="218" t="s">
        <v>235</v>
      </c>
      <c r="L344" s="46"/>
      <c r="M344" s="223" t="s">
        <v>19</v>
      </c>
      <c r="N344" s="224" t="s">
        <v>45</v>
      </c>
      <c r="O344" s="86"/>
      <c r="P344" s="225">
        <f>O344*H344</f>
        <v>0</v>
      </c>
      <c r="Q344" s="225">
        <v>0</v>
      </c>
      <c r="R344" s="225">
        <f>Q344*H344</f>
        <v>0</v>
      </c>
      <c r="S344" s="225">
        <v>0.038</v>
      </c>
      <c r="T344" s="226">
        <f>S344*H344</f>
        <v>0.1368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7" t="s">
        <v>236</v>
      </c>
      <c r="AT344" s="227" t="s">
        <v>232</v>
      </c>
      <c r="AU344" s="227" t="s">
        <v>89</v>
      </c>
      <c r="AY344" s="19" t="s">
        <v>230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9" t="s">
        <v>89</v>
      </c>
      <c r="BK344" s="228">
        <f>ROUND(I344*H344,2)</f>
        <v>0</v>
      </c>
      <c r="BL344" s="19" t="s">
        <v>236</v>
      </c>
      <c r="BM344" s="227" t="s">
        <v>506</v>
      </c>
    </row>
    <row r="345" spans="1:47" s="2" customFormat="1" ht="12">
      <c r="A345" s="40"/>
      <c r="B345" s="41"/>
      <c r="C345" s="42"/>
      <c r="D345" s="229" t="s">
        <v>238</v>
      </c>
      <c r="E345" s="42"/>
      <c r="F345" s="230" t="s">
        <v>507</v>
      </c>
      <c r="G345" s="42"/>
      <c r="H345" s="42"/>
      <c r="I345" s="231"/>
      <c r="J345" s="42"/>
      <c r="K345" s="42"/>
      <c r="L345" s="46"/>
      <c r="M345" s="232"/>
      <c r="N345" s="23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238</v>
      </c>
      <c r="AU345" s="19" t="s">
        <v>89</v>
      </c>
    </row>
    <row r="346" spans="1:51" s="13" customFormat="1" ht="12">
      <c r="A346" s="13"/>
      <c r="B346" s="234"/>
      <c r="C346" s="235"/>
      <c r="D346" s="236" t="s">
        <v>240</v>
      </c>
      <c r="E346" s="237" t="s">
        <v>19</v>
      </c>
      <c r="F346" s="238" t="s">
        <v>398</v>
      </c>
      <c r="G346" s="235"/>
      <c r="H346" s="237" t="s">
        <v>19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240</v>
      </c>
      <c r="AU346" s="244" t="s">
        <v>89</v>
      </c>
      <c r="AV346" s="13" t="s">
        <v>81</v>
      </c>
      <c r="AW346" s="13" t="s">
        <v>35</v>
      </c>
      <c r="AX346" s="13" t="s">
        <v>73</v>
      </c>
      <c r="AY346" s="244" t="s">
        <v>230</v>
      </c>
    </row>
    <row r="347" spans="1:51" s="14" customFormat="1" ht="12">
      <c r="A347" s="14"/>
      <c r="B347" s="245"/>
      <c r="C347" s="246"/>
      <c r="D347" s="236" t="s">
        <v>240</v>
      </c>
      <c r="E347" s="247" t="s">
        <v>19</v>
      </c>
      <c r="F347" s="248" t="s">
        <v>461</v>
      </c>
      <c r="G347" s="246"/>
      <c r="H347" s="249">
        <v>3.6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240</v>
      </c>
      <c r="AU347" s="255" t="s">
        <v>89</v>
      </c>
      <c r="AV347" s="14" t="s">
        <v>89</v>
      </c>
      <c r="AW347" s="14" t="s">
        <v>35</v>
      </c>
      <c r="AX347" s="14" t="s">
        <v>73</v>
      </c>
      <c r="AY347" s="255" t="s">
        <v>230</v>
      </c>
    </row>
    <row r="348" spans="1:51" s="15" customFormat="1" ht="12">
      <c r="A348" s="15"/>
      <c r="B348" s="256"/>
      <c r="C348" s="257"/>
      <c r="D348" s="236" t="s">
        <v>240</v>
      </c>
      <c r="E348" s="258" t="s">
        <v>19</v>
      </c>
      <c r="F348" s="259" t="s">
        <v>244</v>
      </c>
      <c r="G348" s="257"/>
      <c r="H348" s="260">
        <v>3.6</v>
      </c>
      <c r="I348" s="261"/>
      <c r="J348" s="257"/>
      <c r="K348" s="257"/>
      <c r="L348" s="262"/>
      <c r="M348" s="263"/>
      <c r="N348" s="264"/>
      <c r="O348" s="264"/>
      <c r="P348" s="264"/>
      <c r="Q348" s="264"/>
      <c r="R348" s="264"/>
      <c r="S348" s="264"/>
      <c r="T348" s="26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6" t="s">
        <v>240</v>
      </c>
      <c r="AU348" s="266" t="s">
        <v>89</v>
      </c>
      <c r="AV348" s="15" t="s">
        <v>236</v>
      </c>
      <c r="AW348" s="15" t="s">
        <v>35</v>
      </c>
      <c r="AX348" s="15" t="s">
        <v>81</v>
      </c>
      <c r="AY348" s="266" t="s">
        <v>230</v>
      </c>
    </row>
    <row r="349" spans="1:65" s="2" customFormat="1" ht="37.8" customHeight="1">
      <c r="A349" s="40"/>
      <c r="B349" s="41"/>
      <c r="C349" s="216" t="s">
        <v>508</v>
      </c>
      <c r="D349" s="216" t="s">
        <v>232</v>
      </c>
      <c r="E349" s="217" t="s">
        <v>509</v>
      </c>
      <c r="F349" s="218" t="s">
        <v>510</v>
      </c>
      <c r="G349" s="219" t="s">
        <v>144</v>
      </c>
      <c r="H349" s="220">
        <v>3.28</v>
      </c>
      <c r="I349" s="221"/>
      <c r="J349" s="222">
        <f>ROUND(I349*H349,2)</f>
        <v>0</v>
      </c>
      <c r="K349" s="218" t="s">
        <v>235</v>
      </c>
      <c r="L349" s="46"/>
      <c r="M349" s="223" t="s">
        <v>19</v>
      </c>
      <c r="N349" s="224" t="s">
        <v>45</v>
      </c>
      <c r="O349" s="86"/>
      <c r="P349" s="225">
        <f>O349*H349</f>
        <v>0</v>
      </c>
      <c r="Q349" s="225">
        <v>0</v>
      </c>
      <c r="R349" s="225">
        <f>Q349*H349</f>
        <v>0</v>
      </c>
      <c r="S349" s="225">
        <v>0.076</v>
      </c>
      <c r="T349" s="226">
        <f>S349*H349</f>
        <v>0.24927999999999997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7" t="s">
        <v>236</v>
      </c>
      <c r="AT349" s="227" t="s">
        <v>232</v>
      </c>
      <c r="AU349" s="227" t="s">
        <v>89</v>
      </c>
      <c r="AY349" s="19" t="s">
        <v>230</v>
      </c>
      <c r="BE349" s="228">
        <f>IF(N349="základní",J349,0)</f>
        <v>0</v>
      </c>
      <c r="BF349" s="228">
        <f>IF(N349="snížená",J349,0)</f>
        <v>0</v>
      </c>
      <c r="BG349" s="228">
        <f>IF(N349="zákl. přenesená",J349,0)</f>
        <v>0</v>
      </c>
      <c r="BH349" s="228">
        <f>IF(N349="sníž. přenesená",J349,0)</f>
        <v>0</v>
      </c>
      <c r="BI349" s="228">
        <f>IF(N349="nulová",J349,0)</f>
        <v>0</v>
      </c>
      <c r="BJ349" s="19" t="s">
        <v>89</v>
      </c>
      <c r="BK349" s="228">
        <f>ROUND(I349*H349,2)</f>
        <v>0</v>
      </c>
      <c r="BL349" s="19" t="s">
        <v>236</v>
      </c>
      <c r="BM349" s="227" t="s">
        <v>511</v>
      </c>
    </row>
    <row r="350" spans="1:47" s="2" customFormat="1" ht="12">
      <c r="A350" s="40"/>
      <c r="B350" s="41"/>
      <c r="C350" s="42"/>
      <c r="D350" s="229" t="s">
        <v>238</v>
      </c>
      <c r="E350" s="42"/>
      <c r="F350" s="230" t="s">
        <v>512</v>
      </c>
      <c r="G350" s="42"/>
      <c r="H350" s="42"/>
      <c r="I350" s="231"/>
      <c r="J350" s="42"/>
      <c r="K350" s="42"/>
      <c r="L350" s="46"/>
      <c r="M350" s="232"/>
      <c r="N350" s="23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238</v>
      </c>
      <c r="AU350" s="19" t="s">
        <v>89</v>
      </c>
    </row>
    <row r="351" spans="1:51" s="13" customFormat="1" ht="12">
      <c r="A351" s="13"/>
      <c r="B351" s="234"/>
      <c r="C351" s="235"/>
      <c r="D351" s="236" t="s">
        <v>240</v>
      </c>
      <c r="E351" s="237" t="s">
        <v>19</v>
      </c>
      <c r="F351" s="238" t="s">
        <v>513</v>
      </c>
      <c r="G351" s="235"/>
      <c r="H351" s="237" t="s">
        <v>19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240</v>
      </c>
      <c r="AU351" s="244" t="s">
        <v>89</v>
      </c>
      <c r="AV351" s="13" t="s">
        <v>81</v>
      </c>
      <c r="AW351" s="13" t="s">
        <v>35</v>
      </c>
      <c r="AX351" s="13" t="s">
        <v>73</v>
      </c>
      <c r="AY351" s="244" t="s">
        <v>230</v>
      </c>
    </row>
    <row r="352" spans="1:51" s="14" customFormat="1" ht="12">
      <c r="A352" s="14"/>
      <c r="B352" s="245"/>
      <c r="C352" s="246"/>
      <c r="D352" s="236" t="s">
        <v>240</v>
      </c>
      <c r="E352" s="247" t="s">
        <v>19</v>
      </c>
      <c r="F352" s="248" t="s">
        <v>292</v>
      </c>
      <c r="G352" s="246"/>
      <c r="H352" s="249">
        <v>3.28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240</v>
      </c>
      <c r="AU352" s="255" t="s">
        <v>89</v>
      </c>
      <c r="AV352" s="14" t="s">
        <v>89</v>
      </c>
      <c r="AW352" s="14" t="s">
        <v>35</v>
      </c>
      <c r="AX352" s="14" t="s">
        <v>73</v>
      </c>
      <c r="AY352" s="255" t="s">
        <v>230</v>
      </c>
    </row>
    <row r="353" spans="1:51" s="15" customFormat="1" ht="12">
      <c r="A353" s="15"/>
      <c r="B353" s="256"/>
      <c r="C353" s="257"/>
      <c r="D353" s="236" t="s">
        <v>240</v>
      </c>
      <c r="E353" s="258" t="s">
        <v>19</v>
      </c>
      <c r="F353" s="259" t="s">
        <v>244</v>
      </c>
      <c r="G353" s="257"/>
      <c r="H353" s="260">
        <v>3.28</v>
      </c>
      <c r="I353" s="261"/>
      <c r="J353" s="257"/>
      <c r="K353" s="257"/>
      <c r="L353" s="262"/>
      <c r="M353" s="263"/>
      <c r="N353" s="264"/>
      <c r="O353" s="264"/>
      <c r="P353" s="264"/>
      <c r="Q353" s="264"/>
      <c r="R353" s="264"/>
      <c r="S353" s="264"/>
      <c r="T353" s="26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66" t="s">
        <v>240</v>
      </c>
      <c r="AU353" s="266" t="s">
        <v>89</v>
      </c>
      <c r="AV353" s="15" t="s">
        <v>236</v>
      </c>
      <c r="AW353" s="15" t="s">
        <v>35</v>
      </c>
      <c r="AX353" s="15" t="s">
        <v>81</v>
      </c>
      <c r="AY353" s="266" t="s">
        <v>230</v>
      </c>
    </row>
    <row r="354" spans="1:65" s="2" customFormat="1" ht="33" customHeight="1">
      <c r="A354" s="40"/>
      <c r="B354" s="41"/>
      <c r="C354" s="216" t="s">
        <v>514</v>
      </c>
      <c r="D354" s="216" t="s">
        <v>232</v>
      </c>
      <c r="E354" s="217" t="s">
        <v>515</v>
      </c>
      <c r="F354" s="218" t="s">
        <v>516</v>
      </c>
      <c r="G354" s="219" t="s">
        <v>315</v>
      </c>
      <c r="H354" s="220">
        <v>4</v>
      </c>
      <c r="I354" s="221"/>
      <c r="J354" s="222">
        <f>ROUND(I354*H354,2)</f>
        <v>0</v>
      </c>
      <c r="K354" s="218" t="s">
        <v>19</v>
      </c>
      <c r="L354" s="46"/>
      <c r="M354" s="223" t="s">
        <v>19</v>
      </c>
      <c r="N354" s="224" t="s">
        <v>45</v>
      </c>
      <c r="O354" s="86"/>
      <c r="P354" s="225">
        <f>O354*H354</f>
        <v>0</v>
      </c>
      <c r="Q354" s="225">
        <v>0</v>
      </c>
      <c r="R354" s="225">
        <f>Q354*H354</f>
        <v>0</v>
      </c>
      <c r="S354" s="225">
        <v>0.001</v>
      </c>
      <c r="T354" s="226">
        <f>S354*H354</f>
        <v>0.004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7" t="s">
        <v>236</v>
      </c>
      <c r="AT354" s="227" t="s">
        <v>232</v>
      </c>
      <c r="AU354" s="227" t="s">
        <v>89</v>
      </c>
      <c r="AY354" s="19" t="s">
        <v>230</v>
      </c>
      <c r="BE354" s="228">
        <f>IF(N354="základní",J354,0)</f>
        <v>0</v>
      </c>
      <c r="BF354" s="228">
        <f>IF(N354="snížená",J354,0)</f>
        <v>0</v>
      </c>
      <c r="BG354" s="228">
        <f>IF(N354="zákl. přenesená",J354,0)</f>
        <v>0</v>
      </c>
      <c r="BH354" s="228">
        <f>IF(N354="sníž. přenesená",J354,0)</f>
        <v>0</v>
      </c>
      <c r="BI354" s="228">
        <f>IF(N354="nulová",J354,0)</f>
        <v>0</v>
      </c>
      <c r="BJ354" s="19" t="s">
        <v>89</v>
      </c>
      <c r="BK354" s="228">
        <f>ROUND(I354*H354,2)</f>
        <v>0</v>
      </c>
      <c r="BL354" s="19" t="s">
        <v>236</v>
      </c>
      <c r="BM354" s="227" t="s">
        <v>517</v>
      </c>
    </row>
    <row r="355" spans="1:51" s="14" customFormat="1" ht="12">
      <c r="A355" s="14"/>
      <c r="B355" s="245"/>
      <c r="C355" s="246"/>
      <c r="D355" s="236" t="s">
        <v>240</v>
      </c>
      <c r="E355" s="247" t="s">
        <v>19</v>
      </c>
      <c r="F355" s="248" t="s">
        <v>518</v>
      </c>
      <c r="G355" s="246"/>
      <c r="H355" s="249">
        <v>1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5" t="s">
        <v>240</v>
      </c>
      <c r="AU355" s="255" t="s">
        <v>89</v>
      </c>
      <c r="AV355" s="14" t="s">
        <v>89</v>
      </c>
      <c r="AW355" s="14" t="s">
        <v>35</v>
      </c>
      <c r="AX355" s="14" t="s">
        <v>73</v>
      </c>
      <c r="AY355" s="255" t="s">
        <v>230</v>
      </c>
    </row>
    <row r="356" spans="1:51" s="14" customFormat="1" ht="12">
      <c r="A356" s="14"/>
      <c r="B356" s="245"/>
      <c r="C356" s="246"/>
      <c r="D356" s="236" t="s">
        <v>240</v>
      </c>
      <c r="E356" s="247" t="s">
        <v>19</v>
      </c>
      <c r="F356" s="248" t="s">
        <v>519</v>
      </c>
      <c r="G356" s="246"/>
      <c r="H356" s="249">
        <v>2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240</v>
      </c>
      <c r="AU356" s="255" t="s">
        <v>89</v>
      </c>
      <c r="AV356" s="14" t="s">
        <v>89</v>
      </c>
      <c r="AW356" s="14" t="s">
        <v>35</v>
      </c>
      <c r="AX356" s="14" t="s">
        <v>73</v>
      </c>
      <c r="AY356" s="255" t="s">
        <v>230</v>
      </c>
    </row>
    <row r="357" spans="1:51" s="14" customFormat="1" ht="12">
      <c r="A357" s="14"/>
      <c r="B357" s="245"/>
      <c r="C357" s="246"/>
      <c r="D357" s="236" t="s">
        <v>240</v>
      </c>
      <c r="E357" s="247" t="s">
        <v>19</v>
      </c>
      <c r="F357" s="248" t="s">
        <v>520</v>
      </c>
      <c r="G357" s="246"/>
      <c r="H357" s="249">
        <v>1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240</v>
      </c>
      <c r="AU357" s="255" t="s">
        <v>89</v>
      </c>
      <c r="AV357" s="14" t="s">
        <v>89</v>
      </c>
      <c r="AW357" s="14" t="s">
        <v>35</v>
      </c>
      <c r="AX357" s="14" t="s">
        <v>73</v>
      </c>
      <c r="AY357" s="255" t="s">
        <v>230</v>
      </c>
    </row>
    <row r="358" spans="1:51" s="15" customFormat="1" ht="12">
      <c r="A358" s="15"/>
      <c r="B358" s="256"/>
      <c r="C358" s="257"/>
      <c r="D358" s="236" t="s">
        <v>240</v>
      </c>
      <c r="E358" s="258" t="s">
        <v>19</v>
      </c>
      <c r="F358" s="259" t="s">
        <v>244</v>
      </c>
      <c r="G358" s="257"/>
      <c r="H358" s="260">
        <v>4</v>
      </c>
      <c r="I358" s="261"/>
      <c r="J358" s="257"/>
      <c r="K358" s="257"/>
      <c r="L358" s="262"/>
      <c r="M358" s="263"/>
      <c r="N358" s="264"/>
      <c r="O358" s="264"/>
      <c r="P358" s="264"/>
      <c r="Q358" s="264"/>
      <c r="R358" s="264"/>
      <c r="S358" s="264"/>
      <c r="T358" s="26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66" t="s">
        <v>240</v>
      </c>
      <c r="AU358" s="266" t="s">
        <v>89</v>
      </c>
      <c r="AV358" s="15" t="s">
        <v>236</v>
      </c>
      <c r="AW358" s="15" t="s">
        <v>35</v>
      </c>
      <c r="AX358" s="15" t="s">
        <v>81</v>
      </c>
      <c r="AY358" s="266" t="s">
        <v>230</v>
      </c>
    </row>
    <row r="359" spans="1:65" s="2" customFormat="1" ht="55.5" customHeight="1">
      <c r="A359" s="40"/>
      <c r="B359" s="41"/>
      <c r="C359" s="216" t="s">
        <v>521</v>
      </c>
      <c r="D359" s="216" t="s">
        <v>232</v>
      </c>
      <c r="E359" s="217" t="s">
        <v>522</v>
      </c>
      <c r="F359" s="218" t="s">
        <v>523</v>
      </c>
      <c r="G359" s="219" t="s">
        <v>315</v>
      </c>
      <c r="H359" s="220">
        <v>1</v>
      </c>
      <c r="I359" s="221"/>
      <c r="J359" s="222">
        <f>ROUND(I359*H359,2)</f>
        <v>0</v>
      </c>
      <c r="K359" s="218" t="s">
        <v>235</v>
      </c>
      <c r="L359" s="46"/>
      <c r="M359" s="223" t="s">
        <v>19</v>
      </c>
      <c r="N359" s="224" t="s">
        <v>45</v>
      </c>
      <c r="O359" s="86"/>
      <c r="P359" s="225">
        <f>O359*H359</f>
        <v>0</v>
      </c>
      <c r="Q359" s="225">
        <v>0</v>
      </c>
      <c r="R359" s="225">
        <f>Q359*H359</f>
        <v>0</v>
      </c>
      <c r="S359" s="225">
        <v>0.003</v>
      </c>
      <c r="T359" s="226">
        <f>S359*H359</f>
        <v>0.003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7" t="s">
        <v>236</v>
      </c>
      <c r="AT359" s="227" t="s">
        <v>232</v>
      </c>
      <c r="AU359" s="227" t="s">
        <v>89</v>
      </c>
      <c r="AY359" s="19" t="s">
        <v>230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9" t="s">
        <v>89</v>
      </c>
      <c r="BK359" s="228">
        <f>ROUND(I359*H359,2)</f>
        <v>0</v>
      </c>
      <c r="BL359" s="19" t="s">
        <v>236</v>
      </c>
      <c r="BM359" s="227" t="s">
        <v>524</v>
      </c>
    </row>
    <row r="360" spans="1:47" s="2" customFormat="1" ht="12">
      <c r="A360" s="40"/>
      <c r="B360" s="41"/>
      <c r="C360" s="42"/>
      <c r="D360" s="229" t="s">
        <v>238</v>
      </c>
      <c r="E360" s="42"/>
      <c r="F360" s="230" t="s">
        <v>525</v>
      </c>
      <c r="G360" s="42"/>
      <c r="H360" s="42"/>
      <c r="I360" s="231"/>
      <c r="J360" s="42"/>
      <c r="K360" s="42"/>
      <c r="L360" s="46"/>
      <c r="M360" s="232"/>
      <c r="N360" s="23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238</v>
      </c>
      <c r="AU360" s="19" t="s">
        <v>89</v>
      </c>
    </row>
    <row r="361" spans="1:51" s="13" customFormat="1" ht="12">
      <c r="A361" s="13"/>
      <c r="B361" s="234"/>
      <c r="C361" s="235"/>
      <c r="D361" s="236" t="s">
        <v>240</v>
      </c>
      <c r="E361" s="237" t="s">
        <v>19</v>
      </c>
      <c r="F361" s="238" t="s">
        <v>341</v>
      </c>
      <c r="G361" s="235"/>
      <c r="H361" s="237" t="s">
        <v>19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240</v>
      </c>
      <c r="AU361" s="244" t="s">
        <v>89</v>
      </c>
      <c r="AV361" s="13" t="s">
        <v>81</v>
      </c>
      <c r="AW361" s="13" t="s">
        <v>35</v>
      </c>
      <c r="AX361" s="13" t="s">
        <v>73</v>
      </c>
      <c r="AY361" s="244" t="s">
        <v>230</v>
      </c>
    </row>
    <row r="362" spans="1:51" s="14" customFormat="1" ht="12">
      <c r="A362" s="14"/>
      <c r="B362" s="245"/>
      <c r="C362" s="246"/>
      <c r="D362" s="236" t="s">
        <v>240</v>
      </c>
      <c r="E362" s="247" t="s">
        <v>19</v>
      </c>
      <c r="F362" s="248" t="s">
        <v>81</v>
      </c>
      <c r="G362" s="246"/>
      <c r="H362" s="249">
        <v>1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5" t="s">
        <v>240</v>
      </c>
      <c r="AU362" s="255" t="s">
        <v>89</v>
      </c>
      <c r="AV362" s="14" t="s">
        <v>89</v>
      </c>
      <c r="AW362" s="14" t="s">
        <v>35</v>
      </c>
      <c r="AX362" s="14" t="s">
        <v>73</v>
      </c>
      <c r="AY362" s="255" t="s">
        <v>230</v>
      </c>
    </row>
    <row r="363" spans="1:51" s="15" customFormat="1" ht="12">
      <c r="A363" s="15"/>
      <c r="B363" s="256"/>
      <c r="C363" s="257"/>
      <c r="D363" s="236" t="s">
        <v>240</v>
      </c>
      <c r="E363" s="258" t="s">
        <v>19</v>
      </c>
      <c r="F363" s="259" t="s">
        <v>244</v>
      </c>
      <c r="G363" s="257"/>
      <c r="H363" s="260">
        <v>1</v>
      </c>
      <c r="I363" s="261"/>
      <c r="J363" s="257"/>
      <c r="K363" s="257"/>
      <c r="L363" s="262"/>
      <c r="M363" s="263"/>
      <c r="N363" s="264"/>
      <c r="O363" s="264"/>
      <c r="P363" s="264"/>
      <c r="Q363" s="264"/>
      <c r="R363" s="264"/>
      <c r="S363" s="264"/>
      <c r="T363" s="26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66" t="s">
        <v>240</v>
      </c>
      <c r="AU363" s="266" t="s">
        <v>89</v>
      </c>
      <c r="AV363" s="15" t="s">
        <v>236</v>
      </c>
      <c r="AW363" s="15" t="s">
        <v>35</v>
      </c>
      <c r="AX363" s="15" t="s">
        <v>81</v>
      </c>
      <c r="AY363" s="266" t="s">
        <v>230</v>
      </c>
    </row>
    <row r="364" spans="1:65" s="2" customFormat="1" ht="55.5" customHeight="1">
      <c r="A364" s="40"/>
      <c r="B364" s="41"/>
      <c r="C364" s="216" t="s">
        <v>526</v>
      </c>
      <c r="D364" s="216" t="s">
        <v>232</v>
      </c>
      <c r="E364" s="217" t="s">
        <v>527</v>
      </c>
      <c r="F364" s="218" t="s">
        <v>528</v>
      </c>
      <c r="G364" s="219" t="s">
        <v>315</v>
      </c>
      <c r="H364" s="220">
        <v>6</v>
      </c>
      <c r="I364" s="221"/>
      <c r="J364" s="222">
        <f>ROUND(I364*H364,2)</f>
        <v>0</v>
      </c>
      <c r="K364" s="218" t="s">
        <v>235</v>
      </c>
      <c r="L364" s="46"/>
      <c r="M364" s="223" t="s">
        <v>19</v>
      </c>
      <c r="N364" s="224" t="s">
        <v>45</v>
      </c>
      <c r="O364" s="86"/>
      <c r="P364" s="225">
        <f>O364*H364</f>
        <v>0</v>
      </c>
      <c r="Q364" s="225">
        <v>0</v>
      </c>
      <c r="R364" s="225">
        <f>Q364*H364</f>
        <v>0</v>
      </c>
      <c r="S364" s="225">
        <v>0.074</v>
      </c>
      <c r="T364" s="226">
        <f>S364*H364</f>
        <v>0.44399999999999995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7" t="s">
        <v>236</v>
      </c>
      <c r="AT364" s="227" t="s">
        <v>232</v>
      </c>
      <c r="AU364" s="227" t="s">
        <v>89</v>
      </c>
      <c r="AY364" s="19" t="s">
        <v>230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9" t="s">
        <v>89</v>
      </c>
      <c r="BK364" s="228">
        <f>ROUND(I364*H364,2)</f>
        <v>0</v>
      </c>
      <c r="BL364" s="19" t="s">
        <v>236</v>
      </c>
      <c r="BM364" s="227" t="s">
        <v>529</v>
      </c>
    </row>
    <row r="365" spans="1:47" s="2" customFormat="1" ht="12">
      <c r="A365" s="40"/>
      <c r="B365" s="41"/>
      <c r="C365" s="42"/>
      <c r="D365" s="229" t="s">
        <v>238</v>
      </c>
      <c r="E365" s="42"/>
      <c r="F365" s="230" t="s">
        <v>530</v>
      </c>
      <c r="G365" s="42"/>
      <c r="H365" s="42"/>
      <c r="I365" s="231"/>
      <c r="J365" s="42"/>
      <c r="K365" s="42"/>
      <c r="L365" s="46"/>
      <c r="M365" s="232"/>
      <c r="N365" s="23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238</v>
      </c>
      <c r="AU365" s="19" t="s">
        <v>89</v>
      </c>
    </row>
    <row r="366" spans="1:51" s="13" customFormat="1" ht="12">
      <c r="A366" s="13"/>
      <c r="B366" s="234"/>
      <c r="C366" s="235"/>
      <c r="D366" s="236" t="s">
        <v>240</v>
      </c>
      <c r="E366" s="237" t="s">
        <v>19</v>
      </c>
      <c r="F366" s="238" t="s">
        <v>343</v>
      </c>
      <c r="G366" s="235"/>
      <c r="H366" s="237" t="s">
        <v>19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240</v>
      </c>
      <c r="AU366" s="244" t="s">
        <v>89</v>
      </c>
      <c r="AV366" s="13" t="s">
        <v>81</v>
      </c>
      <c r="AW366" s="13" t="s">
        <v>35</v>
      </c>
      <c r="AX366" s="13" t="s">
        <v>73</v>
      </c>
      <c r="AY366" s="244" t="s">
        <v>230</v>
      </c>
    </row>
    <row r="367" spans="1:51" s="14" customFormat="1" ht="12">
      <c r="A367" s="14"/>
      <c r="B367" s="245"/>
      <c r="C367" s="246"/>
      <c r="D367" s="236" t="s">
        <v>240</v>
      </c>
      <c r="E367" s="247" t="s">
        <v>19</v>
      </c>
      <c r="F367" s="248" t="s">
        <v>236</v>
      </c>
      <c r="G367" s="246"/>
      <c r="H367" s="249">
        <v>4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5" t="s">
        <v>240</v>
      </c>
      <c r="AU367" s="255" t="s">
        <v>89</v>
      </c>
      <c r="AV367" s="14" t="s">
        <v>89</v>
      </c>
      <c r="AW367" s="14" t="s">
        <v>35</v>
      </c>
      <c r="AX367" s="14" t="s">
        <v>73</v>
      </c>
      <c r="AY367" s="255" t="s">
        <v>230</v>
      </c>
    </row>
    <row r="368" spans="1:51" s="13" customFormat="1" ht="12">
      <c r="A368" s="13"/>
      <c r="B368" s="234"/>
      <c r="C368" s="235"/>
      <c r="D368" s="236" t="s">
        <v>240</v>
      </c>
      <c r="E368" s="237" t="s">
        <v>19</v>
      </c>
      <c r="F368" s="238" t="s">
        <v>345</v>
      </c>
      <c r="G368" s="235"/>
      <c r="H368" s="237" t="s">
        <v>19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240</v>
      </c>
      <c r="AU368" s="244" t="s">
        <v>89</v>
      </c>
      <c r="AV368" s="13" t="s">
        <v>81</v>
      </c>
      <c r="AW368" s="13" t="s">
        <v>35</v>
      </c>
      <c r="AX368" s="13" t="s">
        <v>73</v>
      </c>
      <c r="AY368" s="244" t="s">
        <v>230</v>
      </c>
    </row>
    <row r="369" spans="1:51" s="14" customFormat="1" ht="12">
      <c r="A369" s="14"/>
      <c r="B369" s="245"/>
      <c r="C369" s="246"/>
      <c r="D369" s="236" t="s">
        <v>240</v>
      </c>
      <c r="E369" s="247" t="s">
        <v>19</v>
      </c>
      <c r="F369" s="248" t="s">
        <v>89</v>
      </c>
      <c r="G369" s="246"/>
      <c r="H369" s="249">
        <v>2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5" t="s">
        <v>240</v>
      </c>
      <c r="AU369" s="255" t="s">
        <v>89</v>
      </c>
      <c r="AV369" s="14" t="s">
        <v>89</v>
      </c>
      <c r="AW369" s="14" t="s">
        <v>35</v>
      </c>
      <c r="AX369" s="14" t="s">
        <v>73</v>
      </c>
      <c r="AY369" s="255" t="s">
        <v>230</v>
      </c>
    </row>
    <row r="370" spans="1:51" s="15" customFormat="1" ht="12">
      <c r="A370" s="15"/>
      <c r="B370" s="256"/>
      <c r="C370" s="257"/>
      <c r="D370" s="236" t="s">
        <v>240</v>
      </c>
      <c r="E370" s="258" t="s">
        <v>19</v>
      </c>
      <c r="F370" s="259" t="s">
        <v>244</v>
      </c>
      <c r="G370" s="257"/>
      <c r="H370" s="260">
        <v>6</v>
      </c>
      <c r="I370" s="261"/>
      <c r="J370" s="257"/>
      <c r="K370" s="257"/>
      <c r="L370" s="262"/>
      <c r="M370" s="263"/>
      <c r="N370" s="264"/>
      <c r="O370" s="264"/>
      <c r="P370" s="264"/>
      <c r="Q370" s="264"/>
      <c r="R370" s="264"/>
      <c r="S370" s="264"/>
      <c r="T370" s="26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66" t="s">
        <v>240</v>
      </c>
      <c r="AU370" s="266" t="s">
        <v>89</v>
      </c>
      <c r="AV370" s="15" t="s">
        <v>236</v>
      </c>
      <c r="AW370" s="15" t="s">
        <v>35</v>
      </c>
      <c r="AX370" s="15" t="s">
        <v>81</v>
      </c>
      <c r="AY370" s="266" t="s">
        <v>230</v>
      </c>
    </row>
    <row r="371" spans="1:65" s="2" customFormat="1" ht="55.5" customHeight="1">
      <c r="A371" s="40"/>
      <c r="B371" s="41"/>
      <c r="C371" s="216" t="s">
        <v>531</v>
      </c>
      <c r="D371" s="216" t="s">
        <v>232</v>
      </c>
      <c r="E371" s="217" t="s">
        <v>532</v>
      </c>
      <c r="F371" s="218" t="s">
        <v>533</v>
      </c>
      <c r="G371" s="219" t="s">
        <v>315</v>
      </c>
      <c r="H371" s="220">
        <v>4</v>
      </c>
      <c r="I371" s="221"/>
      <c r="J371" s="222">
        <f>ROUND(I371*H371,2)</f>
        <v>0</v>
      </c>
      <c r="K371" s="218" t="s">
        <v>235</v>
      </c>
      <c r="L371" s="46"/>
      <c r="M371" s="223" t="s">
        <v>19</v>
      </c>
      <c r="N371" s="224" t="s">
        <v>45</v>
      </c>
      <c r="O371" s="86"/>
      <c r="P371" s="225">
        <f>O371*H371</f>
        <v>0</v>
      </c>
      <c r="Q371" s="225">
        <v>0</v>
      </c>
      <c r="R371" s="225">
        <f>Q371*H371</f>
        <v>0</v>
      </c>
      <c r="S371" s="225">
        <v>0.124</v>
      </c>
      <c r="T371" s="226">
        <f>S371*H371</f>
        <v>0.496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27" t="s">
        <v>236</v>
      </c>
      <c r="AT371" s="227" t="s">
        <v>232</v>
      </c>
      <c r="AU371" s="227" t="s">
        <v>89</v>
      </c>
      <c r="AY371" s="19" t="s">
        <v>230</v>
      </c>
      <c r="BE371" s="228">
        <f>IF(N371="základní",J371,0)</f>
        <v>0</v>
      </c>
      <c r="BF371" s="228">
        <f>IF(N371="snížená",J371,0)</f>
        <v>0</v>
      </c>
      <c r="BG371" s="228">
        <f>IF(N371="zákl. přenesená",J371,0)</f>
        <v>0</v>
      </c>
      <c r="BH371" s="228">
        <f>IF(N371="sníž. přenesená",J371,0)</f>
        <v>0</v>
      </c>
      <c r="BI371" s="228">
        <f>IF(N371="nulová",J371,0)</f>
        <v>0</v>
      </c>
      <c r="BJ371" s="19" t="s">
        <v>89</v>
      </c>
      <c r="BK371" s="228">
        <f>ROUND(I371*H371,2)</f>
        <v>0</v>
      </c>
      <c r="BL371" s="19" t="s">
        <v>236</v>
      </c>
      <c r="BM371" s="227" t="s">
        <v>534</v>
      </c>
    </row>
    <row r="372" spans="1:47" s="2" customFormat="1" ht="12">
      <c r="A372" s="40"/>
      <c r="B372" s="41"/>
      <c r="C372" s="42"/>
      <c r="D372" s="229" t="s">
        <v>238</v>
      </c>
      <c r="E372" s="42"/>
      <c r="F372" s="230" t="s">
        <v>535</v>
      </c>
      <c r="G372" s="42"/>
      <c r="H372" s="42"/>
      <c r="I372" s="231"/>
      <c r="J372" s="42"/>
      <c r="K372" s="42"/>
      <c r="L372" s="46"/>
      <c r="M372" s="232"/>
      <c r="N372" s="23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238</v>
      </c>
      <c r="AU372" s="19" t="s">
        <v>89</v>
      </c>
    </row>
    <row r="373" spans="1:51" s="13" customFormat="1" ht="12">
      <c r="A373" s="13"/>
      <c r="B373" s="234"/>
      <c r="C373" s="235"/>
      <c r="D373" s="236" t="s">
        <v>240</v>
      </c>
      <c r="E373" s="237" t="s">
        <v>19</v>
      </c>
      <c r="F373" s="238" t="s">
        <v>347</v>
      </c>
      <c r="G373" s="235"/>
      <c r="H373" s="237" t="s">
        <v>19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240</v>
      </c>
      <c r="AU373" s="244" t="s">
        <v>89</v>
      </c>
      <c r="AV373" s="13" t="s">
        <v>81</v>
      </c>
      <c r="AW373" s="13" t="s">
        <v>35</v>
      </c>
      <c r="AX373" s="13" t="s">
        <v>73</v>
      </c>
      <c r="AY373" s="244" t="s">
        <v>230</v>
      </c>
    </row>
    <row r="374" spans="1:51" s="14" customFormat="1" ht="12">
      <c r="A374" s="14"/>
      <c r="B374" s="245"/>
      <c r="C374" s="246"/>
      <c r="D374" s="236" t="s">
        <v>240</v>
      </c>
      <c r="E374" s="247" t="s">
        <v>19</v>
      </c>
      <c r="F374" s="248" t="s">
        <v>89</v>
      </c>
      <c r="G374" s="246"/>
      <c r="H374" s="249">
        <v>2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5" t="s">
        <v>240</v>
      </c>
      <c r="AU374" s="255" t="s">
        <v>89</v>
      </c>
      <c r="AV374" s="14" t="s">
        <v>89</v>
      </c>
      <c r="AW374" s="14" t="s">
        <v>35</v>
      </c>
      <c r="AX374" s="14" t="s">
        <v>73</v>
      </c>
      <c r="AY374" s="255" t="s">
        <v>230</v>
      </c>
    </row>
    <row r="375" spans="1:51" s="13" customFormat="1" ht="12">
      <c r="A375" s="13"/>
      <c r="B375" s="234"/>
      <c r="C375" s="235"/>
      <c r="D375" s="236" t="s">
        <v>240</v>
      </c>
      <c r="E375" s="237" t="s">
        <v>19</v>
      </c>
      <c r="F375" s="238" t="s">
        <v>345</v>
      </c>
      <c r="G375" s="235"/>
      <c r="H375" s="237" t="s">
        <v>19</v>
      </c>
      <c r="I375" s="239"/>
      <c r="J375" s="235"/>
      <c r="K375" s="235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240</v>
      </c>
      <c r="AU375" s="244" t="s">
        <v>89</v>
      </c>
      <c r="AV375" s="13" t="s">
        <v>81</v>
      </c>
      <c r="AW375" s="13" t="s">
        <v>35</v>
      </c>
      <c r="AX375" s="13" t="s">
        <v>73</v>
      </c>
      <c r="AY375" s="244" t="s">
        <v>230</v>
      </c>
    </row>
    <row r="376" spans="1:51" s="14" customFormat="1" ht="12">
      <c r="A376" s="14"/>
      <c r="B376" s="245"/>
      <c r="C376" s="246"/>
      <c r="D376" s="236" t="s">
        <v>240</v>
      </c>
      <c r="E376" s="247" t="s">
        <v>19</v>
      </c>
      <c r="F376" s="248" t="s">
        <v>89</v>
      </c>
      <c r="G376" s="246"/>
      <c r="H376" s="249">
        <v>2</v>
      </c>
      <c r="I376" s="250"/>
      <c r="J376" s="246"/>
      <c r="K376" s="246"/>
      <c r="L376" s="251"/>
      <c r="M376" s="252"/>
      <c r="N376" s="253"/>
      <c r="O376" s="253"/>
      <c r="P376" s="253"/>
      <c r="Q376" s="253"/>
      <c r="R376" s="253"/>
      <c r="S376" s="253"/>
      <c r="T376" s="25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5" t="s">
        <v>240</v>
      </c>
      <c r="AU376" s="255" t="s">
        <v>89</v>
      </c>
      <c r="AV376" s="14" t="s">
        <v>89</v>
      </c>
      <c r="AW376" s="14" t="s">
        <v>35</v>
      </c>
      <c r="AX376" s="14" t="s">
        <v>73</v>
      </c>
      <c r="AY376" s="255" t="s">
        <v>230</v>
      </c>
    </row>
    <row r="377" spans="1:51" s="15" customFormat="1" ht="12">
      <c r="A377" s="15"/>
      <c r="B377" s="256"/>
      <c r="C377" s="257"/>
      <c r="D377" s="236" t="s">
        <v>240</v>
      </c>
      <c r="E377" s="258" t="s">
        <v>19</v>
      </c>
      <c r="F377" s="259" t="s">
        <v>244</v>
      </c>
      <c r="G377" s="257"/>
      <c r="H377" s="260">
        <v>4</v>
      </c>
      <c r="I377" s="261"/>
      <c r="J377" s="257"/>
      <c r="K377" s="257"/>
      <c r="L377" s="262"/>
      <c r="M377" s="263"/>
      <c r="N377" s="264"/>
      <c r="O377" s="264"/>
      <c r="P377" s="264"/>
      <c r="Q377" s="264"/>
      <c r="R377" s="264"/>
      <c r="S377" s="264"/>
      <c r="T377" s="26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6" t="s">
        <v>240</v>
      </c>
      <c r="AU377" s="266" t="s">
        <v>89</v>
      </c>
      <c r="AV377" s="15" t="s">
        <v>236</v>
      </c>
      <c r="AW377" s="15" t="s">
        <v>35</v>
      </c>
      <c r="AX377" s="15" t="s">
        <v>81</v>
      </c>
      <c r="AY377" s="266" t="s">
        <v>230</v>
      </c>
    </row>
    <row r="378" spans="1:65" s="2" customFormat="1" ht="33" customHeight="1">
      <c r="A378" s="40"/>
      <c r="B378" s="41"/>
      <c r="C378" s="216" t="s">
        <v>536</v>
      </c>
      <c r="D378" s="216" t="s">
        <v>232</v>
      </c>
      <c r="E378" s="217" t="s">
        <v>537</v>
      </c>
      <c r="F378" s="218" t="s">
        <v>538</v>
      </c>
      <c r="G378" s="219" t="s">
        <v>315</v>
      </c>
      <c r="H378" s="220">
        <v>1</v>
      </c>
      <c r="I378" s="221"/>
      <c r="J378" s="222">
        <f>ROUND(I378*H378,2)</f>
        <v>0</v>
      </c>
      <c r="K378" s="218" t="s">
        <v>235</v>
      </c>
      <c r="L378" s="46"/>
      <c r="M378" s="223" t="s">
        <v>19</v>
      </c>
      <c r="N378" s="224" t="s">
        <v>45</v>
      </c>
      <c r="O378" s="86"/>
      <c r="P378" s="225">
        <f>O378*H378</f>
        <v>0</v>
      </c>
      <c r="Q378" s="225">
        <v>0</v>
      </c>
      <c r="R378" s="225">
        <f>Q378*H378</f>
        <v>0</v>
      </c>
      <c r="S378" s="225">
        <v>0.018</v>
      </c>
      <c r="T378" s="226">
        <f>S378*H378</f>
        <v>0.018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7" t="s">
        <v>236</v>
      </c>
      <c r="AT378" s="227" t="s">
        <v>232</v>
      </c>
      <c r="AU378" s="227" t="s">
        <v>89</v>
      </c>
      <c r="AY378" s="19" t="s">
        <v>230</v>
      </c>
      <c r="BE378" s="228">
        <f>IF(N378="základní",J378,0)</f>
        <v>0</v>
      </c>
      <c r="BF378" s="228">
        <f>IF(N378="snížená",J378,0)</f>
        <v>0</v>
      </c>
      <c r="BG378" s="228">
        <f>IF(N378="zákl. přenesená",J378,0)</f>
        <v>0</v>
      </c>
      <c r="BH378" s="228">
        <f>IF(N378="sníž. přenesená",J378,0)</f>
        <v>0</v>
      </c>
      <c r="BI378" s="228">
        <f>IF(N378="nulová",J378,0)</f>
        <v>0</v>
      </c>
      <c r="BJ378" s="19" t="s">
        <v>89</v>
      </c>
      <c r="BK378" s="228">
        <f>ROUND(I378*H378,2)</f>
        <v>0</v>
      </c>
      <c r="BL378" s="19" t="s">
        <v>236</v>
      </c>
      <c r="BM378" s="227" t="s">
        <v>539</v>
      </c>
    </row>
    <row r="379" spans="1:47" s="2" customFormat="1" ht="12">
      <c r="A379" s="40"/>
      <c r="B379" s="41"/>
      <c r="C379" s="42"/>
      <c r="D379" s="229" t="s">
        <v>238</v>
      </c>
      <c r="E379" s="42"/>
      <c r="F379" s="230" t="s">
        <v>540</v>
      </c>
      <c r="G379" s="42"/>
      <c r="H379" s="42"/>
      <c r="I379" s="231"/>
      <c r="J379" s="42"/>
      <c r="K379" s="42"/>
      <c r="L379" s="46"/>
      <c r="M379" s="232"/>
      <c r="N379" s="23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238</v>
      </c>
      <c r="AU379" s="19" t="s">
        <v>89</v>
      </c>
    </row>
    <row r="380" spans="1:51" s="13" customFormat="1" ht="12">
      <c r="A380" s="13"/>
      <c r="B380" s="234"/>
      <c r="C380" s="235"/>
      <c r="D380" s="236" t="s">
        <v>240</v>
      </c>
      <c r="E380" s="237" t="s">
        <v>19</v>
      </c>
      <c r="F380" s="238" t="s">
        <v>318</v>
      </c>
      <c r="G380" s="235"/>
      <c r="H380" s="237" t="s">
        <v>19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4" t="s">
        <v>240</v>
      </c>
      <c r="AU380" s="244" t="s">
        <v>89</v>
      </c>
      <c r="AV380" s="13" t="s">
        <v>81</v>
      </c>
      <c r="AW380" s="13" t="s">
        <v>35</v>
      </c>
      <c r="AX380" s="13" t="s">
        <v>73</v>
      </c>
      <c r="AY380" s="244" t="s">
        <v>230</v>
      </c>
    </row>
    <row r="381" spans="1:51" s="14" customFormat="1" ht="12">
      <c r="A381" s="14"/>
      <c r="B381" s="245"/>
      <c r="C381" s="246"/>
      <c r="D381" s="236" t="s">
        <v>240</v>
      </c>
      <c r="E381" s="247" t="s">
        <v>19</v>
      </c>
      <c r="F381" s="248" t="s">
        <v>81</v>
      </c>
      <c r="G381" s="246"/>
      <c r="H381" s="249">
        <v>1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5" t="s">
        <v>240</v>
      </c>
      <c r="AU381" s="255" t="s">
        <v>89</v>
      </c>
      <c r="AV381" s="14" t="s">
        <v>89</v>
      </c>
      <c r="AW381" s="14" t="s">
        <v>35</v>
      </c>
      <c r="AX381" s="14" t="s">
        <v>73</v>
      </c>
      <c r="AY381" s="255" t="s">
        <v>230</v>
      </c>
    </row>
    <row r="382" spans="1:51" s="15" customFormat="1" ht="12">
      <c r="A382" s="15"/>
      <c r="B382" s="256"/>
      <c r="C382" s="257"/>
      <c r="D382" s="236" t="s">
        <v>240</v>
      </c>
      <c r="E382" s="258" t="s">
        <v>19</v>
      </c>
      <c r="F382" s="259" t="s">
        <v>244</v>
      </c>
      <c r="G382" s="257"/>
      <c r="H382" s="260">
        <v>1</v>
      </c>
      <c r="I382" s="261"/>
      <c r="J382" s="257"/>
      <c r="K382" s="257"/>
      <c r="L382" s="262"/>
      <c r="M382" s="263"/>
      <c r="N382" s="264"/>
      <c r="O382" s="264"/>
      <c r="P382" s="264"/>
      <c r="Q382" s="264"/>
      <c r="R382" s="264"/>
      <c r="S382" s="264"/>
      <c r="T382" s="26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66" t="s">
        <v>240</v>
      </c>
      <c r="AU382" s="266" t="s">
        <v>89</v>
      </c>
      <c r="AV382" s="15" t="s">
        <v>236</v>
      </c>
      <c r="AW382" s="15" t="s">
        <v>35</v>
      </c>
      <c r="AX382" s="15" t="s">
        <v>81</v>
      </c>
      <c r="AY382" s="266" t="s">
        <v>230</v>
      </c>
    </row>
    <row r="383" spans="1:65" s="2" customFormat="1" ht="37.8" customHeight="1">
      <c r="A383" s="40"/>
      <c r="B383" s="41"/>
      <c r="C383" s="216" t="s">
        <v>541</v>
      </c>
      <c r="D383" s="216" t="s">
        <v>232</v>
      </c>
      <c r="E383" s="217" t="s">
        <v>542</v>
      </c>
      <c r="F383" s="218" t="s">
        <v>543</v>
      </c>
      <c r="G383" s="219" t="s">
        <v>315</v>
      </c>
      <c r="H383" s="220">
        <v>11</v>
      </c>
      <c r="I383" s="221"/>
      <c r="J383" s="222">
        <f>ROUND(I383*H383,2)</f>
        <v>0</v>
      </c>
      <c r="K383" s="218" t="s">
        <v>235</v>
      </c>
      <c r="L383" s="46"/>
      <c r="M383" s="223" t="s">
        <v>19</v>
      </c>
      <c r="N383" s="224" t="s">
        <v>45</v>
      </c>
      <c r="O383" s="86"/>
      <c r="P383" s="225">
        <f>O383*H383</f>
        <v>0</v>
      </c>
      <c r="Q383" s="225">
        <v>0</v>
      </c>
      <c r="R383" s="225">
        <f>Q383*H383</f>
        <v>0</v>
      </c>
      <c r="S383" s="225">
        <v>0.008</v>
      </c>
      <c r="T383" s="226">
        <f>S383*H383</f>
        <v>0.088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27" t="s">
        <v>236</v>
      </c>
      <c r="AT383" s="227" t="s">
        <v>232</v>
      </c>
      <c r="AU383" s="227" t="s">
        <v>89</v>
      </c>
      <c r="AY383" s="19" t="s">
        <v>230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9" t="s">
        <v>89</v>
      </c>
      <c r="BK383" s="228">
        <f>ROUND(I383*H383,2)</f>
        <v>0</v>
      </c>
      <c r="BL383" s="19" t="s">
        <v>236</v>
      </c>
      <c r="BM383" s="227" t="s">
        <v>544</v>
      </c>
    </row>
    <row r="384" spans="1:47" s="2" customFormat="1" ht="12">
      <c r="A384" s="40"/>
      <c r="B384" s="41"/>
      <c r="C384" s="42"/>
      <c r="D384" s="229" t="s">
        <v>238</v>
      </c>
      <c r="E384" s="42"/>
      <c r="F384" s="230" t="s">
        <v>545</v>
      </c>
      <c r="G384" s="42"/>
      <c r="H384" s="42"/>
      <c r="I384" s="231"/>
      <c r="J384" s="42"/>
      <c r="K384" s="42"/>
      <c r="L384" s="46"/>
      <c r="M384" s="232"/>
      <c r="N384" s="23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238</v>
      </c>
      <c r="AU384" s="19" t="s">
        <v>89</v>
      </c>
    </row>
    <row r="385" spans="1:51" s="13" customFormat="1" ht="12">
      <c r="A385" s="13"/>
      <c r="B385" s="234"/>
      <c r="C385" s="235"/>
      <c r="D385" s="236" t="s">
        <v>240</v>
      </c>
      <c r="E385" s="237" t="s">
        <v>19</v>
      </c>
      <c r="F385" s="238" t="s">
        <v>318</v>
      </c>
      <c r="G385" s="235"/>
      <c r="H385" s="237" t="s">
        <v>19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240</v>
      </c>
      <c r="AU385" s="244" t="s">
        <v>89</v>
      </c>
      <c r="AV385" s="13" t="s">
        <v>81</v>
      </c>
      <c r="AW385" s="13" t="s">
        <v>35</v>
      </c>
      <c r="AX385" s="13" t="s">
        <v>73</v>
      </c>
      <c r="AY385" s="244" t="s">
        <v>230</v>
      </c>
    </row>
    <row r="386" spans="1:51" s="14" customFormat="1" ht="12">
      <c r="A386" s="14"/>
      <c r="B386" s="245"/>
      <c r="C386" s="246"/>
      <c r="D386" s="236" t="s">
        <v>240</v>
      </c>
      <c r="E386" s="247" t="s">
        <v>19</v>
      </c>
      <c r="F386" s="248" t="s">
        <v>89</v>
      </c>
      <c r="G386" s="246"/>
      <c r="H386" s="249">
        <v>2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5" t="s">
        <v>240</v>
      </c>
      <c r="AU386" s="255" t="s">
        <v>89</v>
      </c>
      <c r="AV386" s="14" t="s">
        <v>89</v>
      </c>
      <c r="AW386" s="14" t="s">
        <v>35</v>
      </c>
      <c r="AX386" s="14" t="s">
        <v>73</v>
      </c>
      <c r="AY386" s="255" t="s">
        <v>230</v>
      </c>
    </row>
    <row r="387" spans="1:51" s="13" customFormat="1" ht="12">
      <c r="A387" s="13"/>
      <c r="B387" s="234"/>
      <c r="C387" s="235"/>
      <c r="D387" s="236" t="s">
        <v>240</v>
      </c>
      <c r="E387" s="237" t="s">
        <v>19</v>
      </c>
      <c r="F387" s="238" t="s">
        <v>319</v>
      </c>
      <c r="G387" s="235"/>
      <c r="H387" s="237" t="s">
        <v>19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240</v>
      </c>
      <c r="AU387" s="244" t="s">
        <v>89</v>
      </c>
      <c r="AV387" s="13" t="s">
        <v>81</v>
      </c>
      <c r="AW387" s="13" t="s">
        <v>35</v>
      </c>
      <c r="AX387" s="13" t="s">
        <v>73</v>
      </c>
      <c r="AY387" s="244" t="s">
        <v>230</v>
      </c>
    </row>
    <row r="388" spans="1:51" s="14" customFormat="1" ht="12">
      <c r="A388" s="14"/>
      <c r="B388" s="245"/>
      <c r="C388" s="246"/>
      <c r="D388" s="236" t="s">
        <v>240</v>
      </c>
      <c r="E388" s="247" t="s">
        <v>19</v>
      </c>
      <c r="F388" s="248" t="s">
        <v>258</v>
      </c>
      <c r="G388" s="246"/>
      <c r="H388" s="249">
        <v>5</v>
      </c>
      <c r="I388" s="250"/>
      <c r="J388" s="246"/>
      <c r="K388" s="246"/>
      <c r="L388" s="251"/>
      <c r="M388" s="252"/>
      <c r="N388" s="253"/>
      <c r="O388" s="253"/>
      <c r="P388" s="253"/>
      <c r="Q388" s="253"/>
      <c r="R388" s="253"/>
      <c r="S388" s="253"/>
      <c r="T388" s="25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5" t="s">
        <v>240</v>
      </c>
      <c r="AU388" s="255" t="s">
        <v>89</v>
      </c>
      <c r="AV388" s="14" t="s">
        <v>89</v>
      </c>
      <c r="AW388" s="14" t="s">
        <v>35</v>
      </c>
      <c r="AX388" s="14" t="s">
        <v>73</v>
      </c>
      <c r="AY388" s="255" t="s">
        <v>230</v>
      </c>
    </row>
    <row r="389" spans="1:51" s="13" customFormat="1" ht="12">
      <c r="A389" s="13"/>
      <c r="B389" s="234"/>
      <c r="C389" s="235"/>
      <c r="D389" s="236" t="s">
        <v>240</v>
      </c>
      <c r="E389" s="237" t="s">
        <v>19</v>
      </c>
      <c r="F389" s="238" t="s">
        <v>320</v>
      </c>
      <c r="G389" s="235"/>
      <c r="H389" s="237" t="s">
        <v>19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240</v>
      </c>
      <c r="AU389" s="244" t="s">
        <v>89</v>
      </c>
      <c r="AV389" s="13" t="s">
        <v>81</v>
      </c>
      <c r="AW389" s="13" t="s">
        <v>35</v>
      </c>
      <c r="AX389" s="13" t="s">
        <v>73</v>
      </c>
      <c r="AY389" s="244" t="s">
        <v>230</v>
      </c>
    </row>
    <row r="390" spans="1:51" s="14" customFormat="1" ht="12">
      <c r="A390" s="14"/>
      <c r="B390" s="245"/>
      <c r="C390" s="246"/>
      <c r="D390" s="236" t="s">
        <v>240</v>
      </c>
      <c r="E390" s="247" t="s">
        <v>19</v>
      </c>
      <c r="F390" s="248" t="s">
        <v>81</v>
      </c>
      <c r="G390" s="246"/>
      <c r="H390" s="249">
        <v>1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5" t="s">
        <v>240</v>
      </c>
      <c r="AU390" s="255" t="s">
        <v>89</v>
      </c>
      <c r="AV390" s="14" t="s">
        <v>89</v>
      </c>
      <c r="AW390" s="14" t="s">
        <v>35</v>
      </c>
      <c r="AX390" s="14" t="s">
        <v>73</v>
      </c>
      <c r="AY390" s="255" t="s">
        <v>230</v>
      </c>
    </row>
    <row r="391" spans="1:51" s="13" customFormat="1" ht="12">
      <c r="A391" s="13"/>
      <c r="B391" s="234"/>
      <c r="C391" s="235"/>
      <c r="D391" s="236" t="s">
        <v>240</v>
      </c>
      <c r="E391" s="237" t="s">
        <v>19</v>
      </c>
      <c r="F391" s="238" t="s">
        <v>321</v>
      </c>
      <c r="G391" s="235"/>
      <c r="H391" s="237" t="s">
        <v>19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240</v>
      </c>
      <c r="AU391" s="244" t="s">
        <v>89</v>
      </c>
      <c r="AV391" s="13" t="s">
        <v>81</v>
      </c>
      <c r="AW391" s="13" t="s">
        <v>35</v>
      </c>
      <c r="AX391" s="13" t="s">
        <v>73</v>
      </c>
      <c r="AY391" s="244" t="s">
        <v>230</v>
      </c>
    </row>
    <row r="392" spans="1:51" s="14" customFormat="1" ht="12">
      <c r="A392" s="14"/>
      <c r="B392" s="245"/>
      <c r="C392" s="246"/>
      <c r="D392" s="236" t="s">
        <v>240</v>
      </c>
      <c r="E392" s="247" t="s">
        <v>19</v>
      </c>
      <c r="F392" s="248" t="s">
        <v>116</v>
      </c>
      <c r="G392" s="246"/>
      <c r="H392" s="249">
        <v>3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240</v>
      </c>
      <c r="AU392" s="255" t="s">
        <v>89</v>
      </c>
      <c r="AV392" s="14" t="s">
        <v>89</v>
      </c>
      <c r="AW392" s="14" t="s">
        <v>35</v>
      </c>
      <c r="AX392" s="14" t="s">
        <v>73</v>
      </c>
      <c r="AY392" s="255" t="s">
        <v>230</v>
      </c>
    </row>
    <row r="393" spans="1:51" s="15" customFormat="1" ht="12">
      <c r="A393" s="15"/>
      <c r="B393" s="256"/>
      <c r="C393" s="257"/>
      <c r="D393" s="236" t="s">
        <v>240</v>
      </c>
      <c r="E393" s="258" t="s">
        <v>19</v>
      </c>
      <c r="F393" s="259" t="s">
        <v>244</v>
      </c>
      <c r="G393" s="257"/>
      <c r="H393" s="260">
        <v>11</v>
      </c>
      <c r="I393" s="261"/>
      <c r="J393" s="257"/>
      <c r="K393" s="257"/>
      <c r="L393" s="262"/>
      <c r="M393" s="263"/>
      <c r="N393" s="264"/>
      <c r="O393" s="264"/>
      <c r="P393" s="264"/>
      <c r="Q393" s="264"/>
      <c r="R393" s="264"/>
      <c r="S393" s="264"/>
      <c r="T393" s="26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6" t="s">
        <v>240</v>
      </c>
      <c r="AU393" s="266" t="s">
        <v>89</v>
      </c>
      <c r="AV393" s="15" t="s">
        <v>236</v>
      </c>
      <c r="AW393" s="15" t="s">
        <v>35</v>
      </c>
      <c r="AX393" s="15" t="s">
        <v>81</v>
      </c>
      <c r="AY393" s="266" t="s">
        <v>230</v>
      </c>
    </row>
    <row r="394" spans="1:65" s="2" customFormat="1" ht="37.8" customHeight="1">
      <c r="A394" s="40"/>
      <c r="B394" s="41"/>
      <c r="C394" s="216" t="s">
        <v>546</v>
      </c>
      <c r="D394" s="216" t="s">
        <v>232</v>
      </c>
      <c r="E394" s="217" t="s">
        <v>547</v>
      </c>
      <c r="F394" s="218" t="s">
        <v>548</v>
      </c>
      <c r="G394" s="219" t="s">
        <v>118</v>
      </c>
      <c r="H394" s="220">
        <v>0.336</v>
      </c>
      <c r="I394" s="221"/>
      <c r="J394" s="222">
        <f>ROUND(I394*H394,2)</f>
        <v>0</v>
      </c>
      <c r="K394" s="218" t="s">
        <v>235</v>
      </c>
      <c r="L394" s="46"/>
      <c r="M394" s="223" t="s">
        <v>19</v>
      </c>
      <c r="N394" s="224" t="s">
        <v>45</v>
      </c>
      <c r="O394" s="86"/>
      <c r="P394" s="225">
        <f>O394*H394</f>
        <v>0</v>
      </c>
      <c r="Q394" s="225">
        <v>0</v>
      </c>
      <c r="R394" s="225">
        <f>Q394*H394</f>
        <v>0</v>
      </c>
      <c r="S394" s="225">
        <v>1.8</v>
      </c>
      <c r="T394" s="226">
        <f>S394*H394</f>
        <v>0.6048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27" t="s">
        <v>236</v>
      </c>
      <c r="AT394" s="227" t="s">
        <v>232</v>
      </c>
      <c r="AU394" s="227" t="s">
        <v>89</v>
      </c>
      <c r="AY394" s="19" t="s">
        <v>230</v>
      </c>
      <c r="BE394" s="228">
        <f>IF(N394="základní",J394,0)</f>
        <v>0</v>
      </c>
      <c r="BF394" s="228">
        <f>IF(N394="snížená",J394,0)</f>
        <v>0</v>
      </c>
      <c r="BG394" s="228">
        <f>IF(N394="zákl. přenesená",J394,0)</f>
        <v>0</v>
      </c>
      <c r="BH394" s="228">
        <f>IF(N394="sníž. přenesená",J394,0)</f>
        <v>0</v>
      </c>
      <c r="BI394" s="228">
        <f>IF(N394="nulová",J394,0)</f>
        <v>0</v>
      </c>
      <c r="BJ394" s="19" t="s">
        <v>89</v>
      </c>
      <c r="BK394" s="228">
        <f>ROUND(I394*H394,2)</f>
        <v>0</v>
      </c>
      <c r="BL394" s="19" t="s">
        <v>236</v>
      </c>
      <c r="BM394" s="227" t="s">
        <v>549</v>
      </c>
    </row>
    <row r="395" spans="1:47" s="2" customFormat="1" ht="12">
      <c r="A395" s="40"/>
      <c r="B395" s="41"/>
      <c r="C395" s="42"/>
      <c r="D395" s="229" t="s">
        <v>238</v>
      </c>
      <c r="E395" s="42"/>
      <c r="F395" s="230" t="s">
        <v>550</v>
      </c>
      <c r="G395" s="42"/>
      <c r="H395" s="42"/>
      <c r="I395" s="231"/>
      <c r="J395" s="42"/>
      <c r="K395" s="42"/>
      <c r="L395" s="46"/>
      <c r="M395" s="232"/>
      <c r="N395" s="233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238</v>
      </c>
      <c r="AU395" s="19" t="s">
        <v>89</v>
      </c>
    </row>
    <row r="396" spans="1:51" s="14" customFormat="1" ht="12">
      <c r="A396" s="14"/>
      <c r="B396" s="245"/>
      <c r="C396" s="246"/>
      <c r="D396" s="236" t="s">
        <v>240</v>
      </c>
      <c r="E396" s="247" t="s">
        <v>19</v>
      </c>
      <c r="F396" s="248" t="s">
        <v>551</v>
      </c>
      <c r="G396" s="246"/>
      <c r="H396" s="249">
        <v>0.336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5" t="s">
        <v>240</v>
      </c>
      <c r="AU396" s="255" t="s">
        <v>89</v>
      </c>
      <c r="AV396" s="14" t="s">
        <v>89</v>
      </c>
      <c r="AW396" s="14" t="s">
        <v>35</v>
      </c>
      <c r="AX396" s="14" t="s">
        <v>73</v>
      </c>
      <c r="AY396" s="255" t="s">
        <v>230</v>
      </c>
    </row>
    <row r="397" spans="1:51" s="15" customFormat="1" ht="12">
      <c r="A397" s="15"/>
      <c r="B397" s="256"/>
      <c r="C397" s="257"/>
      <c r="D397" s="236" t="s">
        <v>240</v>
      </c>
      <c r="E397" s="258" t="s">
        <v>19</v>
      </c>
      <c r="F397" s="259" t="s">
        <v>244</v>
      </c>
      <c r="G397" s="257"/>
      <c r="H397" s="260">
        <v>0.336</v>
      </c>
      <c r="I397" s="261"/>
      <c r="J397" s="257"/>
      <c r="K397" s="257"/>
      <c r="L397" s="262"/>
      <c r="M397" s="263"/>
      <c r="N397" s="264"/>
      <c r="O397" s="264"/>
      <c r="P397" s="264"/>
      <c r="Q397" s="264"/>
      <c r="R397" s="264"/>
      <c r="S397" s="264"/>
      <c r="T397" s="26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66" t="s">
        <v>240</v>
      </c>
      <c r="AU397" s="266" t="s">
        <v>89</v>
      </c>
      <c r="AV397" s="15" t="s">
        <v>236</v>
      </c>
      <c r="AW397" s="15" t="s">
        <v>35</v>
      </c>
      <c r="AX397" s="15" t="s">
        <v>81</v>
      </c>
      <c r="AY397" s="266" t="s">
        <v>230</v>
      </c>
    </row>
    <row r="398" spans="1:65" s="2" customFormat="1" ht="33" customHeight="1">
      <c r="A398" s="40"/>
      <c r="B398" s="41"/>
      <c r="C398" s="216" t="s">
        <v>552</v>
      </c>
      <c r="D398" s="216" t="s">
        <v>232</v>
      </c>
      <c r="E398" s="217" t="s">
        <v>553</v>
      </c>
      <c r="F398" s="218" t="s">
        <v>554</v>
      </c>
      <c r="G398" s="219" t="s">
        <v>315</v>
      </c>
      <c r="H398" s="220">
        <v>134</v>
      </c>
      <c r="I398" s="221"/>
      <c r="J398" s="222">
        <f>ROUND(I398*H398,2)</f>
        <v>0</v>
      </c>
      <c r="K398" s="218" t="s">
        <v>235</v>
      </c>
      <c r="L398" s="46"/>
      <c r="M398" s="223" t="s">
        <v>19</v>
      </c>
      <c r="N398" s="224" t="s">
        <v>45</v>
      </c>
      <c r="O398" s="86"/>
      <c r="P398" s="225">
        <f>O398*H398</f>
        <v>0</v>
      </c>
      <c r="Q398" s="225">
        <v>0</v>
      </c>
      <c r="R398" s="225">
        <f>Q398*H398</f>
        <v>0</v>
      </c>
      <c r="S398" s="225">
        <v>0</v>
      </c>
      <c r="T398" s="22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7" t="s">
        <v>236</v>
      </c>
      <c r="AT398" s="227" t="s">
        <v>232</v>
      </c>
      <c r="AU398" s="227" t="s">
        <v>89</v>
      </c>
      <c r="AY398" s="19" t="s">
        <v>230</v>
      </c>
      <c r="BE398" s="228">
        <f>IF(N398="základní",J398,0)</f>
        <v>0</v>
      </c>
      <c r="BF398" s="228">
        <f>IF(N398="snížená",J398,0)</f>
        <v>0</v>
      </c>
      <c r="BG398" s="228">
        <f>IF(N398="zákl. přenesená",J398,0)</f>
        <v>0</v>
      </c>
      <c r="BH398" s="228">
        <f>IF(N398="sníž. přenesená",J398,0)</f>
        <v>0</v>
      </c>
      <c r="BI398" s="228">
        <f>IF(N398="nulová",J398,0)</f>
        <v>0</v>
      </c>
      <c r="BJ398" s="19" t="s">
        <v>89</v>
      </c>
      <c r="BK398" s="228">
        <f>ROUND(I398*H398,2)</f>
        <v>0</v>
      </c>
      <c r="BL398" s="19" t="s">
        <v>236</v>
      </c>
      <c r="BM398" s="227" t="s">
        <v>555</v>
      </c>
    </row>
    <row r="399" spans="1:47" s="2" customFormat="1" ht="12">
      <c r="A399" s="40"/>
      <c r="B399" s="41"/>
      <c r="C399" s="42"/>
      <c r="D399" s="229" t="s">
        <v>238</v>
      </c>
      <c r="E399" s="42"/>
      <c r="F399" s="230" t="s">
        <v>556</v>
      </c>
      <c r="G399" s="42"/>
      <c r="H399" s="42"/>
      <c r="I399" s="231"/>
      <c r="J399" s="42"/>
      <c r="K399" s="42"/>
      <c r="L399" s="46"/>
      <c r="M399" s="232"/>
      <c r="N399" s="23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238</v>
      </c>
      <c r="AU399" s="19" t="s">
        <v>89</v>
      </c>
    </row>
    <row r="400" spans="1:51" s="14" customFormat="1" ht="12">
      <c r="A400" s="14"/>
      <c r="B400" s="245"/>
      <c r="C400" s="246"/>
      <c r="D400" s="236" t="s">
        <v>240</v>
      </c>
      <c r="E400" s="247" t="s">
        <v>19</v>
      </c>
      <c r="F400" s="248" t="s">
        <v>557</v>
      </c>
      <c r="G400" s="246"/>
      <c r="H400" s="249">
        <v>105</v>
      </c>
      <c r="I400" s="250"/>
      <c r="J400" s="246"/>
      <c r="K400" s="246"/>
      <c r="L400" s="251"/>
      <c r="M400" s="252"/>
      <c r="N400" s="253"/>
      <c r="O400" s="253"/>
      <c r="P400" s="253"/>
      <c r="Q400" s="253"/>
      <c r="R400" s="253"/>
      <c r="S400" s="253"/>
      <c r="T400" s="25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5" t="s">
        <v>240</v>
      </c>
      <c r="AU400" s="255" t="s">
        <v>89</v>
      </c>
      <c r="AV400" s="14" t="s">
        <v>89</v>
      </c>
      <c r="AW400" s="14" t="s">
        <v>35</v>
      </c>
      <c r="AX400" s="14" t="s">
        <v>73</v>
      </c>
      <c r="AY400" s="255" t="s">
        <v>230</v>
      </c>
    </row>
    <row r="401" spans="1:51" s="14" customFormat="1" ht="12">
      <c r="A401" s="14"/>
      <c r="B401" s="245"/>
      <c r="C401" s="246"/>
      <c r="D401" s="236" t="s">
        <v>240</v>
      </c>
      <c r="E401" s="247" t="s">
        <v>19</v>
      </c>
      <c r="F401" s="248" t="s">
        <v>558</v>
      </c>
      <c r="G401" s="246"/>
      <c r="H401" s="249">
        <v>18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5" t="s">
        <v>240</v>
      </c>
      <c r="AU401" s="255" t="s">
        <v>89</v>
      </c>
      <c r="AV401" s="14" t="s">
        <v>89</v>
      </c>
      <c r="AW401" s="14" t="s">
        <v>35</v>
      </c>
      <c r="AX401" s="14" t="s">
        <v>73</v>
      </c>
      <c r="AY401" s="255" t="s">
        <v>230</v>
      </c>
    </row>
    <row r="402" spans="1:51" s="14" customFormat="1" ht="12">
      <c r="A402" s="14"/>
      <c r="B402" s="245"/>
      <c r="C402" s="246"/>
      <c r="D402" s="236" t="s">
        <v>240</v>
      </c>
      <c r="E402" s="247" t="s">
        <v>19</v>
      </c>
      <c r="F402" s="248" t="s">
        <v>559</v>
      </c>
      <c r="G402" s="246"/>
      <c r="H402" s="249">
        <v>11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5" t="s">
        <v>240</v>
      </c>
      <c r="AU402" s="255" t="s">
        <v>89</v>
      </c>
      <c r="AV402" s="14" t="s">
        <v>89</v>
      </c>
      <c r="AW402" s="14" t="s">
        <v>35</v>
      </c>
      <c r="AX402" s="14" t="s">
        <v>73</v>
      </c>
      <c r="AY402" s="255" t="s">
        <v>230</v>
      </c>
    </row>
    <row r="403" spans="1:51" s="15" customFormat="1" ht="12">
      <c r="A403" s="15"/>
      <c r="B403" s="256"/>
      <c r="C403" s="257"/>
      <c r="D403" s="236" t="s">
        <v>240</v>
      </c>
      <c r="E403" s="258" t="s">
        <v>136</v>
      </c>
      <c r="F403" s="259" t="s">
        <v>244</v>
      </c>
      <c r="G403" s="257"/>
      <c r="H403" s="260">
        <v>134</v>
      </c>
      <c r="I403" s="261"/>
      <c r="J403" s="257"/>
      <c r="K403" s="257"/>
      <c r="L403" s="262"/>
      <c r="M403" s="263"/>
      <c r="N403" s="264"/>
      <c r="O403" s="264"/>
      <c r="P403" s="264"/>
      <c r="Q403" s="264"/>
      <c r="R403" s="264"/>
      <c r="S403" s="264"/>
      <c r="T403" s="26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6" t="s">
        <v>240</v>
      </c>
      <c r="AU403" s="266" t="s">
        <v>89</v>
      </c>
      <c r="AV403" s="15" t="s">
        <v>236</v>
      </c>
      <c r="AW403" s="15" t="s">
        <v>35</v>
      </c>
      <c r="AX403" s="15" t="s">
        <v>81</v>
      </c>
      <c r="AY403" s="266" t="s">
        <v>230</v>
      </c>
    </row>
    <row r="404" spans="1:65" s="2" customFormat="1" ht="37.8" customHeight="1">
      <c r="A404" s="40"/>
      <c r="B404" s="41"/>
      <c r="C404" s="216" t="s">
        <v>560</v>
      </c>
      <c r="D404" s="216" t="s">
        <v>232</v>
      </c>
      <c r="E404" s="217" t="s">
        <v>561</v>
      </c>
      <c r="F404" s="218" t="s">
        <v>562</v>
      </c>
      <c r="G404" s="219" t="s">
        <v>114</v>
      </c>
      <c r="H404" s="220">
        <v>104</v>
      </c>
      <c r="I404" s="221"/>
      <c r="J404" s="222">
        <f>ROUND(I404*H404,2)</f>
        <v>0</v>
      </c>
      <c r="K404" s="218" t="s">
        <v>235</v>
      </c>
      <c r="L404" s="46"/>
      <c r="M404" s="223" t="s">
        <v>19</v>
      </c>
      <c r="N404" s="224" t="s">
        <v>45</v>
      </c>
      <c r="O404" s="86"/>
      <c r="P404" s="225">
        <f>O404*H404</f>
        <v>0</v>
      </c>
      <c r="Q404" s="225">
        <v>0</v>
      </c>
      <c r="R404" s="225">
        <f>Q404*H404</f>
        <v>0</v>
      </c>
      <c r="S404" s="225">
        <v>0.009</v>
      </c>
      <c r="T404" s="226">
        <f>S404*H404</f>
        <v>0.9359999999999999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27" t="s">
        <v>236</v>
      </c>
      <c r="AT404" s="227" t="s">
        <v>232</v>
      </c>
      <c r="AU404" s="227" t="s">
        <v>89</v>
      </c>
      <c r="AY404" s="19" t="s">
        <v>230</v>
      </c>
      <c r="BE404" s="228">
        <f>IF(N404="základní",J404,0)</f>
        <v>0</v>
      </c>
      <c r="BF404" s="228">
        <f>IF(N404="snížená",J404,0)</f>
        <v>0</v>
      </c>
      <c r="BG404" s="228">
        <f>IF(N404="zákl. přenesená",J404,0)</f>
        <v>0</v>
      </c>
      <c r="BH404" s="228">
        <f>IF(N404="sníž. přenesená",J404,0)</f>
        <v>0</v>
      </c>
      <c r="BI404" s="228">
        <f>IF(N404="nulová",J404,0)</f>
        <v>0</v>
      </c>
      <c r="BJ404" s="19" t="s">
        <v>89</v>
      </c>
      <c r="BK404" s="228">
        <f>ROUND(I404*H404,2)</f>
        <v>0</v>
      </c>
      <c r="BL404" s="19" t="s">
        <v>236</v>
      </c>
      <c r="BM404" s="227" t="s">
        <v>563</v>
      </c>
    </row>
    <row r="405" spans="1:47" s="2" customFormat="1" ht="12">
      <c r="A405" s="40"/>
      <c r="B405" s="41"/>
      <c r="C405" s="42"/>
      <c r="D405" s="229" t="s">
        <v>238</v>
      </c>
      <c r="E405" s="42"/>
      <c r="F405" s="230" t="s">
        <v>564</v>
      </c>
      <c r="G405" s="42"/>
      <c r="H405" s="42"/>
      <c r="I405" s="231"/>
      <c r="J405" s="42"/>
      <c r="K405" s="42"/>
      <c r="L405" s="46"/>
      <c r="M405" s="232"/>
      <c r="N405" s="23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238</v>
      </c>
      <c r="AU405" s="19" t="s">
        <v>89</v>
      </c>
    </row>
    <row r="406" spans="1:51" s="13" customFormat="1" ht="12">
      <c r="A406" s="13"/>
      <c r="B406" s="234"/>
      <c r="C406" s="235"/>
      <c r="D406" s="236" t="s">
        <v>240</v>
      </c>
      <c r="E406" s="237" t="s">
        <v>19</v>
      </c>
      <c r="F406" s="238" t="s">
        <v>565</v>
      </c>
      <c r="G406" s="235"/>
      <c r="H406" s="237" t="s">
        <v>19</v>
      </c>
      <c r="I406" s="239"/>
      <c r="J406" s="235"/>
      <c r="K406" s="235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240</v>
      </c>
      <c r="AU406" s="244" t="s">
        <v>89</v>
      </c>
      <c r="AV406" s="13" t="s">
        <v>81</v>
      </c>
      <c r="AW406" s="13" t="s">
        <v>35</v>
      </c>
      <c r="AX406" s="13" t="s">
        <v>73</v>
      </c>
      <c r="AY406" s="244" t="s">
        <v>230</v>
      </c>
    </row>
    <row r="407" spans="1:51" s="14" customFormat="1" ht="12">
      <c r="A407" s="14"/>
      <c r="B407" s="245"/>
      <c r="C407" s="246"/>
      <c r="D407" s="236" t="s">
        <v>240</v>
      </c>
      <c r="E407" s="247" t="s">
        <v>19</v>
      </c>
      <c r="F407" s="248" t="s">
        <v>566</v>
      </c>
      <c r="G407" s="246"/>
      <c r="H407" s="249">
        <v>30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5" t="s">
        <v>240</v>
      </c>
      <c r="AU407" s="255" t="s">
        <v>89</v>
      </c>
      <c r="AV407" s="14" t="s">
        <v>89</v>
      </c>
      <c r="AW407" s="14" t="s">
        <v>35</v>
      </c>
      <c r="AX407" s="14" t="s">
        <v>73</v>
      </c>
      <c r="AY407" s="255" t="s">
        <v>230</v>
      </c>
    </row>
    <row r="408" spans="1:51" s="14" customFormat="1" ht="12">
      <c r="A408" s="14"/>
      <c r="B408" s="245"/>
      <c r="C408" s="246"/>
      <c r="D408" s="236" t="s">
        <v>240</v>
      </c>
      <c r="E408" s="247" t="s">
        <v>19</v>
      </c>
      <c r="F408" s="248" t="s">
        <v>567</v>
      </c>
      <c r="G408" s="246"/>
      <c r="H408" s="249">
        <v>15</v>
      </c>
      <c r="I408" s="250"/>
      <c r="J408" s="246"/>
      <c r="K408" s="246"/>
      <c r="L408" s="251"/>
      <c r="M408" s="252"/>
      <c r="N408" s="253"/>
      <c r="O408" s="253"/>
      <c r="P408" s="253"/>
      <c r="Q408" s="253"/>
      <c r="R408" s="253"/>
      <c r="S408" s="253"/>
      <c r="T408" s="25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5" t="s">
        <v>240</v>
      </c>
      <c r="AU408" s="255" t="s">
        <v>89</v>
      </c>
      <c r="AV408" s="14" t="s">
        <v>89</v>
      </c>
      <c r="AW408" s="14" t="s">
        <v>35</v>
      </c>
      <c r="AX408" s="14" t="s">
        <v>73</v>
      </c>
      <c r="AY408" s="255" t="s">
        <v>230</v>
      </c>
    </row>
    <row r="409" spans="1:51" s="14" customFormat="1" ht="12">
      <c r="A409" s="14"/>
      <c r="B409" s="245"/>
      <c r="C409" s="246"/>
      <c r="D409" s="236" t="s">
        <v>240</v>
      </c>
      <c r="E409" s="247" t="s">
        <v>19</v>
      </c>
      <c r="F409" s="248" t="s">
        <v>568</v>
      </c>
      <c r="G409" s="246"/>
      <c r="H409" s="249">
        <v>40</v>
      </c>
      <c r="I409" s="250"/>
      <c r="J409" s="246"/>
      <c r="K409" s="246"/>
      <c r="L409" s="251"/>
      <c r="M409" s="252"/>
      <c r="N409" s="253"/>
      <c r="O409" s="253"/>
      <c r="P409" s="253"/>
      <c r="Q409" s="253"/>
      <c r="R409" s="253"/>
      <c r="S409" s="253"/>
      <c r="T409" s="25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5" t="s">
        <v>240</v>
      </c>
      <c r="AU409" s="255" t="s">
        <v>89</v>
      </c>
      <c r="AV409" s="14" t="s">
        <v>89</v>
      </c>
      <c r="AW409" s="14" t="s">
        <v>35</v>
      </c>
      <c r="AX409" s="14" t="s">
        <v>73</v>
      </c>
      <c r="AY409" s="255" t="s">
        <v>230</v>
      </c>
    </row>
    <row r="410" spans="1:51" s="16" customFormat="1" ht="12">
      <c r="A410" s="16"/>
      <c r="B410" s="277"/>
      <c r="C410" s="278"/>
      <c r="D410" s="236" t="s">
        <v>240</v>
      </c>
      <c r="E410" s="279" t="s">
        <v>569</v>
      </c>
      <c r="F410" s="280" t="s">
        <v>469</v>
      </c>
      <c r="G410" s="278"/>
      <c r="H410" s="281">
        <v>85</v>
      </c>
      <c r="I410" s="282"/>
      <c r="J410" s="278"/>
      <c r="K410" s="278"/>
      <c r="L410" s="283"/>
      <c r="M410" s="284"/>
      <c r="N410" s="285"/>
      <c r="O410" s="285"/>
      <c r="P410" s="285"/>
      <c r="Q410" s="285"/>
      <c r="R410" s="285"/>
      <c r="S410" s="285"/>
      <c r="T410" s="28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T410" s="287" t="s">
        <v>240</v>
      </c>
      <c r="AU410" s="287" t="s">
        <v>89</v>
      </c>
      <c r="AV410" s="16" t="s">
        <v>116</v>
      </c>
      <c r="AW410" s="16" t="s">
        <v>35</v>
      </c>
      <c r="AX410" s="16" t="s">
        <v>73</v>
      </c>
      <c r="AY410" s="287" t="s">
        <v>230</v>
      </c>
    </row>
    <row r="411" spans="1:51" s="13" customFormat="1" ht="12">
      <c r="A411" s="13"/>
      <c r="B411" s="234"/>
      <c r="C411" s="235"/>
      <c r="D411" s="236" t="s">
        <v>240</v>
      </c>
      <c r="E411" s="237" t="s">
        <v>19</v>
      </c>
      <c r="F411" s="238" t="s">
        <v>570</v>
      </c>
      <c r="G411" s="235"/>
      <c r="H411" s="237" t="s">
        <v>19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240</v>
      </c>
      <c r="AU411" s="244" t="s">
        <v>89</v>
      </c>
      <c r="AV411" s="13" t="s">
        <v>81</v>
      </c>
      <c r="AW411" s="13" t="s">
        <v>35</v>
      </c>
      <c r="AX411" s="13" t="s">
        <v>73</v>
      </c>
      <c r="AY411" s="244" t="s">
        <v>230</v>
      </c>
    </row>
    <row r="412" spans="1:51" s="14" customFormat="1" ht="12">
      <c r="A412" s="14"/>
      <c r="B412" s="245"/>
      <c r="C412" s="246"/>
      <c r="D412" s="236" t="s">
        <v>240</v>
      </c>
      <c r="E412" s="247" t="s">
        <v>19</v>
      </c>
      <c r="F412" s="248" t="s">
        <v>571</v>
      </c>
      <c r="G412" s="246"/>
      <c r="H412" s="249">
        <v>5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5" t="s">
        <v>240</v>
      </c>
      <c r="AU412" s="255" t="s">
        <v>89</v>
      </c>
      <c r="AV412" s="14" t="s">
        <v>89</v>
      </c>
      <c r="AW412" s="14" t="s">
        <v>35</v>
      </c>
      <c r="AX412" s="14" t="s">
        <v>73</v>
      </c>
      <c r="AY412" s="255" t="s">
        <v>230</v>
      </c>
    </row>
    <row r="413" spans="1:51" s="14" customFormat="1" ht="12">
      <c r="A413" s="14"/>
      <c r="B413" s="245"/>
      <c r="C413" s="246"/>
      <c r="D413" s="236" t="s">
        <v>240</v>
      </c>
      <c r="E413" s="247" t="s">
        <v>19</v>
      </c>
      <c r="F413" s="248" t="s">
        <v>572</v>
      </c>
      <c r="G413" s="246"/>
      <c r="H413" s="249">
        <v>7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5" t="s">
        <v>240</v>
      </c>
      <c r="AU413" s="255" t="s">
        <v>89</v>
      </c>
      <c r="AV413" s="14" t="s">
        <v>89</v>
      </c>
      <c r="AW413" s="14" t="s">
        <v>35</v>
      </c>
      <c r="AX413" s="14" t="s">
        <v>73</v>
      </c>
      <c r="AY413" s="255" t="s">
        <v>230</v>
      </c>
    </row>
    <row r="414" spans="1:51" s="14" customFormat="1" ht="12">
      <c r="A414" s="14"/>
      <c r="B414" s="245"/>
      <c r="C414" s="246"/>
      <c r="D414" s="236" t="s">
        <v>240</v>
      </c>
      <c r="E414" s="247" t="s">
        <v>19</v>
      </c>
      <c r="F414" s="248" t="s">
        <v>573</v>
      </c>
      <c r="G414" s="246"/>
      <c r="H414" s="249">
        <v>7</v>
      </c>
      <c r="I414" s="250"/>
      <c r="J414" s="246"/>
      <c r="K414" s="246"/>
      <c r="L414" s="251"/>
      <c r="M414" s="252"/>
      <c r="N414" s="253"/>
      <c r="O414" s="253"/>
      <c r="P414" s="253"/>
      <c r="Q414" s="253"/>
      <c r="R414" s="253"/>
      <c r="S414" s="253"/>
      <c r="T414" s="25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5" t="s">
        <v>240</v>
      </c>
      <c r="AU414" s="255" t="s">
        <v>89</v>
      </c>
      <c r="AV414" s="14" t="s">
        <v>89</v>
      </c>
      <c r="AW414" s="14" t="s">
        <v>35</v>
      </c>
      <c r="AX414" s="14" t="s">
        <v>73</v>
      </c>
      <c r="AY414" s="255" t="s">
        <v>230</v>
      </c>
    </row>
    <row r="415" spans="1:51" s="16" customFormat="1" ht="12">
      <c r="A415" s="16"/>
      <c r="B415" s="277"/>
      <c r="C415" s="278"/>
      <c r="D415" s="236" t="s">
        <v>240</v>
      </c>
      <c r="E415" s="279" t="s">
        <v>574</v>
      </c>
      <c r="F415" s="280" t="s">
        <v>469</v>
      </c>
      <c r="G415" s="278"/>
      <c r="H415" s="281">
        <v>19</v>
      </c>
      <c r="I415" s="282"/>
      <c r="J415" s="278"/>
      <c r="K415" s="278"/>
      <c r="L415" s="283"/>
      <c r="M415" s="284"/>
      <c r="N415" s="285"/>
      <c r="O415" s="285"/>
      <c r="P415" s="285"/>
      <c r="Q415" s="285"/>
      <c r="R415" s="285"/>
      <c r="S415" s="285"/>
      <c r="T415" s="28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T415" s="287" t="s">
        <v>240</v>
      </c>
      <c r="AU415" s="287" t="s">
        <v>89</v>
      </c>
      <c r="AV415" s="16" t="s">
        <v>116</v>
      </c>
      <c r="AW415" s="16" t="s">
        <v>35</v>
      </c>
      <c r="AX415" s="16" t="s">
        <v>73</v>
      </c>
      <c r="AY415" s="287" t="s">
        <v>230</v>
      </c>
    </row>
    <row r="416" spans="1:51" s="15" customFormat="1" ht="12">
      <c r="A416" s="15"/>
      <c r="B416" s="256"/>
      <c r="C416" s="257"/>
      <c r="D416" s="236" t="s">
        <v>240</v>
      </c>
      <c r="E416" s="258" t="s">
        <v>131</v>
      </c>
      <c r="F416" s="259" t="s">
        <v>244</v>
      </c>
      <c r="G416" s="257"/>
      <c r="H416" s="260">
        <v>104</v>
      </c>
      <c r="I416" s="261"/>
      <c r="J416" s="257"/>
      <c r="K416" s="257"/>
      <c r="L416" s="262"/>
      <c r="M416" s="263"/>
      <c r="N416" s="264"/>
      <c r="O416" s="264"/>
      <c r="P416" s="264"/>
      <c r="Q416" s="264"/>
      <c r="R416" s="264"/>
      <c r="S416" s="264"/>
      <c r="T416" s="26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6" t="s">
        <v>240</v>
      </c>
      <c r="AU416" s="266" t="s">
        <v>89</v>
      </c>
      <c r="AV416" s="15" t="s">
        <v>236</v>
      </c>
      <c r="AW416" s="15" t="s">
        <v>35</v>
      </c>
      <c r="AX416" s="15" t="s">
        <v>81</v>
      </c>
      <c r="AY416" s="266" t="s">
        <v>230</v>
      </c>
    </row>
    <row r="417" spans="1:65" s="2" customFormat="1" ht="37.8" customHeight="1">
      <c r="A417" s="40"/>
      <c r="B417" s="41"/>
      <c r="C417" s="216" t="s">
        <v>575</v>
      </c>
      <c r="D417" s="216" t="s">
        <v>232</v>
      </c>
      <c r="E417" s="217" t="s">
        <v>576</v>
      </c>
      <c r="F417" s="218" t="s">
        <v>577</v>
      </c>
      <c r="G417" s="219" t="s">
        <v>114</v>
      </c>
      <c r="H417" s="220">
        <v>20</v>
      </c>
      <c r="I417" s="221"/>
      <c r="J417" s="222">
        <f>ROUND(I417*H417,2)</f>
        <v>0</v>
      </c>
      <c r="K417" s="218" t="s">
        <v>235</v>
      </c>
      <c r="L417" s="46"/>
      <c r="M417" s="223" t="s">
        <v>19</v>
      </c>
      <c r="N417" s="224" t="s">
        <v>45</v>
      </c>
      <c r="O417" s="86"/>
      <c r="P417" s="225">
        <f>O417*H417</f>
        <v>0</v>
      </c>
      <c r="Q417" s="225">
        <v>0</v>
      </c>
      <c r="R417" s="225">
        <f>Q417*H417</f>
        <v>0</v>
      </c>
      <c r="S417" s="225">
        <v>0.04</v>
      </c>
      <c r="T417" s="226">
        <f>S417*H417</f>
        <v>0.8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7" t="s">
        <v>236</v>
      </c>
      <c r="AT417" s="227" t="s">
        <v>232</v>
      </c>
      <c r="AU417" s="227" t="s">
        <v>89</v>
      </c>
      <c r="AY417" s="19" t="s">
        <v>230</v>
      </c>
      <c r="BE417" s="228">
        <f>IF(N417="základní",J417,0)</f>
        <v>0</v>
      </c>
      <c r="BF417" s="228">
        <f>IF(N417="snížená",J417,0)</f>
        <v>0</v>
      </c>
      <c r="BG417" s="228">
        <f>IF(N417="zákl. přenesená",J417,0)</f>
        <v>0</v>
      </c>
      <c r="BH417" s="228">
        <f>IF(N417="sníž. přenesená",J417,0)</f>
        <v>0</v>
      </c>
      <c r="BI417" s="228">
        <f>IF(N417="nulová",J417,0)</f>
        <v>0</v>
      </c>
      <c r="BJ417" s="19" t="s">
        <v>89</v>
      </c>
      <c r="BK417" s="228">
        <f>ROUND(I417*H417,2)</f>
        <v>0</v>
      </c>
      <c r="BL417" s="19" t="s">
        <v>236</v>
      </c>
      <c r="BM417" s="227" t="s">
        <v>578</v>
      </c>
    </row>
    <row r="418" spans="1:47" s="2" customFormat="1" ht="12">
      <c r="A418" s="40"/>
      <c r="B418" s="41"/>
      <c r="C418" s="42"/>
      <c r="D418" s="229" t="s">
        <v>238</v>
      </c>
      <c r="E418" s="42"/>
      <c r="F418" s="230" t="s">
        <v>579</v>
      </c>
      <c r="G418" s="42"/>
      <c r="H418" s="42"/>
      <c r="I418" s="231"/>
      <c r="J418" s="42"/>
      <c r="K418" s="42"/>
      <c r="L418" s="46"/>
      <c r="M418" s="232"/>
      <c r="N418" s="233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238</v>
      </c>
      <c r="AU418" s="19" t="s">
        <v>89</v>
      </c>
    </row>
    <row r="419" spans="1:51" s="13" customFormat="1" ht="12">
      <c r="A419" s="13"/>
      <c r="B419" s="234"/>
      <c r="C419" s="235"/>
      <c r="D419" s="236" t="s">
        <v>240</v>
      </c>
      <c r="E419" s="237" t="s">
        <v>19</v>
      </c>
      <c r="F419" s="238" t="s">
        <v>580</v>
      </c>
      <c r="G419" s="235"/>
      <c r="H419" s="237" t="s">
        <v>19</v>
      </c>
      <c r="I419" s="239"/>
      <c r="J419" s="235"/>
      <c r="K419" s="235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240</v>
      </c>
      <c r="AU419" s="244" t="s">
        <v>89</v>
      </c>
      <c r="AV419" s="13" t="s">
        <v>81</v>
      </c>
      <c r="AW419" s="13" t="s">
        <v>35</v>
      </c>
      <c r="AX419" s="13" t="s">
        <v>73</v>
      </c>
      <c r="AY419" s="244" t="s">
        <v>230</v>
      </c>
    </row>
    <row r="420" spans="1:51" s="14" customFormat="1" ht="12">
      <c r="A420" s="14"/>
      <c r="B420" s="245"/>
      <c r="C420" s="246"/>
      <c r="D420" s="236" t="s">
        <v>240</v>
      </c>
      <c r="E420" s="247" t="s">
        <v>19</v>
      </c>
      <c r="F420" s="248" t="s">
        <v>383</v>
      </c>
      <c r="G420" s="246"/>
      <c r="H420" s="249">
        <v>20</v>
      </c>
      <c r="I420" s="250"/>
      <c r="J420" s="246"/>
      <c r="K420" s="246"/>
      <c r="L420" s="251"/>
      <c r="M420" s="252"/>
      <c r="N420" s="253"/>
      <c r="O420" s="253"/>
      <c r="P420" s="253"/>
      <c r="Q420" s="253"/>
      <c r="R420" s="253"/>
      <c r="S420" s="253"/>
      <c r="T420" s="25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5" t="s">
        <v>240</v>
      </c>
      <c r="AU420" s="255" t="s">
        <v>89</v>
      </c>
      <c r="AV420" s="14" t="s">
        <v>89</v>
      </c>
      <c r="AW420" s="14" t="s">
        <v>35</v>
      </c>
      <c r="AX420" s="14" t="s">
        <v>73</v>
      </c>
      <c r="AY420" s="255" t="s">
        <v>230</v>
      </c>
    </row>
    <row r="421" spans="1:51" s="15" customFormat="1" ht="12">
      <c r="A421" s="15"/>
      <c r="B421" s="256"/>
      <c r="C421" s="257"/>
      <c r="D421" s="236" t="s">
        <v>240</v>
      </c>
      <c r="E421" s="258" t="s">
        <v>581</v>
      </c>
      <c r="F421" s="259" t="s">
        <v>244</v>
      </c>
      <c r="G421" s="257"/>
      <c r="H421" s="260">
        <v>20</v>
      </c>
      <c r="I421" s="261"/>
      <c r="J421" s="257"/>
      <c r="K421" s="257"/>
      <c r="L421" s="262"/>
      <c r="M421" s="263"/>
      <c r="N421" s="264"/>
      <c r="O421" s="264"/>
      <c r="P421" s="264"/>
      <c r="Q421" s="264"/>
      <c r="R421" s="264"/>
      <c r="S421" s="264"/>
      <c r="T421" s="26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66" t="s">
        <v>240</v>
      </c>
      <c r="AU421" s="266" t="s">
        <v>89</v>
      </c>
      <c r="AV421" s="15" t="s">
        <v>236</v>
      </c>
      <c r="AW421" s="15" t="s">
        <v>35</v>
      </c>
      <c r="AX421" s="15" t="s">
        <v>81</v>
      </c>
      <c r="AY421" s="266" t="s">
        <v>230</v>
      </c>
    </row>
    <row r="422" spans="1:65" s="2" customFormat="1" ht="24.15" customHeight="1">
      <c r="A422" s="40"/>
      <c r="B422" s="41"/>
      <c r="C422" s="216" t="s">
        <v>582</v>
      </c>
      <c r="D422" s="216" t="s">
        <v>232</v>
      </c>
      <c r="E422" s="217" t="s">
        <v>583</v>
      </c>
      <c r="F422" s="218" t="s">
        <v>584</v>
      </c>
      <c r="G422" s="219" t="s">
        <v>114</v>
      </c>
      <c r="H422" s="220">
        <v>60</v>
      </c>
      <c r="I422" s="221"/>
      <c r="J422" s="222">
        <f>ROUND(I422*H422,2)</f>
        <v>0</v>
      </c>
      <c r="K422" s="218" t="s">
        <v>235</v>
      </c>
      <c r="L422" s="46"/>
      <c r="M422" s="223" t="s">
        <v>19</v>
      </c>
      <c r="N422" s="224" t="s">
        <v>45</v>
      </c>
      <c r="O422" s="86"/>
      <c r="P422" s="225">
        <f>O422*H422</f>
        <v>0</v>
      </c>
      <c r="Q422" s="225">
        <v>0</v>
      </c>
      <c r="R422" s="225">
        <f>Q422*H422</f>
        <v>0</v>
      </c>
      <c r="S422" s="225">
        <v>0</v>
      </c>
      <c r="T422" s="22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7" t="s">
        <v>236</v>
      </c>
      <c r="AT422" s="227" t="s">
        <v>232</v>
      </c>
      <c r="AU422" s="227" t="s">
        <v>89</v>
      </c>
      <c r="AY422" s="19" t="s">
        <v>230</v>
      </c>
      <c r="BE422" s="228">
        <f>IF(N422="základní",J422,0)</f>
        <v>0</v>
      </c>
      <c r="BF422" s="228">
        <f>IF(N422="snížená",J422,0)</f>
        <v>0</v>
      </c>
      <c r="BG422" s="228">
        <f>IF(N422="zákl. přenesená",J422,0)</f>
        <v>0</v>
      </c>
      <c r="BH422" s="228">
        <f>IF(N422="sníž. přenesená",J422,0)</f>
        <v>0</v>
      </c>
      <c r="BI422" s="228">
        <f>IF(N422="nulová",J422,0)</f>
        <v>0</v>
      </c>
      <c r="BJ422" s="19" t="s">
        <v>89</v>
      </c>
      <c r="BK422" s="228">
        <f>ROUND(I422*H422,2)</f>
        <v>0</v>
      </c>
      <c r="BL422" s="19" t="s">
        <v>236</v>
      </c>
      <c r="BM422" s="227" t="s">
        <v>585</v>
      </c>
    </row>
    <row r="423" spans="1:47" s="2" customFormat="1" ht="12">
      <c r="A423" s="40"/>
      <c r="B423" s="41"/>
      <c r="C423" s="42"/>
      <c r="D423" s="229" t="s">
        <v>238</v>
      </c>
      <c r="E423" s="42"/>
      <c r="F423" s="230" t="s">
        <v>586</v>
      </c>
      <c r="G423" s="42"/>
      <c r="H423" s="42"/>
      <c r="I423" s="231"/>
      <c r="J423" s="42"/>
      <c r="K423" s="42"/>
      <c r="L423" s="46"/>
      <c r="M423" s="232"/>
      <c r="N423" s="23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238</v>
      </c>
      <c r="AU423" s="19" t="s">
        <v>89</v>
      </c>
    </row>
    <row r="424" spans="1:51" s="13" customFormat="1" ht="12">
      <c r="A424" s="13"/>
      <c r="B424" s="234"/>
      <c r="C424" s="235"/>
      <c r="D424" s="236" t="s">
        <v>240</v>
      </c>
      <c r="E424" s="237" t="s">
        <v>19</v>
      </c>
      <c r="F424" s="238" t="s">
        <v>475</v>
      </c>
      <c r="G424" s="235"/>
      <c r="H424" s="237" t="s">
        <v>19</v>
      </c>
      <c r="I424" s="239"/>
      <c r="J424" s="235"/>
      <c r="K424" s="235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240</v>
      </c>
      <c r="AU424" s="244" t="s">
        <v>89</v>
      </c>
      <c r="AV424" s="13" t="s">
        <v>81</v>
      </c>
      <c r="AW424" s="13" t="s">
        <v>35</v>
      </c>
      <c r="AX424" s="13" t="s">
        <v>73</v>
      </c>
      <c r="AY424" s="244" t="s">
        <v>230</v>
      </c>
    </row>
    <row r="425" spans="1:51" s="14" customFormat="1" ht="12">
      <c r="A425" s="14"/>
      <c r="B425" s="245"/>
      <c r="C425" s="246"/>
      <c r="D425" s="236" t="s">
        <v>240</v>
      </c>
      <c r="E425" s="247" t="s">
        <v>19</v>
      </c>
      <c r="F425" s="248" t="s">
        <v>587</v>
      </c>
      <c r="G425" s="246"/>
      <c r="H425" s="249">
        <v>48</v>
      </c>
      <c r="I425" s="250"/>
      <c r="J425" s="246"/>
      <c r="K425" s="246"/>
      <c r="L425" s="251"/>
      <c r="M425" s="252"/>
      <c r="N425" s="253"/>
      <c r="O425" s="253"/>
      <c r="P425" s="253"/>
      <c r="Q425" s="253"/>
      <c r="R425" s="253"/>
      <c r="S425" s="253"/>
      <c r="T425" s="25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5" t="s">
        <v>240</v>
      </c>
      <c r="AU425" s="255" t="s">
        <v>89</v>
      </c>
      <c r="AV425" s="14" t="s">
        <v>89</v>
      </c>
      <c r="AW425" s="14" t="s">
        <v>35</v>
      </c>
      <c r="AX425" s="14" t="s">
        <v>73</v>
      </c>
      <c r="AY425" s="255" t="s">
        <v>230</v>
      </c>
    </row>
    <row r="426" spans="1:51" s="14" customFormat="1" ht="12">
      <c r="A426" s="14"/>
      <c r="B426" s="245"/>
      <c r="C426" s="246"/>
      <c r="D426" s="236" t="s">
        <v>240</v>
      </c>
      <c r="E426" s="247" t="s">
        <v>19</v>
      </c>
      <c r="F426" s="248" t="s">
        <v>588</v>
      </c>
      <c r="G426" s="246"/>
      <c r="H426" s="249">
        <v>12</v>
      </c>
      <c r="I426" s="250"/>
      <c r="J426" s="246"/>
      <c r="K426" s="246"/>
      <c r="L426" s="251"/>
      <c r="M426" s="252"/>
      <c r="N426" s="253"/>
      <c r="O426" s="253"/>
      <c r="P426" s="253"/>
      <c r="Q426" s="253"/>
      <c r="R426" s="253"/>
      <c r="S426" s="253"/>
      <c r="T426" s="25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5" t="s">
        <v>240</v>
      </c>
      <c r="AU426" s="255" t="s">
        <v>89</v>
      </c>
      <c r="AV426" s="14" t="s">
        <v>89</v>
      </c>
      <c r="AW426" s="14" t="s">
        <v>35</v>
      </c>
      <c r="AX426" s="14" t="s">
        <v>73</v>
      </c>
      <c r="AY426" s="255" t="s">
        <v>230</v>
      </c>
    </row>
    <row r="427" spans="1:51" s="15" customFormat="1" ht="12">
      <c r="A427" s="15"/>
      <c r="B427" s="256"/>
      <c r="C427" s="257"/>
      <c r="D427" s="236" t="s">
        <v>240</v>
      </c>
      <c r="E427" s="258" t="s">
        <v>19</v>
      </c>
      <c r="F427" s="259" t="s">
        <v>244</v>
      </c>
      <c r="G427" s="257"/>
      <c r="H427" s="260">
        <v>60</v>
      </c>
      <c r="I427" s="261"/>
      <c r="J427" s="257"/>
      <c r="K427" s="257"/>
      <c r="L427" s="262"/>
      <c r="M427" s="263"/>
      <c r="N427" s="264"/>
      <c r="O427" s="264"/>
      <c r="P427" s="264"/>
      <c r="Q427" s="264"/>
      <c r="R427" s="264"/>
      <c r="S427" s="264"/>
      <c r="T427" s="26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66" t="s">
        <v>240</v>
      </c>
      <c r="AU427" s="266" t="s">
        <v>89</v>
      </c>
      <c r="AV427" s="15" t="s">
        <v>236</v>
      </c>
      <c r="AW427" s="15" t="s">
        <v>35</v>
      </c>
      <c r="AX427" s="15" t="s">
        <v>81</v>
      </c>
      <c r="AY427" s="266" t="s">
        <v>230</v>
      </c>
    </row>
    <row r="428" spans="1:65" s="2" customFormat="1" ht="24.15" customHeight="1">
      <c r="A428" s="40"/>
      <c r="B428" s="41"/>
      <c r="C428" s="216" t="s">
        <v>589</v>
      </c>
      <c r="D428" s="216" t="s">
        <v>232</v>
      </c>
      <c r="E428" s="217" t="s">
        <v>590</v>
      </c>
      <c r="F428" s="218" t="s">
        <v>591</v>
      </c>
      <c r="G428" s="219" t="s">
        <v>114</v>
      </c>
      <c r="H428" s="220">
        <v>60</v>
      </c>
      <c r="I428" s="221"/>
      <c r="J428" s="222">
        <f>ROUND(I428*H428,2)</f>
        <v>0</v>
      </c>
      <c r="K428" s="218" t="s">
        <v>235</v>
      </c>
      <c r="L428" s="46"/>
      <c r="M428" s="223" t="s">
        <v>19</v>
      </c>
      <c r="N428" s="224" t="s">
        <v>45</v>
      </c>
      <c r="O428" s="86"/>
      <c r="P428" s="225">
        <f>O428*H428</f>
        <v>0</v>
      </c>
      <c r="Q428" s="225">
        <v>0</v>
      </c>
      <c r="R428" s="225">
        <f>Q428*H428</f>
        <v>0</v>
      </c>
      <c r="S428" s="225">
        <v>0</v>
      </c>
      <c r="T428" s="22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7" t="s">
        <v>236</v>
      </c>
      <c r="AT428" s="227" t="s">
        <v>232</v>
      </c>
      <c r="AU428" s="227" t="s">
        <v>89</v>
      </c>
      <c r="AY428" s="19" t="s">
        <v>230</v>
      </c>
      <c r="BE428" s="228">
        <f>IF(N428="základní",J428,0)</f>
        <v>0</v>
      </c>
      <c r="BF428" s="228">
        <f>IF(N428="snížená",J428,0)</f>
        <v>0</v>
      </c>
      <c r="BG428" s="228">
        <f>IF(N428="zákl. přenesená",J428,0)</f>
        <v>0</v>
      </c>
      <c r="BH428" s="228">
        <f>IF(N428="sníž. přenesená",J428,0)</f>
        <v>0</v>
      </c>
      <c r="BI428" s="228">
        <f>IF(N428="nulová",J428,0)</f>
        <v>0</v>
      </c>
      <c r="BJ428" s="19" t="s">
        <v>89</v>
      </c>
      <c r="BK428" s="228">
        <f>ROUND(I428*H428,2)</f>
        <v>0</v>
      </c>
      <c r="BL428" s="19" t="s">
        <v>236</v>
      </c>
      <c r="BM428" s="227" t="s">
        <v>592</v>
      </c>
    </row>
    <row r="429" spans="1:47" s="2" customFormat="1" ht="12">
      <c r="A429" s="40"/>
      <c r="B429" s="41"/>
      <c r="C429" s="42"/>
      <c r="D429" s="229" t="s">
        <v>238</v>
      </c>
      <c r="E429" s="42"/>
      <c r="F429" s="230" t="s">
        <v>593</v>
      </c>
      <c r="G429" s="42"/>
      <c r="H429" s="42"/>
      <c r="I429" s="231"/>
      <c r="J429" s="42"/>
      <c r="K429" s="42"/>
      <c r="L429" s="46"/>
      <c r="M429" s="232"/>
      <c r="N429" s="233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238</v>
      </c>
      <c r="AU429" s="19" t="s">
        <v>89</v>
      </c>
    </row>
    <row r="430" spans="1:51" s="13" customFormat="1" ht="12">
      <c r="A430" s="13"/>
      <c r="B430" s="234"/>
      <c r="C430" s="235"/>
      <c r="D430" s="236" t="s">
        <v>240</v>
      </c>
      <c r="E430" s="237" t="s">
        <v>19</v>
      </c>
      <c r="F430" s="238" t="s">
        <v>484</v>
      </c>
      <c r="G430" s="235"/>
      <c r="H430" s="237" t="s">
        <v>19</v>
      </c>
      <c r="I430" s="239"/>
      <c r="J430" s="235"/>
      <c r="K430" s="235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240</v>
      </c>
      <c r="AU430" s="244" t="s">
        <v>89</v>
      </c>
      <c r="AV430" s="13" t="s">
        <v>81</v>
      </c>
      <c r="AW430" s="13" t="s">
        <v>35</v>
      </c>
      <c r="AX430" s="13" t="s">
        <v>73</v>
      </c>
      <c r="AY430" s="244" t="s">
        <v>230</v>
      </c>
    </row>
    <row r="431" spans="1:51" s="14" customFormat="1" ht="12">
      <c r="A431" s="14"/>
      <c r="B431" s="245"/>
      <c r="C431" s="246"/>
      <c r="D431" s="236" t="s">
        <v>240</v>
      </c>
      <c r="E431" s="247" t="s">
        <v>19</v>
      </c>
      <c r="F431" s="248" t="s">
        <v>587</v>
      </c>
      <c r="G431" s="246"/>
      <c r="H431" s="249">
        <v>48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5" t="s">
        <v>240</v>
      </c>
      <c r="AU431" s="255" t="s">
        <v>89</v>
      </c>
      <c r="AV431" s="14" t="s">
        <v>89</v>
      </c>
      <c r="AW431" s="14" t="s">
        <v>35</v>
      </c>
      <c r="AX431" s="14" t="s">
        <v>73</v>
      </c>
      <c r="AY431" s="255" t="s">
        <v>230</v>
      </c>
    </row>
    <row r="432" spans="1:51" s="14" customFormat="1" ht="12">
      <c r="A432" s="14"/>
      <c r="B432" s="245"/>
      <c r="C432" s="246"/>
      <c r="D432" s="236" t="s">
        <v>240</v>
      </c>
      <c r="E432" s="247" t="s">
        <v>19</v>
      </c>
      <c r="F432" s="248" t="s">
        <v>588</v>
      </c>
      <c r="G432" s="246"/>
      <c r="H432" s="249">
        <v>12</v>
      </c>
      <c r="I432" s="250"/>
      <c r="J432" s="246"/>
      <c r="K432" s="246"/>
      <c r="L432" s="251"/>
      <c r="M432" s="252"/>
      <c r="N432" s="253"/>
      <c r="O432" s="253"/>
      <c r="P432" s="253"/>
      <c r="Q432" s="253"/>
      <c r="R432" s="253"/>
      <c r="S432" s="253"/>
      <c r="T432" s="25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5" t="s">
        <v>240</v>
      </c>
      <c r="AU432" s="255" t="s">
        <v>89</v>
      </c>
      <c r="AV432" s="14" t="s">
        <v>89</v>
      </c>
      <c r="AW432" s="14" t="s">
        <v>35</v>
      </c>
      <c r="AX432" s="14" t="s">
        <v>73</v>
      </c>
      <c r="AY432" s="255" t="s">
        <v>230</v>
      </c>
    </row>
    <row r="433" spans="1:51" s="15" customFormat="1" ht="12">
      <c r="A433" s="15"/>
      <c r="B433" s="256"/>
      <c r="C433" s="257"/>
      <c r="D433" s="236" t="s">
        <v>240</v>
      </c>
      <c r="E433" s="258" t="s">
        <v>19</v>
      </c>
      <c r="F433" s="259" t="s">
        <v>244</v>
      </c>
      <c r="G433" s="257"/>
      <c r="H433" s="260">
        <v>60</v>
      </c>
      <c r="I433" s="261"/>
      <c r="J433" s="257"/>
      <c r="K433" s="257"/>
      <c r="L433" s="262"/>
      <c r="M433" s="263"/>
      <c r="N433" s="264"/>
      <c r="O433" s="264"/>
      <c r="P433" s="264"/>
      <c r="Q433" s="264"/>
      <c r="R433" s="264"/>
      <c r="S433" s="264"/>
      <c r="T433" s="26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6" t="s">
        <v>240</v>
      </c>
      <c r="AU433" s="266" t="s">
        <v>89</v>
      </c>
      <c r="AV433" s="15" t="s">
        <v>236</v>
      </c>
      <c r="AW433" s="15" t="s">
        <v>35</v>
      </c>
      <c r="AX433" s="15" t="s">
        <v>81</v>
      </c>
      <c r="AY433" s="266" t="s">
        <v>230</v>
      </c>
    </row>
    <row r="434" spans="1:65" s="2" customFormat="1" ht="24.15" customHeight="1">
      <c r="A434" s="40"/>
      <c r="B434" s="41"/>
      <c r="C434" s="216" t="s">
        <v>594</v>
      </c>
      <c r="D434" s="216" t="s">
        <v>232</v>
      </c>
      <c r="E434" s="217" t="s">
        <v>595</v>
      </c>
      <c r="F434" s="218" t="s">
        <v>596</v>
      </c>
      <c r="G434" s="219" t="s">
        <v>114</v>
      </c>
      <c r="H434" s="220">
        <v>437</v>
      </c>
      <c r="I434" s="221"/>
      <c r="J434" s="222">
        <f>ROUND(I434*H434,2)</f>
        <v>0</v>
      </c>
      <c r="K434" s="218" t="s">
        <v>235</v>
      </c>
      <c r="L434" s="46"/>
      <c r="M434" s="223" t="s">
        <v>19</v>
      </c>
      <c r="N434" s="224" t="s">
        <v>45</v>
      </c>
      <c r="O434" s="86"/>
      <c r="P434" s="225">
        <f>O434*H434</f>
        <v>0</v>
      </c>
      <c r="Q434" s="225">
        <v>2E-05</v>
      </c>
      <c r="R434" s="225">
        <f>Q434*H434</f>
        <v>0.008740000000000001</v>
      </c>
      <c r="S434" s="225">
        <v>0.002</v>
      </c>
      <c r="T434" s="226">
        <f>S434*H434</f>
        <v>0.874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7" t="s">
        <v>236</v>
      </c>
      <c r="AT434" s="227" t="s">
        <v>232</v>
      </c>
      <c r="AU434" s="227" t="s">
        <v>89</v>
      </c>
      <c r="AY434" s="19" t="s">
        <v>230</v>
      </c>
      <c r="BE434" s="228">
        <f>IF(N434="základní",J434,0)</f>
        <v>0</v>
      </c>
      <c r="BF434" s="228">
        <f>IF(N434="snížená",J434,0)</f>
        <v>0</v>
      </c>
      <c r="BG434" s="228">
        <f>IF(N434="zákl. přenesená",J434,0)</f>
        <v>0</v>
      </c>
      <c r="BH434" s="228">
        <f>IF(N434="sníž. přenesená",J434,0)</f>
        <v>0</v>
      </c>
      <c r="BI434" s="228">
        <f>IF(N434="nulová",J434,0)</f>
        <v>0</v>
      </c>
      <c r="BJ434" s="19" t="s">
        <v>89</v>
      </c>
      <c r="BK434" s="228">
        <f>ROUND(I434*H434,2)</f>
        <v>0</v>
      </c>
      <c r="BL434" s="19" t="s">
        <v>236</v>
      </c>
      <c r="BM434" s="227" t="s">
        <v>597</v>
      </c>
    </row>
    <row r="435" spans="1:47" s="2" customFormat="1" ht="12">
      <c r="A435" s="40"/>
      <c r="B435" s="41"/>
      <c r="C435" s="42"/>
      <c r="D435" s="229" t="s">
        <v>238</v>
      </c>
      <c r="E435" s="42"/>
      <c r="F435" s="230" t="s">
        <v>598</v>
      </c>
      <c r="G435" s="42"/>
      <c r="H435" s="42"/>
      <c r="I435" s="231"/>
      <c r="J435" s="42"/>
      <c r="K435" s="42"/>
      <c r="L435" s="46"/>
      <c r="M435" s="232"/>
      <c r="N435" s="23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238</v>
      </c>
      <c r="AU435" s="19" t="s">
        <v>89</v>
      </c>
    </row>
    <row r="436" spans="1:51" s="13" customFormat="1" ht="12">
      <c r="A436" s="13"/>
      <c r="B436" s="234"/>
      <c r="C436" s="235"/>
      <c r="D436" s="236" t="s">
        <v>240</v>
      </c>
      <c r="E436" s="237" t="s">
        <v>19</v>
      </c>
      <c r="F436" s="238" t="s">
        <v>599</v>
      </c>
      <c r="G436" s="235"/>
      <c r="H436" s="237" t="s">
        <v>19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240</v>
      </c>
      <c r="AU436" s="244" t="s">
        <v>89</v>
      </c>
      <c r="AV436" s="13" t="s">
        <v>81</v>
      </c>
      <c r="AW436" s="13" t="s">
        <v>35</v>
      </c>
      <c r="AX436" s="13" t="s">
        <v>73</v>
      </c>
      <c r="AY436" s="244" t="s">
        <v>230</v>
      </c>
    </row>
    <row r="437" spans="1:51" s="14" customFormat="1" ht="12">
      <c r="A437" s="14"/>
      <c r="B437" s="245"/>
      <c r="C437" s="246"/>
      <c r="D437" s="236" t="s">
        <v>240</v>
      </c>
      <c r="E437" s="247" t="s">
        <v>19</v>
      </c>
      <c r="F437" s="248" t="s">
        <v>600</v>
      </c>
      <c r="G437" s="246"/>
      <c r="H437" s="249">
        <v>150</v>
      </c>
      <c r="I437" s="250"/>
      <c r="J437" s="246"/>
      <c r="K437" s="246"/>
      <c r="L437" s="251"/>
      <c r="M437" s="252"/>
      <c r="N437" s="253"/>
      <c r="O437" s="253"/>
      <c r="P437" s="253"/>
      <c r="Q437" s="253"/>
      <c r="R437" s="253"/>
      <c r="S437" s="253"/>
      <c r="T437" s="25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5" t="s">
        <v>240</v>
      </c>
      <c r="AU437" s="255" t="s">
        <v>89</v>
      </c>
      <c r="AV437" s="14" t="s">
        <v>89</v>
      </c>
      <c r="AW437" s="14" t="s">
        <v>35</v>
      </c>
      <c r="AX437" s="14" t="s">
        <v>73</v>
      </c>
      <c r="AY437" s="255" t="s">
        <v>230</v>
      </c>
    </row>
    <row r="438" spans="1:51" s="14" customFormat="1" ht="12">
      <c r="A438" s="14"/>
      <c r="B438" s="245"/>
      <c r="C438" s="246"/>
      <c r="D438" s="236" t="s">
        <v>240</v>
      </c>
      <c r="E438" s="247" t="s">
        <v>19</v>
      </c>
      <c r="F438" s="248" t="s">
        <v>601</v>
      </c>
      <c r="G438" s="246"/>
      <c r="H438" s="249">
        <v>75</v>
      </c>
      <c r="I438" s="250"/>
      <c r="J438" s="246"/>
      <c r="K438" s="246"/>
      <c r="L438" s="251"/>
      <c r="M438" s="252"/>
      <c r="N438" s="253"/>
      <c r="O438" s="253"/>
      <c r="P438" s="253"/>
      <c r="Q438" s="253"/>
      <c r="R438" s="253"/>
      <c r="S438" s="253"/>
      <c r="T438" s="25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5" t="s">
        <v>240</v>
      </c>
      <c r="AU438" s="255" t="s">
        <v>89</v>
      </c>
      <c r="AV438" s="14" t="s">
        <v>89</v>
      </c>
      <c r="AW438" s="14" t="s">
        <v>35</v>
      </c>
      <c r="AX438" s="14" t="s">
        <v>73</v>
      </c>
      <c r="AY438" s="255" t="s">
        <v>230</v>
      </c>
    </row>
    <row r="439" spans="1:51" s="14" customFormat="1" ht="12">
      <c r="A439" s="14"/>
      <c r="B439" s="245"/>
      <c r="C439" s="246"/>
      <c r="D439" s="236" t="s">
        <v>240</v>
      </c>
      <c r="E439" s="247" t="s">
        <v>19</v>
      </c>
      <c r="F439" s="248" t="s">
        <v>602</v>
      </c>
      <c r="G439" s="246"/>
      <c r="H439" s="249">
        <v>150</v>
      </c>
      <c r="I439" s="250"/>
      <c r="J439" s="246"/>
      <c r="K439" s="246"/>
      <c r="L439" s="251"/>
      <c r="M439" s="252"/>
      <c r="N439" s="253"/>
      <c r="O439" s="253"/>
      <c r="P439" s="253"/>
      <c r="Q439" s="253"/>
      <c r="R439" s="253"/>
      <c r="S439" s="253"/>
      <c r="T439" s="25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5" t="s">
        <v>240</v>
      </c>
      <c r="AU439" s="255" t="s">
        <v>89</v>
      </c>
      <c r="AV439" s="14" t="s">
        <v>89</v>
      </c>
      <c r="AW439" s="14" t="s">
        <v>35</v>
      </c>
      <c r="AX439" s="14" t="s">
        <v>73</v>
      </c>
      <c r="AY439" s="255" t="s">
        <v>230</v>
      </c>
    </row>
    <row r="440" spans="1:51" s="16" customFormat="1" ht="12">
      <c r="A440" s="16"/>
      <c r="B440" s="277"/>
      <c r="C440" s="278"/>
      <c r="D440" s="236" t="s">
        <v>240</v>
      </c>
      <c r="E440" s="279" t="s">
        <v>19</v>
      </c>
      <c r="F440" s="280" t="s">
        <v>469</v>
      </c>
      <c r="G440" s="278"/>
      <c r="H440" s="281">
        <v>375</v>
      </c>
      <c r="I440" s="282"/>
      <c r="J440" s="278"/>
      <c r="K440" s="278"/>
      <c r="L440" s="283"/>
      <c r="M440" s="284"/>
      <c r="N440" s="285"/>
      <c r="O440" s="285"/>
      <c r="P440" s="285"/>
      <c r="Q440" s="285"/>
      <c r="R440" s="285"/>
      <c r="S440" s="285"/>
      <c r="T440" s="28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T440" s="287" t="s">
        <v>240</v>
      </c>
      <c r="AU440" s="287" t="s">
        <v>89</v>
      </c>
      <c r="AV440" s="16" t="s">
        <v>116</v>
      </c>
      <c r="AW440" s="16" t="s">
        <v>35</v>
      </c>
      <c r="AX440" s="16" t="s">
        <v>73</v>
      </c>
      <c r="AY440" s="287" t="s">
        <v>230</v>
      </c>
    </row>
    <row r="441" spans="1:51" s="14" customFormat="1" ht="12">
      <c r="A441" s="14"/>
      <c r="B441" s="245"/>
      <c r="C441" s="246"/>
      <c r="D441" s="236" t="s">
        <v>240</v>
      </c>
      <c r="E441" s="247" t="s">
        <v>19</v>
      </c>
      <c r="F441" s="248" t="s">
        <v>603</v>
      </c>
      <c r="G441" s="246"/>
      <c r="H441" s="249">
        <v>5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5" t="s">
        <v>240</v>
      </c>
      <c r="AU441" s="255" t="s">
        <v>89</v>
      </c>
      <c r="AV441" s="14" t="s">
        <v>89</v>
      </c>
      <c r="AW441" s="14" t="s">
        <v>35</v>
      </c>
      <c r="AX441" s="14" t="s">
        <v>73</v>
      </c>
      <c r="AY441" s="255" t="s">
        <v>230</v>
      </c>
    </row>
    <row r="442" spans="1:51" s="13" customFormat="1" ht="12">
      <c r="A442" s="13"/>
      <c r="B442" s="234"/>
      <c r="C442" s="235"/>
      <c r="D442" s="236" t="s">
        <v>240</v>
      </c>
      <c r="E442" s="237" t="s">
        <v>19</v>
      </c>
      <c r="F442" s="238" t="s">
        <v>604</v>
      </c>
      <c r="G442" s="235"/>
      <c r="H442" s="237" t="s">
        <v>19</v>
      </c>
      <c r="I442" s="239"/>
      <c r="J442" s="235"/>
      <c r="K442" s="235"/>
      <c r="L442" s="240"/>
      <c r="M442" s="241"/>
      <c r="N442" s="242"/>
      <c r="O442" s="242"/>
      <c r="P442" s="242"/>
      <c r="Q442" s="242"/>
      <c r="R442" s="242"/>
      <c r="S442" s="242"/>
      <c r="T442" s="24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4" t="s">
        <v>240</v>
      </c>
      <c r="AU442" s="244" t="s">
        <v>89</v>
      </c>
      <c r="AV442" s="13" t="s">
        <v>81</v>
      </c>
      <c r="AW442" s="13" t="s">
        <v>35</v>
      </c>
      <c r="AX442" s="13" t="s">
        <v>73</v>
      </c>
      <c r="AY442" s="244" t="s">
        <v>230</v>
      </c>
    </row>
    <row r="443" spans="1:51" s="14" customFormat="1" ht="12">
      <c r="A443" s="14"/>
      <c r="B443" s="245"/>
      <c r="C443" s="246"/>
      <c r="D443" s="236" t="s">
        <v>240</v>
      </c>
      <c r="E443" s="247" t="s">
        <v>19</v>
      </c>
      <c r="F443" s="248" t="s">
        <v>605</v>
      </c>
      <c r="G443" s="246"/>
      <c r="H443" s="249">
        <v>15</v>
      </c>
      <c r="I443" s="250"/>
      <c r="J443" s="246"/>
      <c r="K443" s="246"/>
      <c r="L443" s="251"/>
      <c r="M443" s="252"/>
      <c r="N443" s="253"/>
      <c r="O443" s="253"/>
      <c r="P443" s="253"/>
      <c r="Q443" s="253"/>
      <c r="R443" s="253"/>
      <c r="S443" s="253"/>
      <c r="T443" s="25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5" t="s">
        <v>240</v>
      </c>
      <c r="AU443" s="255" t="s">
        <v>89</v>
      </c>
      <c r="AV443" s="14" t="s">
        <v>89</v>
      </c>
      <c r="AW443" s="14" t="s">
        <v>35</v>
      </c>
      <c r="AX443" s="14" t="s">
        <v>73</v>
      </c>
      <c r="AY443" s="255" t="s">
        <v>230</v>
      </c>
    </row>
    <row r="444" spans="1:51" s="14" customFormat="1" ht="12">
      <c r="A444" s="14"/>
      <c r="B444" s="245"/>
      <c r="C444" s="246"/>
      <c r="D444" s="236" t="s">
        <v>240</v>
      </c>
      <c r="E444" s="247" t="s">
        <v>19</v>
      </c>
      <c r="F444" s="248" t="s">
        <v>606</v>
      </c>
      <c r="G444" s="246"/>
      <c r="H444" s="249">
        <v>2</v>
      </c>
      <c r="I444" s="250"/>
      <c r="J444" s="246"/>
      <c r="K444" s="246"/>
      <c r="L444" s="251"/>
      <c r="M444" s="252"/>
      <c r="N444" s="253"/>
      <c r="O444" s="253"/>
      <c r="P444" s="253"/>
      <c r="Q444" s="253"/>
      <c r="R444" s="253"/>
      <c r="S444" s="253"/>
      <c r="T444" s="25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5" t="s">
        <v>240</v>
      </c>
      <c r="AU444" s="255" t="s">
        <v>89</v>
      </c>
      <c r="AV444" s="14" t="s">
        <v>89</v>
      </c>
      <c r="AW444" s="14" t="s">
        <v>35</v>
      </c>
      <c r="AX444" s="14" t="s">
        <v>73</v>
      </c>
      <c r="AY444" s="255" t="s">
        <v>230</v>
      </c>
    </row>
    <row r="445" spans="1:51" s="14" customFormat="1" ht="12">
      <c r="A445" s="14"/>
      <c r="B445" s="245"/>
      <c r="C445" s="246"/>
      <c r="D445" s="236" t="s">
        <v>240</v>
      </c>
      <c r="E445" s="247" t="s">
        <v>19</v>
      </c>
      <c r="F445" s="248" t="s">
        <v>607</v>
      </c>
      <c r="G445" s="246"/>
      <c r="H445" s="249">
        <v>25</v>
      </c>
      <c r="I445" s="250"/>
      <c r="J445" s="246"/>
      <c r="K445" s="246"/>
      <c r="L445" s="251"/>
      <c r="M445" s="252"/>
      <c r="N445" s="253"/>
      <c r="O445" s="253"/>
      <c r="P445" s="253"/>
      <c r="Q445" s="253"/>
      <c r="R445" s="253"/>
      <c r="S445" s="253"/>
      <c r="T445" s="25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5" t="s">
        <v>240</v>
      </c>
      <c r="AU445" s="255" t="s">
        <v>89</v>
      </c>
      <c r="AV445" s="14" t="s">
        <v>89</v>
      </c>
      <c r="AW445" s="14" t="s">
        <v>35</v>
      </c>
      <c r="AX445" s="14" t="s">
        <v>73</v>
      </c>
      <c r="AY445" s="255" t="s">
        <v>230</v>
      </c>
    </row>
    <row r="446" spans="1:51" s="16" customFormat="1" ht="12">
      <c r="A446" s="16"/>
      <c r="B446" s="277"/>
      <c r="C446" s="278"/>
      <c r="D446" s="236" t="s">
        <v>240</v>
      </c>
      <c r="E446" s="279" t="s">
        <v>19</v>
      </c>
      <c r="F446" s="280" t="s">
        <v>469</v>
      </c>
      <c r="G446" s="278"/>
      <c r="H446" s="281">
        <v>47</v>
      </c>
      <c r="I446" s="282"/>
      <c r="J446" s="278"/>
      <c r="K446" s="278"/>
      <c r="L446" s="283"/>
      <c r="M446" s="284"/>
      <c r="N446" s="285"/>
      <c r="O446" s="285"/>
      <c r="P446" s="285"/>
      <c r="Q446" s="285"/>
      <c r="R446" s="285"/>
      <c r="S446" s="285"/>
      <c r="T446" s="28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T446" s="287" t="s">
        <v>240</v>
      </c>
      <c r="AU446" s="287" t="s">
        <v>89</v>
      </c>
      <c r="AV446" s="16" t="s">
        <v>116</v>
      </c>
      <c r="AW446" s="16" t="s">
        <v>35</v>
      </c>
      <c r="AX446" s="16" t="s">
        <v>73</v>
      </c>
      <c r="AY446" s="287" t="s">
        <v>230</v>
      </c>
    </row>
    <row r="447" spans="1:51" s="13" customFormat="1" ht="12">
      <c r="A447" s="13"/>
      <c r="B447" s="234"/>
      <c r="C447" s="235"/>
      <c r="D447" s="236" t="s">
        <v>240</v>
      </c>
      <c r="E447" s="237" t="s">
        <v>19</v>
      </c>
      <c r="F447" s="238" t="s">
        <v>608</v>
      </c>
      <c r="G447" s="235"/>
      <c r="H447" s="237" t="s">
        <v>19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4" t="s">
        <v>240</v>
      </c>
      <c r="AU447" s="244" t="s">
        <v>89</v>
      </c>
      <c r="AV447" s="13" t="s">
        <v>81</v>
      </c>
      <c r="AW447" s="13" t="s">
        <v>35</v>
      </c>
      <c r="AX447" s="13" t="s">
        <v>73</v>
      </c>
      <c r="AY447" s="244" t="s">
        <v>230</v>
      </c>
    </row>
    <row r="448" spans="1:51" s="14" customFormat="1" ht="12">
      <c r="A448" s="14"/>
      <c r="B448" s="245"/>
      <c r="C448" s="246"/>
      <c r="D448" s="236" t="s">
        <v>240</v>
      </c>
      <c r="E448" s="247" t="s">
        <v>19</v>
      </c>
      <c r="F448" s="248" t="s">
        <v>571</v>
      </c>
      <c r="G448" s="246"/>
      <c r="H448" s="249">
        <v>5</v>
      </c>
      <c r="I448" s="250"/>
      <c r="J448" s="246"/>
      <c r="K448" s="246"/>
      <c r="L448" s="251"/>
      <c r="M448" s="252"/>
      <c r="N448" s="253"/>
      <c r="O448" s="253"/>
      <c r="P448" s="253"/>
      <c r="Q448" s="253"/>
      <c r="R448" s="253"/>
      <c r="S448" s="253"/>
      <c r="T448" s="25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5" t="s">
        <v>240</v>
      </c>
      <c r="AU448" s="255" t="s">
        <v>89</v>
      </c>
      <c r="AV448" s="14" t="s">
        <v>89</v>
      </c>
      <c r="AW448" s="14" t="s">
        <v>35</v>
      </c>
      <c r="AX448" s="14" t="s">
        <v>73</v>
      </c>
      <c r="AY448" s="255" t="s">
        <v>230</v>
      </c>
    </row>
    <row r="449" spans="1:51" s="14" customFormat="1" ht="12">
      <c r="A449" s="14"/>
      <c r="B449" s="245"/>
      <c r="C449" s="246"/>
      <c r="D449" s="236" t="s">
        <v>240</v>
      </c>
      <c r="E449" s="247" t="s">
        <v>19</v>
      </c>
      <c r="F449" s="248" t="s">
        <v>609</v>
      </c>
      <c r="G449" s="246"/>
      <c r="H449" s="249">
        <v>5</v>
      </c>
      <c r="I449" s="250"/>
      <c r="J449" s="246"/>
      <c r="K449" s="246"/>
      <c r="L449" s="251"/>
      <c r="M449" s="252"/>
      <c r="N449" s="253"/>
      <c r="O449" s="253"/>
      <c r="P449" s="253"/>
      <c r="Q449" s="253"/>
      <c r="R449" s="253"/>
      <c r="S449" s="253"/>
      <c r="T449" s="25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5" t="s">
        <v>240</v>
      </c>
      <c r="AU449" s="255" t="s">
        <v>89</v>
      </c>
      <c r="AV449" s="14" t="s">
        <v>89</v>
      </c>
      <c r="AW449" s="14" t="s">
        <v>35</v>
      </c>
      <c r="AX449" s="14" t="s">
        <v>73</v>
      </c>
      <c r="AY449" s="255" t="s">
        <v>230</v>
      </c>
    </row>
    <row r="450" spans="1:51" s="14" customFormat="1" ht="12">
      <c r="A450" s="14"/>
      <c r="B450" s="245"/>
      <c r="C450" s="246"/>
      <c r="D450" s="236" t="s">
        <v>240</v>
      </c>
      <c r="E450" s="247" t="s">
        <v>19</v>
      </c>
      <c r="F450" s="248" t="s">
        <v>609</v>
      </c>
      <c r="G450" s="246"/>
      <c r="H450" s="249">
        <v>5</v>
      </c>
      <c r="I450" s="250"/>
      <c r="J450" s="246"/>
      <c r="K450" s="246"/>
      <c r="L450" s="251"/>
      <c r="M450" s="252"/>
      <c r="N450" s="253"/>
      <c r="O450" s="253"/>
      <c r="P450" s="253"/>
      <c r="Q450" s="253"/>
      <c r="R450" s="253"/>
      <c r="S450" s="253"/>
      <c r="T450" s="25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5" t="s">
        <v>240</v>
      </c>
      <c r="AU450" s="255" t="s">
        <v>89</v>
      </c>
      <c r="AV450" s="14" t="s">
        <v>89</v>
      </c>
      <c r="AW450" s="14" t="s">
        <v>35</v>
      </c>
      <c r="AX450" s="14" t="s">
        <v>73</v>
      </c>
      <c r="AY450" s="255" t="s">
        <v>230</v>
      </c>
    </row>
    <row r="451" spans="1:51" s="16" customFormat="1" ht="12">
      <c r="A451" s="16"/>
      <c r="B451" s="277"/>
      <c r="C451" s="278"/>
      <c r="D451" s="236" t="s">
        <v>240</v>
      </c>
      <c r="E451" s="279" t="s">
        <v>19</v>
      </c>
      <c r="F451" s="280" t="s">
        <v>469</v>
      </c>
      <c r="G451" s="278"/>
      <c r="H451" s="281">
        <v>15</v>
      </c>
      <c r="I451" s="282"/>
      <c r="J451" s="278"/>
      <c r="K451" s="278"/>
      <c r="L451" s="283"/>
      <c r="M451" s="284"/>
      <c r="N451" s="285"/>
      <c r="O451" s="285"/>
      <c r="P451" s="285"/>
      <c r="Q451" s="285"/>
      <c r="R451" s="285"/>
      <c r="S451" s="285"/>
      <c r="T451" s="28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T451" s="287" t="s">
        <v>240</v>
      </c>
      <c r="AU451" s="287" t="s">
        <v>89</v>
      </c>
      <c r="AV451" s="16" t="s">
        <v>116</v>
      </c>
      <c r="AW451" s="16" t="s">
        <v>35</v>
      </c>
      <c r="AX451" s="16" t="s">
        <v>73</v>
      </c>
      <c r="AY451" s="287" t="s">
        <v>230</v>
      </c>
    </row>
    <row r="452" spans="1:51" s="15" customFormat="1" ht="12">
      <c r="A452" s="15"/>
      <c r="B452" s="256"/>
      <c r="C452" s="257"/>
      <c r="D452" s="236" t="s">
        <v>240</v>
      </c>
      <c r="E452" s="258" t="s">
        <v>134</v>
      </c>
      <c r="F452" s="259" t="s">
        <v>244</v>
      </c>
      <c r="G452" s="257"/>
      <c r="H452" s="260">
        <v>437</v>
      </c>
      <c r="I452" s="261"/>
      <c r="J452" s="257"/>
      <c r="K452" s="257"/>
      <c r="L452" s="262"/>
      <c r="M452" s="263"/>
      <c r="N452" s="264"/>
      <c r="O452" s="264"/>
      <c r="P452" s="264"/>
      <c r="Q452" s="264"/>
      <c r="R452" s="264"/>
      <c r="S452" s="264"/>
      <c r="T452" s="26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66" t="s">
        <v>240</v>
      </c>
      <c r="AU452" s="266" t="s">
        <v>89</v>
      </c>
      <c r="AV452" s="15" t="s">
        <v>236</v>
      </c>
      <c r="AW452" s="15" t="s">
        <v>35</v>
      </c>
      <c r="AX452" s="15" t="s">
        <v>81</v>
      </c>
      <c r="AY452" s="266" t="s">
        <v>230</v>
      </c>
    </row>
    <row r="453" spans="1:65" s="2" customFormat="1" ht="24.15" customHeight="1">
      <c r="A453" s="40"/>
      <c r="B453" s="41"/>
      <c r="C453" s="216" t="s">
        <v>610</v>
      </c>
      <c r="D453" s="216" t="s">
        <v>232</v>
      </c>
      <c r="E453" s="217" t="s">
        <v>611</v>
      </c>
      <c r="F453" s="218" t="s">
        <v>612</v>
      </c>
      <c r="G453" s="219" t="s">
        <v>114</v>
      </c>
      <c r="H453" s="220">
        <v>31</v>
      </c>
      <c r="I453" s="221"/>
      <c r="J453" s="222">
        <f>ROUND(I453*H453,2)</f>
        <v>0</v>
      </c>
      <c r="K453" s="218" t="s">
        <v>235</v>
      </c>
      <c r="L453" s="46"/>
      <c r="M453" s="223" t="s">
        <v>19</v>
      </c>
      <c r="N453" s="224" t="s">
        <v>45</v>
      </c>
      <c r="O453" s="86"/>
      <c r="P453" s="225">
        <f>O453*H453</f>
        <v>0</v>
      </c>
      <c r="Q453" s="225">
        <v>3E-05</v>
      </c>
      <c r="R453" s="225">
        <f>Q453*H453</f>
        <v>0.00093</v>
      </c>
      <c r="S453" s="225">
        <v>0.003</v>
      </c>
      <c r="T453" s="226">
        <f>S453*H453</f>
        <v>0.093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27" t="s">
        <v>236</v>
      </c>
      <c r="AT453" s="227" t="s">
        <v>232</v>
      </c>
      <c r="AU453" s="227" t="s">
        <v>89</v>
      </c>
      <c r="AY453" s="19" t="s">
        <v>230</v>
      </c>
      <c r="BE453" s="228">
        <f>IF(N453="základní",J453,0)</f>
        <v>0</v>
      </c>
      <c r="BF453" s="228">
        <f>IF(N453="snížená",J453,0)</f>
        <v>0</v>
      </c>
      <c r="BG453" s="228">
        <f>IF(N453="zákl. přenesená",J453,0)</f>
        <v>0</v>
      </c>
      <c r="BH453" s="228">
        <f>IF(N453="sníž. přenesená",J453,0)</f>
        <v>0</v>
      </c>
      <c r="BI453" s="228">
        <f>IF(N453="nulová",J453,0)</f>
        <v>0</v>
      </c>
      <c r="BJ453" s="19" t="s">
        <v>89</v>
      </c>
      <c r="BK453" s="228">
        <f>ROUND(I453*H453,2)</f>
        <v>0</v>
      </c>
      <c r="BL453" s="19" t="s">
        <v>236</v>
      </c>
      <c r="BM453" s="227" t="s">
        <v>613</v>
      </c>
    </row>
    <row r="454" spans="1:47" s="2" customFormat="1" ht="12">
      <c r="A454" s="40"/>
      <c r="B454" s="41"/>
      <c r="C454" s="42"/>
      <c r="D454" s="229" t="s">
        <v>238</v>
      </c>
      <c r="E454" s="42"/>
      <c r="F454" s="230" t="s">
        <v>614</v>
      </c>
      <c r="G454" s="42"/>
      <c r="H454" s="42"/>
      <c r="I454" s="231"/>
      <c r="J454" s="42"/>
      <c r="K454" s="42"/>
      <c r="L454" s="46"/>
      <c r="M454" s="232"/>
      <c r="N454" s="23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238</v>
      </c>
      <c r="AU454" s="19" t="s">
        <v>89</v>
      </c>
    </row>
    <row r="455" spans="1:51" s="13" customFormat="1" ht="12">
      <c r="A455" s="13"/>
      <c r="B455" s="234"/>
      <c r="C455" s="235"/>
      <c r="D455" s="236" t="s">
        <v>240</v>
      </c>
      <c r="E455" s="237" t="s">
        <v>19</v>
      </c>
      <c r="F455" s="238" t="s">
        <v>615</v>
      </c>
      <c r="G455" s="235"/>
      <c r="H455" s="237" t="s">
        <v>19</v>
      </c>
      <c r="I455" s="239"/>
      <c r="J455" s="235"/>
      <c r="K455" s="235"/>
      <c r="L455" s="240"/>
      <c r="M455" s="241"/>
      <c r="N455" s="242"/>
      <c r="O455" s="242"/>
      <c r="P455" s="242"/>
      <c r="Q455" s="242"/>
      <c r="R455" s="242"/>
      <c r="S455" s="242"/>
      <c r="T455" s="24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4" t="s">
        <v>240</v>
      </c>
      <c r="AU455" s="244" t="s">
        <v>89</v>
      </c>
      <c r="AV455" s="13" t="s">
        <v>81</v>
      </c>
      <c r="AW455" s="13" t="s">
        <v>35</v>
      </c>
      <c r="AX455" s="13" t="s">
        <v>73</v>
      </c>
      <c r="AY455" s="244" t="s">
        <v>230</v>
      </c>
    </row>
    <row r="456" spans="1:51" s="14" customFormat="1" ht="12">
      <c r="A456" s="14"/>
      <c r="B456" s="245"/>
      <c r="C456" s="246"/>
      <c r="D456" s="236" t="s">
        <v>240</v>
      </c>
      <c r="E456" s="247" t="s">
        <v>19</v>
      </c>
      <c r="F456" s="248" t="s">
        <v>355</v>
      </c>
      <c r="G456" s="246"/>
      <c r="H456" s="249">
        <v>17</v>
      </c>
      <c r="I456" s="250"/>
      <c r="J456" s="246"/>
      <c r="K456" s="246"/>
      <c r="L456" s="251"/>
      <c r="M456" s="252"/>
      <c r="N456" s="253"/>
      <c r="O456" s="253"/>
      <c r="P456" s="253"/>
      <c r="Q456" s="253"/>
      <c r="R456" s="253"/>
      <c r="S456" s="253"/>
      <c r="T456" s="25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5" t="s">
        <v>240</v>
      </c>
      <c r="AU456" s="255" t="s">
        <v>89</v>
      </c>
      <c r="AV456" s="14" t="s">
        <v>89</v>
      </c>
      <c r="AW456" s="14" t="s">
        <v>35</v>
      </c>
      <c r="AX456" s="14" t="s">
        <v>73</v>
      </c>
      <c r="AY456" s="255" t="s">
        <v>230</v>
      </c>
    </row>
    <row r="457" spans="1:51" s="13" customFormat="1" ht="12">
      <c r="A457" s="13"/>
      <c r="B457" s="234"/>
      <c r="C457" s="235"/>
      <c r="D457" s="236" t="s">
        <v>240</v>
      </c>
      <c r="E457" s="237" t="s">
        <v>19</v>
      </c>
      <c r="F457" s="238" t="s">
        <v>616</v>
      </c>
      <c r="G457" s="235"/>
      <c r="H457" s="237" t="s">
        <v>19</v>
      </c>
      <c r="I457" s="239"/>
      <c r="J457" s="235"/>
      <c r="K457" s="235"/>
      <c r="L457" s="240"/>
      <c r="M457" s="241"/>
      <c r="N457" s="242"/>
      <c r="O457" s="242"/>
      <c r="P457" s="242"/>
      <c r="Q457" s="242"/>
      <c r="R457" s="242"/>
      <c r="S457" s="242"/>
      <c r="T457" s="24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4" t="s">
        <v>240</v>
      </c>
      <c r="AU457" s="244" t="s">
        <v>89</v>
      </c>
      <c r="AV457" s="13" t="s">
        <v>81</v>
      </c>
      <c r="AW457" s="13" t="s">
        <v>35</v>
      </c>
      <c r="AX457" s="13" t="s">
        <v>73</v>
      </c>
      <c r="AY457" s="244" t="s">
        <v>230</v>
      </c>
    </row>
    <row r="458" spans="1:51" s="14" customFormat="1" ht="12">
      <c r="A458" s="14"/>
      <c r="B458" s="245"/>
      <c r="C458" s="246"/>
      <c r="D458" s="236" t="s">
        <v>240</v>
      </c>
      <c r="E458" s="247" t="s">
        <v>19</v>
      </c>
      <c r="F458" s="248" t="s">
        <v>258</v>
      </c>
      <c r="G458" s="246"/>
      <c r="H458" s="249">
        <v>5</v>
      </c>
      <c r="I458" s="250"/>
      <c r="J458" s="246"/>
      <c r="K458" s="246"/>
      <c r="L458" s="251"/>
      <c r="M458" s="252"/>
      <c r="N458" s="253"/>
      <c r="O458" s="253"/>
      <c r="P458" s="253"/>
      <c r="Q458" s="253"/>
      <c r="R458" s="253"/>
      <c r="S458" s="253"/>
      <c r="T458" s="25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5" t="s">
        <v>240</v>
      </c>
      <c r="AU458" s="255" t="s">
        <v>89</v>
      </c>
      <c r="AV458" s="14" t="s">
        <v>89</v>
      </c>
      <c r="AW458" s="14" t="s">
        <v>35</v>
      </c>
      <c r="AX458" s="14" t="s">
        <v>73</v>
      </c>
      <c r="AY458" s="255" t="s">
        <v>230</v>
      </c>
    </row>
    <row r="459" spans="1:51" s="13" customFormat="1" ht="12">
      <c r="A459" s="13"/>
      <c r="B459" s="234"/>
      <c r="C459" s="235"/>
      <c r="D459" s="236" t="s">
        <v>240</v>
      </c>
      <c r="E459" s="237" t="s">
        <v>19</v>
      </c>
      <c r="F459" s="238" t="s">
        <v>617</v>
      </c>
      <c r="G459" s="235"/>
      <c r="H459" s="237" t="s">
        <v>19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4" t="s">
        <v>240</v>
      </c>
      <c r="AU459" s="244" t="s">
        <v>89</v>
      </c>
      <c r="AV459" s="13" t="s">
        <v>81</v>
      </c>
      <c r="AW459" s="13" t="s">
        <v>35</v>
      </c>
      <c r="AX459" s="13" t="s">
        <v>73</v>
      </c>
      <c r="AY459" s="244" t="s">
        <v>230</v>
      </c>
    </row>
    <row r="460" spans="1:51" s="14" customFormat="1" ht="12">
      <c r="A460" s="14"/>
      <c r="B460" s="245"/>
      <c r="C460" s="246"/>
      <c r="D460" s="236" t="s">
        <v>240</v>
      </c>
      <c r="E460" s="247" t="s">
        <v>19</v>
      </c>
      <c r="F460" s="248" t="s">
        <v>287</v>
      </c>
      <c r="G460" s="246"/>
      <c r="H460" s="249">
        <v>9</v>
      </c>
      <c r="I460" s="250"/>
      <c r="J460" s="246"/>
      <c r="K460" s="246"/>
      <c r="L460" s="251"/>
      <c r="M460" s="252"/>
      <c r="N460" s="253"/>
      <c r="O460" s="253"/>
      <c r="P460" s="253"/>
      <c r="Q460" s="253"/>
      <c r="R460" s="253"/>
      <c r="S460" s="253"/>
      <c r="T460" s="25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5" t="s">
        <v>240</v>
      </c>
      <c r="AU460" s="255" t="s">
        <v>89</v>
      </c>
      <c r="AV460" s="14" t="s">
        <v>89</v>
      </c>
      <c r="AW460" s="14" t="s">
        <v>35</v>
      </c>
      <c r="AX460" s="14" t="s">
        <v>73</v>
      </c>
      <c r="AY460" s="255" t="s">
        <v>230</v>
      </c>
    </row>
    <row r="461" spans="1:51" s="15" customFormat="1" ht="12">
      <c r="A461" s="15"/>
      <c r="B461" s="256"/>
      <c r="C461" s="257"/>
      <c r="D461" s="236" t="s">
        <v>240</v>
      </c>
      <c r="E461" s="258" t="s">
        <v>139</v>
      </c>
      <c r="F461" s="259" t="s">
        <v>244</v>
      </c>
      <c r="G461" s="257"/>
      <c r="H461" s="260">
        <v>31</v>
      </c>
      <c r="I461" s="261"/>
      <c r="J461" s="257"/>
      <c r="K461" s="257"/>
      <c r="L461" s="262"/>
      <c r="M461" s="263"/>
      <c r="N461" s="264"/>
      <c r="O461" s="264"/>
      <c r="P461" s="264"/>
      <c r="Q461" s="264"/>
      <c r="R461" s="264"/>
      <c r="S461" s="264"/>
      <c r="T461" s="26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6" t="s">
        <v>240</v>
      </c>
      <c r="AU461" s="266" t="s">
        <v>89</v>
      </c>
      <c r="AV461" s="15" t="s">
        <v>236</v>
      </c>
      <c r="AW461" s="15" t="s">
        <v>35</v>
      </c>
      <c r="AX461" s="15" t="s">
        <v>81</v>
      </c>
      <c r="AY461" s="266" t="s">
        <v>230</v>
      </c>
    </row>
    <row r="462" spans="1:65" s="2" customFormat="1" ht="37.8" customHeight="1">
      <c r="A462" s="40"/>
      <c r="B462" s="41"/>
      <c r="C462" s="216" t="s">
        <v>618</v>
      </c>
      <c r="D462" s="216" t="s">
        <v>232</v>
      </c>
      <c r="E462" s="217" t="s">
        <v>619</v>
      </c>
      <c r="F462" s="218" t="s">
        <v>620</v>
      </c>
      <c r="G462" s="219" t="s">
        <v>144</v>
      </c>
      <c r="H462" s="220">
        <v>2.4</v>
      </c>
      <c r="I462" s="221"/>
      <c r="J462" s="222">
        <f>ROUND(I462*H462,2)</f>
        <v>0</v>
      </c>
      <c r="K462" s="218" t="s">
        <v>235</v>
      </c>
      <c r="L462" s="46"/>
      <c r="M462" s="223" t="s">
        <v>19</v>
      </c>
      <c r="N462" s="224" t="s">
        <v>45</v>
      </c>
      <c r="O462" s="86"/>
      <c r="P462" s="225">
        <f>O462*H462</f>
        <v>0</v>
      </c>
      <c r="Q462" s="225">
        <v>0</v>
      </c>
      <c r="R462" s="225">
        <f>Q462*H462</f>
        <v>0</v>
      </c>
      <c r="S462" s="225">
        <v>0.068</v>
      </c>
      <c r="T462" s="226">
        <f>S462*H462</f>
        <v>0.1632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7" t="s">
        <v>236</v>
      </c>
      <c r="AT462" s="227" t="s">
        <v>232</v>
      </c>
      <c r="AU462" s="227" t="s">
        <v>89</v>
      </c>
      <c r="AY462" s="19" t="s">
        <v>230</v>
      </c>
      <c r="BE462" s="228">
        <f>IF(N462="základní",J462,0)</f>
        <v>0</v>
      </c>
      <c r="BF462" s="228">
        <f>IF(N462="snížená",J462,0)</f>
        <v>0</v>
      </c>
      <c r="BG462" s="228">
        <f>IF(N462="zákl. přenesená",J462,0)</f>
        <v>0</v>
      </c>
      <c r="BH462" s="228">
        <f>IF(N462="sníž. přenesená",J462,0)</f>
        <v>0</v>
      </c>
      <c r="BI462" s="228">
        <f>IF(N462="nulová",J462,0)</f>
        <v>0</v>
      </c>
      <c r="BJ462" s="19" t="s">
        <v>89</v>
      </c>
      <c r="BK462" s="228">
        <f>ROUND(I462*H462,2)</f>
        <v>0</v>
      </c>
      <c r="BL462" s="19" t="s">
        <v>236</v>
      </c>
      <c r="BM462" s="227" t="s">
        <v>621</v>
      </c>
    </row>
    <row r="463" spans="1:47" s="2" customFormat="1" ht="12">
      <c r="A463" s="40"/>
      <c r="B463" s="41"/>
      <c r="C463" s="42"/>
      <c r="D463" s="229" t="s">
        <v>238</v>
      </c>
      <c r="E463" s="42"/>
      <c r="F463" s="230" t="s">
        <v>622</v>
      </c>
      <c r="G463" s="42"/>
      <c r="H463" s="42"/>
      <c r="I463" s="231"/>
      <c r="J463" s="42"/>
      <c r="K463" s="42"/>
      <c r="L463" s="46"/>
      <c r="M463" s="232"/>
      <c r="N463" s="233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238</v>
      </c>
      <c r="AU463" s="19" t="s">
        <v>89</v>
      </c>
    </row>
    <row r="464" spans="1:51" s="13" customFormat="1" ht="12">
      <c r="A464" s="13"/>
      <c r="B464" s="234"/>
      <c r="C464" s="235"/>
      <c r="D464" s="236" t="s">
        <v>240</v>
      </c>
      <c r="E464" s="237" t="s">
        <v>19</v>
      </c>
      <c r="F464" s="238" t="s">
        <v>623</v>
      </c>
      <c r="G464" s="235"/>
      <c r="H464" s="237" t="s">
        <v>19</v>
      </c>
      <c r="I464" s="239"/>
      <c r="J464" s="235"/>
      <c r="K464" s="235"/>
      <c r="L464" s="240"/>
      <c r="M464" s="241"/>
      <c r="N464" s="242"/>
      <c r="O464" s="242"/>
      <c r="P464" s="242"/>
      <c r="Q464" s="242"/>
      <c r="R464" s="242"/>
      <c r="S464" s="242"/>
      <c r="T464" s="24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4" t="s">
        <v>240</v>
      </c>
      <c r="AU464" s="244" t="s">
        <v>89</v>
      </c>
      <c r="AV464" s="13" t="s">
        <v>81</v>
      </c>
      <c r="AW464" s="13" t="s">
        <v>35</v>
      </c>
      <c r="AX464" s="13" t="s">
        <v>73</v>
      </c>
      <c r="AY464" s="244" t="s">
        <v>230</v>
      </c>
    </row>
    <row r="465" spans="1:51" s="14" customFormat="1" ht="12">
      <c r="A465" s="14"/>
      <c r="B465" s="245"/>
      <c r="C465" s="246"/>
      <c r="D465" s="236" t="s">
        <v>240</v>
      </c>
      <c r="E465" s="247" t="s">
        <v>19</v>
      </c>
      <c r="F465" s="248" t="s">
        <v>624</v>
      </c>
      <c r="G465" s="246"/>
      <c r="H465" s="249">
        <v>1.2</v>
      </c>
      <c r="I465" s="250"/>
      <c r="J465" s="246"/>
      <c r="K465" s="246"/>
      <c r="L465" s="251"/>
      <c r="M465" s="252"/>
      <c r="N465" s="253"/>
      <c r="O465" s="253"/>
      <c r="P465" s="253"/>
      <c r="Q465" s="253"/>
      <c r="R465" s="253"/>
      <c r="S465" s="253"/>
      <c r="T465" s="25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5" t="s">
        <v>240</v>
      </c>
      <c r="AU465" s="255" t="s">
        <v>89</v>
      </c>
      <c r="AV465" s="14" t="s">
        <v>89</v>
      </c>
      <c r="AW465" s="14" t="s">
        <v>35</v>
      </c>
      <c r="AX465" s="14" t="s">
        <v>73</v>
      </c>
      <c r="AY465" s="255" t="s">
        <v>230</v>
      </c>
    </row>
    <row r="466" spans="1:51" s="13" customFormat="1" ht="12">
      <c r="A466" s="13"/>
      <c r="B466" s="234"/>
      <c r="C466" s="235"/>
      <c r="D466" s="236" t="s">
        <v>240</v>
      </c>
      <c r="E466" s="237" t="s">
        <v>19</v>
      </c>
      <c r="F466" s="238" t="s">
        <v>625</v>
      </c>
      <c r="G466" s="235"/>
      <c r="H466" s="237" t="s">
        <v>19</v>
      </c>
      <c r="I466" s="239"/>
      <c r="J466" s="235"/>
      <c r="K466" s="235"/>
      <c r="L466" s="240"/>
      <c r="M466" s="241"/>
      <c r="N466" s="242"/>
      <c r="O466" s="242"/>
      <c r="P466" s="242"/>
      <c r="Q466" s="242"/>
      <c r="R466" s="242"/>
      <c r="S466" s="242"/>
      <c r="T466" s="24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4" t="s">
        <v>240</v>
      </c>
      <c r="AU466" s="244" t="s">
        <v>89</v>
      </c>
      <c r="AV466" s="13" t="s">
        <v>81</v>
      </c>
      <c r="AW466" s="13" t="s">
        <v>35</v>
      </c>
      <c r="AX466" s="13" t="s">
        <v>73</v>
      </c>
      <c r="AY466" s="244" t="s">
        <v>230</v>
      </c>
    </row>
    <row r="467" spans="1:51" s="14" customFormat="1" ht="12">
      <c r="A467" s="14"/>
      <c r="B467" s="245"/>
      <c r="C467" s="246"/>
      <c r="D467" s="236" t="s">
        <v>240</v>
      </c>
      <c r="E467" s="247" t="s">
        <v>19</v>
      </c>
      <c r="F467" s="248" t="s">
        <v>624</v>
      </c>
      <c r="G467" s="246"/>
      <c r="H467" s="249">
        <v>1.2</v>
      </c>
      <c r="I467" s="250"/>
      <c r="J467" s="246"/>
      <c r="K467" s="246"/>
      <c r="L467" s="251"/>
      <c r="M467" s="252"/>
      <c r="N467" s="253"/>
      <c r="O467" s="253"/>
      <c r="P467" s="253"/>
      <c r="Q467" s="253"/>
      <c r="R467" s="253"/>
      <c r="S467" s="253"/>
      <c r="T467" s="25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5" t="s">
        <v>240</v>
      </c>
      <c r="AU467" s="255" t="s">
        <v>89</v>
      </c>
      <c r="AV467" s="14" t="s">
        <v>89</v>
      </c>
      <c r="AW467" s="14" t="s">
        <v>35</v>
      </c>
      <c r="AX467" s="14" t="s">
        <v>73</v>
      </c>
      <c r="AY467" s="255" t="s">
        <v>230</v>
      </c>
    </row>
    <row r="468" spans="1:51" s="15" customFormat="1" ht="12">
      <c r="A468" s="15"/>
      <c r="B468" s="256"/>
      <c r="C468" s="257"/>
      <c r="D468" s="236" t="s">
        <v>240</v>
      </c>
      <c r="E468" s="258" t="s">
        <v>19</v>
      </c>
      <c r="F468" s="259" t="s">
        <v>244</v>
      </c>
      <c r="G468" s="257"/>
      <c r="H468" s="260">
        <v>2.4</v>
      </c>
      <c r="I468" s="261"/>
      <c r="J468" s="257"/>
      <c r="K468" s="257"/>
      <c r="L468" s="262"/>
      <c r="M468" s="263"/>
      <c r="N468" s="264"/>
      <c r="O468" s="264"/>
      <c r="P468" s="264"/>
      <c r="Q468" s="264"/>
      <c r="R468" s="264"/>
      <c r="S468" s="264"/>
      <c r="T468" s="26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66" t="s">
        <v>240</v>
      </c>
      <c r="AU468" s="266" t="s">
        <v>89</v>
      </c>
      <c r="AV468" s="15" t="s">
        <v>236</v>
      </c>
      <c r="AW468" s="15" t="s">
        <v>35</v>
      </c>
      <c r="AX468" s="15" t="s">
        <v>81</v>
      </c>
      <c r="AY468" s="266" t="s">
        <v>230</v>
      </c>
    </row>
    <row r="469" spans="1:65" s="2" customFormat="1" ht="33" customHeight="1">
      <c r="A469" s="40"/>
      <c r="B469" s="41"/>
      <c r="C469" s="216" t="s">
        <v>626</v>
      </c>
      <c r="D469" s="216" t="s">
        <v>232</v>
      </c>
      <c r="E469" s="217" t="s">
        <v>627</v>
      </c>
      <c r="F469" s="218" t="s">
        <v>628</v>
      </c>
      <c r="G469" s="219" t="s">
        <v>629</v>
      </c>
      <c r="H469" s="220">
        <v>1</v>
      </c>
      <c r="I469" s="221"/>
      <c r="J469" s="222">
        <f>ROUND(I469*H469,2)</f>
        <v>0</v>
      </c>
      <c r="K469" s="218" t="s">
        <v>19</v>
      </c>
      <c r="L469" s="46"/>
      <c r="M469" s="223" t="s">
        <v>19</v>
      </c>
      <c r="N469" s="224" t="s">
        <v>45</v>
      </c>
      <c r="O469" s="86"/>
      <c r="P469" s="225">
        <f>O469*H469</f>
        <v>0</v>
      </c>
      <c r="Q469" s="225">
        <v>0.00023</v>
      </c>
      <c r="R469" s="225">
        <f>Q469*H469</f>
        <v>0.00023</v>
      </c>
      <c r="S469" s="225">
        <v>0</v>
      </c>
      <c r="T469" s="226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7" t="s">
        <v>348</v>
      </c>
      <c r="AT469" s="227" t="s">
        <v>232</v>
      </c>
      <c r="AU469" s="227" t="s">
        <v>89</v>
      </c>
      <c r="AY469" s="19" t="s">
        <v>230</v>
      </c>
      <c r="BE469" s="228">
        <f>IF(N469="základní",J469,0)</f>
        <v>0</v>
      </c>
      <c r="BF469" s="228">
        <f>IF(N469="snížená",J469,0)</f>
        <v>0</v>
      </c>
      <c r="BG469" s="228">
        <f>IF(N469="zákl. přenesená",J469,0)</f>
        <v>0</v>
      </c>
      <c r="BH469" s="228">
        <f>IF(N469="sníž. přenesená",J469,0)</f>
        <v>0</v>
      </c>
      <c r="BI469" s="228">
        <f>IF(N469="nulová",J469,0)</f>
        <v>0</v>
      </c>
      <c r="BJ469" s="19" t="s">
        <v>89</v>
      </c>
      <c r="BK469" s="228">
        <f>ROUND(I469*H469,2)</f>
        <v>0</v>
      </c>
      <c r="BL469" s="19" t="s">
        <v>348</v>
      </c>
      <c r="BM469" s="227" t="s">
        <v>630</v>
      </c>
    </row>
    <row r="470" spans="1:51" s="13" customFormat="1" ht="12">
      <c r="A470" s="13"/>
      <c r="B470" s="234"/>
      <c r="C470" s="235"/>
      <c r="D470" s="236" t="s">
        <v>240</v>
      </c>
      <c r="E470" s="237" t="s">
        <v>19</v>
      </c>
      <c r="F470" s="238" t="s">
        <v>631</v>
      </c>
      <c r="G470" s="235"/>
      <c r="H470" s="237" t="s">
        <v>19</v>
      </c>
      <c r="I470" s="239"/>
      <c r="J470" s="235"/>
      <c r="K470" s="235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240</v>
      </c>
      <c r="AU470" s="244" t="s">
        <v>89</v>
      </c>
      <c r="AV470" s="13" t="s">
        <v>81</v>
      </c>
      <c r="AW470" s="13" t="s">
        <v>35</v>
      </c>
      <c r="AX470" s="13" t="s">
        <v>73</v>
      </c>
      <c r="AY470" s="244" t="s">
        <v>230</v>
      </c>
    </row>
    <row r="471" spans="1:51" s="14" customFormat="1" ht="12">
      <c r="A471" s="14"/>
      <c r="B471" s="245"/>
      <c r="C471" s="246"/>
      <c r="D471" s="236" t="s">
        <v>240</v>
      </c>
      <c r="E471" s="247" t="s">
        <v>19</v>
      </c>
      <c r="F471" s="248" t="s">
        <v>81</v>
      </c>
      <c r="G471" s="246"/>
      <c r="H471" s="249">
        <v>1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5" t="s">
        <v>240</v>
      </c>
      <c r="AU471" s="255" t="s">
        <v>89</v>
      </c>
      <c r="AV471" s="14" t="s">
        <v>89</v>
      </c>
      <c r="AW471" s="14" t="s">
        <v>35</v>
      </c>
      <c r="AX471" s="14" t="s">
        <v>73</v>
      </c>
      <c r="AY471" s="255" t="s">
        <v>230</v>
      </c>
    </row>
    <row r="472" spans="1:51" s="15" customFormat="1" ht="12">
      <c r="A472" s="15"/>
      <c r="B472" s="256"/>
      <c r="C472" s="257"/>
      <c r="D472" s="236" t="s">
        <v>240</v>
      </c>
      <c r="E472" s="258" t="s">
        <v>19</v>
      </c>
      <c r="F472" s="259" t="s">
        <v>244</v>
      </c>
      <c r="G472" s="257"/>
      <c r="H472" s="260">
        <v>1</v>
      </c>
      <c r="I472" s="261"/>
      <c r="J472" s="257"/>
      <c r="K472" s="257"/>
      <c r="L472" s="262"/>
      <c r="M472" s="263"/>
      <c r="N472" s="264"/>
      <c r="O472" s="264"/>
      <c r="P472" s="264"/>
      <c r="Q472" s="264"/>
      <c r="R472" s="264"/>
      <c r="S472" s="264"/>
      <c r="T472" s="26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66" t="s">
        <v>240</v>
      </c>
      <c r="AU472" s="266" t="s">
        <v>89</v>
      </c>
      <c r="AV472" s="15" t="s">
        <v>236</v>
      </c>
      <c r="AW472" s="15" t="s">
        <v>35</v>
      </c>
      <c r="AX472" s="15" t="s">
        <v>81</v>
      </c>
      <c r="AY472" s="266" t="s">
        <v>230</v>
      </c>
    </row>
    <row r="473" spans="1:65" s="2" customFormat="1" ht="24.15" customHeight="1">
      <c r="A473" s="40"/>
      <c r="B473" s="41"/>
      <c r="C473" s="267" t="s">
        <v>632</v>
      </c>
      <c r="D473" s="267" t="s">
        <v>281</v>
      </c>
      <c r="E473" s="268" t="s">
        <v>633</v>
      </c>
      <c r="F473" s="269" t="s">
        <v>634</v>
      </c>
      <c r="G473" s="270" t="s">
        <v>629</v>
      </c>
      <c r="H473" s="271">
        <v>1</v>
      </c>
      <c r="I473" s="272"/>
      <c r="J473" s="273">
        <f>ROUND(I473*H473,2)</f>
        <v>0</v>
      </c>
      <c r="K473" s="269" t="s">
        <v>19</v>
      </c>
      <c r="L473" s="274"/>
      <c r="M473" s="275" t="s">
        <v>19</v>
      </c>
      <c r="N473" s="276" t="s">
        <v>45</v>
      </c>
      <c r="O473" s="86"/>
      <c r="P473" s="225">
        <f>O473*H473</f>
        <v>0</v>
      </c>
      <c r="Q473" s="225">
        <v>0</v>
      </c>
      <c r="R473" s="225">
        <f>Q473*H473</f>
        <v>0</v>
      </c>
      <c r="S473" s="225">
        <v>0</v>
      </c>
      <c r="T473" s="226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7" t="s">
        <v>456</v>
      </c>
      <c r="AT473" s="227" t="s">
        <v>281</v>
      </c>
      <c r="AU473" s="227" t="s">
        <v>89</v>
      </c>
      <c r="AY473" s="19" t="s">
        <v>230</v>
      </c>
      <c r="BE473" s="228">
        <f>IF(N473="základní",J473,0)</f>
        <v>0</v>
      </c>
      <c r="BF473" s="228">
        <f>IF(N473="snížená",J473,0)</f>
        <v>0</v>
      </c>
      <c r="BG473" s="228">
        <f>IF(N473="zákl. přenesená",J473,0)</f>
        <v>0</v>
      </c>
      <c r="BH473" s="228">
        <f>IF(N473="sníž. přenesená",J473,0)</f>
        <v>0</v>
      </c>
      <c r="BI473" s="228">
        <f>IF(N473="nulová",J473,0)</f>
        <v>0</v>
      </c>
      <c r="BJ473" s="19" t="s">
        <v>89</v>
      </c>
      <c r="BK473" s="228">
        <f>ROUND(I473*H473,2)</f>
        <v>0</v>
      </c>
      <c r="BL473" s="19" t="s">
        <v>348</v>
      </c>
      <c r="BM473" s="227" t="s">
        <v>635</v>
      </c>
    </row>
    <row r="474" spans="1:47" s="2" customFormat="1" ht="12">
      <c r="A474" s="40"/>
      <c r="B474" s="41"/>
      <c r="C474" s="42"/>
      <c r="D474" s="236" t="s">
        <v>636</v>
      </c>
      <c r="E474" s="42"/>
      <c r="F474" s="288" t="s">
        <v>637</v>
      </c>
      <c r="G474" s="42"/>
      <c r="H474" s="42"/>
      <c r="I474" s="231"/>
      <c r="J474" s="42"/>
      <c r="K474" s="42"/>
      <c r="L474" s="46"/>
      <c r="M474" s="232"/>
      <c r="N474" s="233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636</v>
      </c>
      <c r="AU474" s="19" t="s">
        <v>89</v>
      </c>
    </row>
    <row r="475" spans="1:65" s="2" customFormat="1" ht="24.15" customHeight="1">
      <c r="A475" s="40"/>
      <c r="B475" s="41"/>
      <c r="C475" s="216" t="s">
        <v>638</v>
      </c>
      <c r="D475" s="216" t="s">
        <v>232</v>
      </c>
      <c r="E475" s="217" t="s">
        <v>639</v>
      </c>
      <c r="F475" s="218" t="s">
        <v>640</v>
      </c>
      <c r="G475" s="219" t="s">
        <v>315</v>
      </c>
      <c r="H475" s="220">
        <v>2</v>
      </c>
      <c r="I475" s="221"/>
      <c r="J475" s="222">
        <f>ROUND(I475*H475,2)</f>
        <v>0</v>
      </c>
      <c r="K475" s="218" t="s">
        <v>235</v>
      </c>
      <c r="L475" s="46"/>
      <c r="M475" s="223" t="s">
        <v>19</v>
      </c>
      <c r="N475" s="224" t="s">
        <v>45</v>
      </c>
      <c r="O475" s="86"/>
      <c r="P475" s="225">
        <f>O475*H475</f>
        <v>0</v>
      </c>
      <c r="Q475" s="225">
        <v>0.00018</v>
      </c>
      <c r="R475" s="225">
        <f>Q475*H475</f>
        <v>0.00036</v>
      </c>
      <c r="S475" s="225">
        <v>0</v>
      </c>
      <c r="T475" s="226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7" t="s">
        <v>348</v>
      </c>
      <c r="AT475" s="227" t="s">
        <v>232</v>
      </c>
      <c r="AU475" s="227" t="s">
        <v>89</v>
      </c>
      <c r="AY475" s="19" t="s">
        <v>230</v>
      </c>
      <c r="BE475" s="228">
        <f>IF(N475="základní",J475,0)</f>
        <v>0</v>
      </c>
      <c r="BF475" s="228">
        <f>IF(N475="snížená",J475,0)</f>
        <v>0</v>
      </c>
      <c r="BG475" s="228">
        <f>IF(N475="zákl. přenesená",J475,0)</f>
        <v>0</v>
      </c>
      <c r="BH475" s="228">
        <f>IF(N475="sníž. přenesená",J475,0)</f>
        <v>0</v>
      </c>
      <c r="BI475" s="228">
        <f>IF(N475="nulová",J475,0)</f>
        <v>0</v>
      </c>
      <c r="BJ475" s="19" t="s">
        <v>89</v>
      </c>
      <c r="BK475" s="228">
        <f>ROUND(I475*H475,2)</f>
        <v>0</v>
      </c>
      <c r="BL475" s="19" t="s">
        <v>348</v>
      </c>
      <c r="BM475" s="227" t="s">
        <v>641</v>
      </c>
    </row>
    <row r="476" spans="1:47" s="2" customFormat="1" ht="12">
      <c r="A476" s="40"/>
      <c r="B476" s="41"/>
      <c r="C476" s="42"/>
      <c r="D476" s="229" t="s">
        <v>238</v>
      </c>
      <c r="E476" s="42"/>
      <c r="F476" s="230" t="s">
        <v>642</v>
      </c>
      <c r="G476" s="42"/>
      <c r="H476" s="42"/>
      <c r="I476" s="231"/>
      <c r="J476" s="42"/>
      <c r="K476" s="42"/>
      <c r="L476" s="46"/>
      <c r="M476" s="232"/>
      <c r="N476" s="233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238</v>
      </c>
      <c r="AU476" s="19" t="s">
        <v>89</v>
      </c>
    </row>
    <row r="477" spans="1:51" s="13" customFormat="1" ht="12">
      <c r="A477" s="13"/>
      <c r="B477" s="234"/>
      <c r="C477" s="235"/>
      <c r="D477" s="236" t="s">
        <v>240</v>
      </c>
      <c r="E477" s="237" t="s">
        <v>19</v>
      </c>
      <c r="F477" s="238" t="s">
        <v>643</v>
      </c>
      <c r="G477" s="235"/>
      <c r="H477" s="237" t="s">
        <v>19</v>
      </c>
      <c r="I477" s="239"/>
      <c r="J477" s="235"/>
      <c r="K477" s="235"/>
      <c r="L477" s="240"/>
      <c r="M477" s="241"/>
      <c r="N477" s="242"/>
      <c r="O477" s="242"/>
      <c r="P477" s="242"/>
      <c r="Q477" s="242"/>
      <c r="R477" s="242"/>
      <c r="S477" s="242"/>
      <c r="T477" s="24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4" t="s">
        <v>240</v>
      </c>
      <c r="AU477" s="244" t="s">
        <v>89</v>
      </c>
      <c r="AV477" s="13" t="s">
        <v>81</v>
      </c>
      <c r="AW477" s="13" t="s">
        <v>35</v>
      </c>
      <c r="AX477" s="13" t="s">
        <v>73</v>
      </c>
      <c r="AY477" s="244" t="s">
        <v>230</v>
      </c>
    </row>
    <row r="478" spans="1:51" s="14" customFormat="1" ht="12">
      <c r="A478" s="14"/>
      <c r="B478" s="245"/>
      <c r="C478" s="246"/>
      <c r="D478" s="236" t="s">
        <v>240</v>
      </c>
      <c r="E478" s="247" t="s">
        <v>19</v>
      </c>
      <c r="F478" s="248" t="s">
        <v>89</v>
      </c>
      <c r="G478" s="246"/>
      <c r="H478" s="249">
        <v>2</v>
      </c>
      <c r="I478" s="250"/>
      <c r="J478" s="246"/>
      <c r="K478" s="246"/>
      <c r="L478" s="251"/>
      <c r="M478" s="252"/>
      <c r="N478" s="253"/>
      <c r="O478" s="253"/>
      <c r="P478" s="253"/>
      <c r="Q478" s="253"/>
      <c r="R478" s="253"/>
      <c r="S478" s="253"/>
      <c r="T478" s="25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5" t="s">
        <v>240</v>
      </c>
      <c r="AU478" s="255" t="s">
        <v>89</v>
      </c>
      <c r="AV478" s="14" t="s">
        <v>89</v>
      </c>
      <c r="AW478" s="14" t="s">
        <v>35</v>
      </c>
      <c r="AX478" s="14" t="s">
        <v>73</v>
      </c>
      <c r="AY478" s="255" t="s">
        <v>230</v>
      </c>
    </row>
    <row r="479" spans="1:51" s="15" customFormat="1" ht="12">
      <c r="A479" s="15"/>
      <c r="B479" s="256"/>
      <c r="C479" s="257"/>
      <c r="D479" s="236" t="s">
        <v>240</v>
      </c>
      <c r="E479" s="258" t="s">
        <v>19</v>
      </c>
      <c r="F479" s="259" t="s">
        <v>244</v>
      </c>
      <c r="G479" s="257"/>
      <c r="H479" s="260">
        <v>2</v>
      </c>
      <c r="I479" s="261"/>
      <c r="J479" s="257"/>
      <c r="K479" s="257"/>
      <c r="L479" s="262"/>
      <c r="M479" s="263"/>
      <c r="N479" s="264"/>
      <c r="O479" s="264"/>
      <c r="P479" s="264"/>
      <c r="Q479" s="264"/>
      <c r="R479" s="264"/>
      <c r="S479" s="264"/>
      <c r="T479" s="26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66" t="s">
        <v>240</v>
      </c>
      <c r="AU479" s="266" t="s">
        <v>89</v>
      </c>
      <c r="AV479" s="15" t="s">
        <v>236</v>
      </c>
      <c r="AW479" s="15" t="s">
        <v>35</v>
      </c>
      <c r="AX479" s="15" t="s">
        <v>81</v>
      </c>
      <c r="AY479" s="266" t="s">
        <v>230</v>
      </c>
    </row>
    <row r="480" spans="1:65" s="2" customFormat="1" ht="16.5" customHeight="1">
      <c r="A480" s="40"/>
      <c r="B480" s="41"/>
      <c r="C480" s="267" t="s">
        <v>644</v>
      </c>
      <c r="D480" s="267" t="s">
        <v>281</v>
      </c>
      <c r="E480" s="268" t="s">
        <v>645</v>
      </c>
      <c r="F480" s="269" t="s">
        <v>646</v>
      </c>
      <c r="G480" s="270" t="s">
        <v>315</v>
      </c>
      <c r="H480" s="271">
        <v>2</v>
      </c>
      <c r="I480" s="272"/>
      <c r="J480" s="273">
        <f>ROUND(I480*H480,2)</f>
        <v>0</v>
      </c>
      <c r="K480" s="269" t="s">
        <v>235</v>
      </c>
      <c r="L480" s="274"/>
      <c r="M480" s="275" t="s">
        <v>19</v>
      </c>
      <c r="N480" s="276" t="s">
        <v>45</v>
      </c>
      <c r="O480" s="86"/>
      <c r="P480" s="225">
        <f>O480*H480</f>
        <v>0</v>
      </c>
      <c r="Q480" s="225">
        <v>0.012</v>
      </c>
      <c r="R480" s="225">
        <f>Q480*H480</f>
        <v>0.024</v>
      </c>
      <c r="S480" s="225">
        <v>0</v>
      </c>
      <c r="T480" s="226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7" t="s">
        <v>456</v>
      </c>
      <c r="AT480" s="227" t="s">
        <v>281</v>
      </c>
      <c r="AU480" s="227" t="s">
        <v>89</v>
      </c>
      <c r="AY480" s="19" t="s">
        <v>230</v>
      </c>
      <c r="BE480" s="228">
        <f>IF(N480="základní",J480,0)</f>
        <v>0</v>
      </c>
      <c r="BF480" s="228">
        <f>IF(N480="snížená",J480,0)</f>
        <v>0</v>
      </c>
      <c r="BG480" s="228">
        <f>IF(N480="zákl. přenesená",J480,0)</f>
        <v>0</v>
      </c>
      <c r="BH480" s="228">
        <f>IF(N480="sníž. přenesená",J480,0)</f>
        <v>0</v>
      </c>
      <c r="BI480" s="228">
        <f>IF(N480="nulová",J480,0)</f>
        <v>0</v>
      </c>
      <c r="BJ480" s="19" t="s">
        <v>89</v>
      </c>
      <c r="BK480" s="228">
        <f>ROUND(I480*H480,2)</f>
        <v>0</v>
      </c>
      <c r="BL480" s="19" t="s">
        <v>348</v>
      </c>
      <c r="BM480" s="227" t="s">
        <v>647</v>
      </c>
    </row>
    <row r="481" spans="1:47" s="2" customFormat="1" ht="12">
      <c r="A481" s="40"/>
      <c r="B481" s="41"/>
      <c r="C481" s="42"/>
      <c r="D481" s="236" t="s">
        <v>636</v>
      </c>
      <c r="E481" s="42"/>
      <c r="F481" s="288" t="s">
        <v>637</v>
      </c>
      <c r="G481" s="42"/>
      <c r="H481" s="42"/>
      <c r="I481" s="231"/>
      <c r="J481" s="42"/>
      <c r="K481" s="42"/>
      <c r="L481" s="46"/>
      <c r="M481" s="232"/>
      <c r="N481" s="233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636</v>
      </c>
      <c r="AU481" s="19" t="s">
        <v>89</v>
      </c>
    </row>
    <row r="482" spans="1:65" s="2" customFormat="1" ht="33" customHeight="1">
      <c r="A482" s="40"/>
      <c r="B482" s="41"/>
      <c r="C482" s="216" t="s">
        <v>648</v>
      </c>
      <c r="D482" s="216" t="s">
        <v>232</v>
      </c>
      <c r="E482" s="217" t="s">
        <v>649</v>
      </c>
      <c r="F482" s="218" t="s">
        <v>650</v>
      </c>
      <c r="G482" s="219" t="s">
        <v>651</v>
      </c>
      <c r="H482" s="220">
        <v>1</v>
      </c>
      <c r="I482" s="221"/>
      <c r="J482" s="222">
        <f>ROUND(I482*H482,2)</f>
        <v>0</v>
      </c>
      <c r="K482" s="218" t="s">
        <v>19</v>
      </c>
      <c r="L482" s="46"/>
      <c r="M482" s="223" t="s">
        <v>19</v>
      </c>
      <c r="N482" s="224" t="s">
        <v>45</v>
      </c>
      <c r="O482" s="86"/>
      <c r="P482" s="225">
        <f>O482*H482</f>
        <v>0</v>
      </c>
      <c r="Q482" s="225">
        <v>0</v>
      </c>
      <c r="R482" s="225">
        <f>Q482*H482</f>
        <v>0</v>
      </c>
      <c r="S482" s="225">
        <v>0</v>
      </c>
      <c r="T482" s="226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27" t="s">
        <v>236</v>
      </c>
      <c r="AT482" s="227" t="s">
        <v>232</v>
      </c>
      <c r="AU482" s="227" t="s">
        <v>89</v>
      </c>
      <c r="AY482" s="19" t="s">
        <v>230</v>
      </c>
      <c r="BE482" s="228">
        <f>IF(N482="základní",J482,0)</f>
        <v>0</v>
      </c>
      <c r="BF482" s="228">
        <f>IF(N482="snížená",J482,0)</f>
        <v>0</v>
      </c>
      <c r="BG482" s="228">
        <f>IF(N482="zákl. přenesená",J482,0)</f>
        <v>0</v>
      </c>
      <c r="BH482" s="228">
        <f>IF(N482="sníž. přenesená",J482,0)</f>
        <v>0</v>
      </c>
      <c r="BI482" s="228">
        <f>IF(N482="nulová",J482,0)</f>
        <v>0</v>
      </c>
      <c r="BJ482" s="19" t="s">
        <v>89</v>
      </c>
      <c r="BK482" s="228">
        <f>ROUND(I482*H482,2)</f>
        <v>0</v>
      </c>
      <c r="BL482" s="19" t="s">
        <v>236</v>
      </c>
      <c r="BM482" s="227" t="s">
        <v>652</v>
      </c>
    </row>
    <row r="483" spans="1:63" s="12" customFormat="1" ht="22.8" customHeight="1">
      <c r="A483" s="12"/>
      <c r="B483" s="200"/>
      <c r="C483" s="201"/>
      <c r="D483" s="202" t="s">
        <v>72</v>
      </c>
      <c r="E483" s="214" t="s">
        <v>653</v>
      </c>
      <c r="F483" s="214" t="s">
        <v>654</v>
      </c>
      <c r="G483" s="201"/>
      <c r="H483" s="201"/>
      <c r="I483" s="204"/>
      <c r="J483" s="215">
        <f>BK483</f>
        <v>0</v>
      </c>
      <c r="K483" s="201"/>
      <c r="L483" s="206"/>
      <c r="M483" s="207"/>
      <c r="N483" s="208"/>
      <c r="O483" s="208"/>
      <c r="P483" s="209">
        <f>SUM(P484:P505)</f>
        <v>0</v>
      </c>
      <c r="Q483" s="208"/>
      <c r="R483" s="209">
        <f>SUM(R484:R505)</f>
        <v>0</v>
      </c>
      <c r="S483" s="208"/>
      <c r="T483" s="210">
        <f>SUM(T484:T505)</f>
        <v>0</v>
      </c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R483" s="211" t="s">
        <v>81</v>
      </c>
      <c r="AT483" s="212" t="s">
        <v>72</v>
      </c>
      <c r="AU483" s="212" t="s">
        <v>81</v>
      </c>
      <c r="AY483" s="211" t="s">
        <v>230</v>
      </c>
      <c r="BK483" s="213">
        <f>SUM(BK484:BK505)</f>
        <v>0</v>
      </c>
    </row>
    <row r="484" spans="1:65" s="2" customFormat="1" ht="44.25" customHeight="1">
      <c r="A484" s="40"/>
      <c r="B484" s="41"/>
      <c r="C484" s="216" t="s">
        <v>655</v>
      </c>
      <c r="D484" s="216" t="s">
        <v>232</v>
      </c>
      <c r="E484" s="217" t="s">
        <v>656</v>
      </c>
      <c r="F484" s="218" t="s">
        <v>657</v>
      </c>
      <c r="G484" s="219" t="s">
        <v>144</v>
      </c>
      <c r="H484" s="220">
        <v>37.5</v>
      </c>
      <c r="I484" s="221"/>
      <c r="J484" s="222">
        <f>ROUND(I484*H484,2)</f>
        <v>0</v>
      </c>
      <c r="K484" s="218" t="s">
        <v>235</v>
      </c>
      <c r="L484" s="46"/>
      <c r="M484" s="223" t="s">
        <v>19</v>
      </c>
      <c r="N484" s="224" t="s">
        <v>45</v>
      </c>
      <c r="O484" s="86"/>
      <c r="P484" s="225">
        <f>O484*H484</f>
        <v>0</v>
      </c>
      <c r="Q484" s="225">
        <v>0</v>
      </c>
      <c r="R484" s="225">
        <f>Q484*H484</f>
        <v>0</v>
      </c>
      <c r="S484" s="225">
        <v>0</v>
      </c>
      <c r="T484" s="22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7" t="s">
        <v>236</v>
      </c>
      <c r="AT484" s="227" t="s">
        <v>232</v>
      </c>
      <c r="AU484" s="227" t="s">
        <v>89</v>
      </c>
      <c r="AY484" s="19" t="s">
        <v>230</v>
      </c>
      <c r="BE484" s="228">
        <f>IF(N484="základní",J484,0)</f>
        <v>0</v>
      </c>
      <c r="BF484" s="228">
        <f>IF(N484="snížená",J484,0)</f>
        <v>0</v>
      </c>
      <c r="BG484" s="228">
        <f>IF(N484="zákl. přenesená",J484,0)</f>
        <v>0</v>
      </c>
      <c r="BH484" s="228">
        <f>IF(N484="sníž. přenesená",J484,0)</f>
        <v>0</v>
      </c>
      <c r="BI484" s="228">
        <f>IF(N484="nulová",J484,0)</f>
        <v>0</v>
      </c>
      <c r="BJ484" s="19" t="s">
        <v>89</v>
      </c>
      <c r="BK484" s="228">
        <f>ROUND(I484*H484,2)</f>
        <v>0</v>
      </c>
      <c r="BL484" s="19" t="s">
        <v>236</v>
      </c>
      <c r="BM484" s="227" t="s">
        <v>658</v>
      </c>
    </row>
    <row r="485" spans="1:47" s="2" customFormat="1" ht="12">
      <c r="A485" s="40"/>
      <c r="B485" s="41"/>
      <c r="C485" s="42"/>
      <c r="D485" s="229" t="s">
        <v>238</v>
      </c>
      <c r="E485" s="42"/>
      <c r="F485" s="230" t="s">
        <v>659</v>
      </c>
      <c r="G485" s="42"/>
      <c r="H485" s="42"/>
      <c r="I485" s="231"/>
      <c r="J485" s="42"/>
      <c r="K485" s="42"/>
      <c r="L485" s="46"/>
      <c r="M485" s="232"/>
      <c r="N485" s="233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238</v>
      </c>
      <c r="AU485" s="19" t="s">
        <v>89</v>
      </c>
    </row>
    <row r="486" spans="1:51" s="14" customFormat="1" ht="12">
      <c r="A486" s="14"/>
      <c r="B486" s="245"/>
      <c r="C486" s="246"/>
      <c r="D486" s="236" t="s">
        <v>240</v>
      </c>
      <c r="E486" s="247" t="s">
        <v>19</v>
      </c>
      <c r="F486" s="248" t="s">
        <v>660</v>
      </c>
      <c r="G486" s="246"/>
      <c r="H486" s="249">
        <v>25</v>
      </c>
      <c r="I486" s="250"/>
      <c r="J486" s="246"/>
      <c r="K486" s="246"/>
      <c r="L486" s="251"/>
      <c r="M486" s="252"/>
      <c r="N486" s="253"/>
      <c r="O486" s="253"/>
      <c r="P486" s="253"/>
      <c r="Q486" s="253"/>
      <c r="R486" s="253"/>
      <c r="S486" s="253"/>
      <c r="T486" s="25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5" t="s">
        <v>240</v>
      </c>
      <c r="AU486" s="255" t="s">
        <v>89</v>
      </c>
      <c r="AV486" s="14" t="s">
        <v>89</v>
      </c>
      <c r="AW486" s="14" t="s">
        <v>35</v>
      </c>
      <c r="AX486" s="14" t="s">
        <v>73</v>
      </c>
      <c r="AY486" s="255" t="s">
        <v>230</v>
      </c>
    </row>
    <row r="487" spans="1:51" s="14" customFormat="1" ht="12">
      <c r="A487" s="14"/>
      <c r="B487" s="245"/>
      <c r="C487" s="246"/>
      <c r="D487" s="236" t="s">
        <v>240</v>
      </c>
      <c r="E487" s="247" t="s">
        <v>19</v>
      </c>
      <c r="F487" s="248" t="s">
        <v>661</v>
      </c>
      <c r="G487" s="246"/>
      <c r="H487" s="249">
        <v>12.5</v>
      </c>
      <c r="I487" s="250"/>
      <c r="J487" s="246"/>
      <c r="K487" s="246"/>
      <c r="L487" s="251"/>
      <c r="M487" s="252"/>
      <c r="N487" s="253"/>
      <c r="O487" s="253"/>
      <c r="P487" s="253"/>
      <c r="Q487" s="253"/>
      <c r="R487" s="253"/>
      <c r="S487" s="253"/>
      <c r="T487" s="25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5" t="s">
        <v>240</v>
      </c>
      <c r="AU487" s="255" t="s">
        <v>89</v>
      </c>
      <c r="AV487" s="14" t="s">
        <v>89</v>
      </c>
      <c r="AW487" s="14" t="s">
        <v>35</v>
      </c>
      <c r="AX487" s="14" t="s">
        <v>73</v>
      </c>
      <c r="AY487" s="255" t="s">
        <v>230</v>
      </c>
    </row>
    <row r="488" spans="1:51" s="15" customFormat="1" ht="12">
      <c r="A488" s="15"/>
      <c r="B488" s="256"/>
      <c r="C488" s="257"/>
      <c r="D488" s="236" t="s">
        <v>240</v>
      </c>
      <c r="E488" s="258" t="s">
        <v>19</v>
      </c>
      <c r="F488" s="259" t="s">
        <v>244</v>
      </c>
      <c r="G488" s="257"/>
      <c r="H488" s="260">
        <v>37.5</v>
      </c>
      <c r="I488" s="261"/>
      <c r="J488" s="257"/>
      <c r="K488" s="257"/>
      <c r="L488" s="262"/>
      <c r="M488" s="263"/>
      <c r="N488" s="264"/>
      <c r="O488" s="264"/>
      <c r="P488" s="264"/>
      <c r="Q488" s="264"/>
      <c r="R488" s="264"/>
      <c r="S488" s="264"/>
      <c r="T488" s="26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66" t="s">
        <v>240</v>
      </c>
      <c r="AU488" s="266" t="s">
        <v>89</v>
      </c>
      <c r="AV488" s="15" t="s">
        <v>236</v>
      </c>
      <c r="AW488" s="15" t="s">
        <v>35</v>
      </c>
      <c r="AX488" s="15" t="s">
        <v>81</v>
      </c>
      <c r="AY488" s="266" t="s">
        <v>230</v>
      </c>
    </row>
    <row r="489" spans="1:65" s="2" customFormat="1" ht="55.5" customHeight="1">
      <c r="A489" s="40"/>
      <c r="B489" s="41"/>
      <c r="C489" s="216" t="s">
        <v>662</v>
      </c>
      <c r="D489" s="216" t="s">
        <v>232</v>
      </c>
      <c r="E489" s="217" t="s">
        <v>663</v>
      </c>
      <c r="F489" s="218" t="s">
        <v>664</v>
      </c>
      <c r="G489" s="219" t="s">
        <v>144</v>
      </c>
      <c r="H489" s="220">
        <v>2250</v>
      </c>
      <c r="I489" s="221"/>
      <c r="J489" s="222">
        <f>ROUND(I489*H489,2)</f>
        <v>0</v>
      </c>
      <c r="K489" s="218" t="s">
        <v>235</v>
      </c>
      <c r="L489" s="46"/>
      <c r="M489" s="223" t="s">
        <v>19</v>
      </c>
      <c r="N489" s="224" t="s">
        <v>45</v>
      </c>
      <c r="O489" s="86"/>
      <c r="P489" s="225">
        <f>O489*H489</f>
        <v>0</v>
      </c>
      <c r="Q489" s="225">
        <v>0</v>
      </c>
      <c r="R489" s="225">
        <f>Q489*H489</f>
        <v>0</v>
      </c>
      <c r="S489" s="225">
        <v>0</v>
      </c>
      <c r="T489" s="226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7" t="s">
        <v>236</v>
      </c>
      <c r="AT489" s="227" t="s">
        <v>232</v>
      </c>
      <c r="AU489" s="227" t="s">
        <v>89</v>
      </c>
      <c r="AY489" s="19" t="s">
        <v>230</v>
      </c>
      <c r="BE489" s="228">
        <f>IF(N489="základní",J489,0)</f>
        <v>0</v>
      </c>
      <c r="BF489" s="228">
        <f>IF(N489="snížená",J489,0)</f>
        <v>0</v>
      </c>
      <c r="BG489" s="228">
        <f>IF(N489="zákl. přenesená",J489,0)</f>
        <v>0</v>
      </c>
      <c r="BH489" s="228">
        <f>IF(N489="sníž. přenesená",J489,0)</f>
        <v>0</v>
      </c>
      <c r="BI489" s="228">
        <f>IF(N489="nulová",J489,0)</f>
        <v>0</v>
      </c>
      <c r="BJ489" s="19" t="s">
        <v>89</v>
      </c>
      <c r="BK489" s="228">
        <f>ROUND(I489*H489,2)</f>
        <v>0</v>
      </c>
      <c r="BL489" s="19" t="s">
        <v>236</v>
      </c>
      <c r="BM489" s="227" t="s">
        <v>665</v>
      </c>
    </row>
    <row r="490" spans="1:47" s="2" customFormat="1" ht="12">
      <c r="A490" s="40"/>
      <c r="B490" s="41"/>
      <c r="C490" s="42"/>
      <c r="D490" s="229" t="s">
        <v>238</v>
      </c>
      <c r="E490" s="42"/>
      <c r="F490" s="230" t="s">
        <v>666</v>
      </c>
      <c r="G490" s="42"/>
      <c r="H490" s="42"/>
      <c r="I490" s="231"/>
      <c r="J490" s="42"/>
      <c r="K490" s="42"/>
      <c r="L490" s="46"/>
      <c r="M490" s="232"/>
      <c r="N490" s="233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238</v>
      </c>
      <c r="AU490" s="19" t="s">
        <v>89</v>
      </c>
    </row>
    <row r="491" spans="1:51" s="14" customFormat="1" ht="12">
      <c r="A491" s="14"/>
      <c r="B491" s="245"/>
      <c r="C491" s="246"/>
      <c r="D491" s="236" t="s">
        <v>240</v>
      </c>
      <c r="E491" s="247" t="s">
        <v>19</v>
      </c>
      <c r="F491" s="248" t="s">
        <v>667</v>
      </c>
      <c r="G491" s="246"/>
      <c r="H491" s="249">
        <v>1500</v>
      </c>
      <c r="I491" s="250"/>
      <c r="J491" s="246"/>
      <c r="K491" s="246"/>
      <c r="L491" s="251"/>
      <c r="M491" s="252"/>
      <c r="N491" s="253"/>
      <c r="O491" s="253"/>
      <c r="P491" s="253"/>
      <c r="Q491" s="253"/>
      <c r="R491" s="253"/>
      <c r="S491" s="253"/>
      <c r="T491" s="25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5" t="s">
        <v>240</v>
      </c>
      <c r="AU491" s="255" t="s">
        <v>89</v>
      </c>
      <c r="AV491" s="14" t="s">
        <v>89</v>
      </c>
      <c r="AW491" s="14" t="s">
        <v>35</v>
      </c>
      <c r="AX491" s="14" t="s">
        <v>73</v>
      </c>
      <c r="AY491" s="255" t="s">
        <v>230</v>
      </c>
    </row>
    <row r="492" spans="1:51" s="14" customFormat="1" ht="12">
      <c r="A492" s="14"/>
      <c r="B492" s="245"/>
      <c r="C492" s="246"/>
      <c r="D492" s="236" t="s">
        <v>240</v>
      </c>
      <c r="E492" s="247" t="s">
        <v>19</v>
      </c>
      <c r="F492" s="248" t="s">
        <v>668</v>
      </c>
      <c r="G492" s="246"/>
      <c r="H492" s="249">
        <v>750</v>
      </c>
      <c r="I492" s="250"/>
      <c r="J492" s="246"/>
      <c r="K492" s="246"/>
      <c r="L492" s="251"/>
      <c r="M492" s="252"/>
      <c r="N492" s="253"/>
      <c r="O492" s="253"/>
      <c r="P492" s="253"/>
      <c r="Q492" s="253"/>
      <c r="R492" s="253"/>
      <c r="S492" s="253"/>
      <c r="T492" s="25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5" t="s">
        <v>240</v>
      </c>
      <c r="AU492" s="255" t="s">
        <v>89</v>
      </c>
      <c r="AV492" s="14" t="s">
        <v>89</v>
      </c>
      <c r="AW492" s="14" t="s">
        <v>35</v>
      </c>
      <c r="AX492" s="14" t="s">
        <v>73</v>
      </c>
      <c r="AY492" s="255" t="s">
        <v>230</v>
      </c>
    </row>
    <row r="493" spans="1:51" s="15" customFormat="1" ht="12">
      <c r="A493" s="15"/>
      <c r="B493" s="256"/>
      <c r="C493" s="257"/>
      <c r="D493" s="236" t="s">
        <v>240</v>
      </c>
      <c r="E493" s="258" t="s">
        <v>19</v>
      </c>
      <c r="F493" s="259" t="s">
        <v>244</v>
      </c>
      <c r="G493" s="257"/>
      <c r="H493" s="260">
        <v>2250</v>
      </c>
      <c r="I493" s="261"/>
      <c r="J493" s="257"/>
      <c r="K493" s="257"/>
      <c r="L493" s="262"/>
      <c r="M493" s="263"/>
      <c r="N493" s="264"/>
      <c r="O493" s="264"/>
      <c r="P493" s="264"/>
      <c r="Q493" s="264"/>
      <c r="R493" s="264"/>
      <c r="S493" s="264"/>
      <c r="T493" s="26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6" t="s">
        <v>240</v>
      </c>
      <c r="AU493" s="266" t="s">
        <v>89</v>
      </c>
      <c r="AV493" s="15" t="s">
        <v>236</v>
      </c>
      <c r="AW493" s="15" t="s">
        <v>35</v>
      </c>
      <c r="AX493" s="15" t="s">
        <v>81</v>
      </c>
      <c r="AY493" s="266" t="s">
        <v>230</v>
      </c>
    </row>
    <row r="494" spans="1:65" s="2" customFormat="1" ht="44.25" customHeight="1">
      <c r="A494" s="40"/>
      <c r="B494" s="41"/>
      <c r="C494" s="216" t="s">
        <v>669</v>
      </c>
      <c r="D494" s="216" t="s">
        <v>232</v>
      </c>
      <c r="E494" s="217" t="s">
        <v>670</v>
      </c>
      <c r="F494" s="218" t="s">
        <v>671</v>
      </c>
      <c r="G494" s="219" t="s">
        <v>144</v>
      </c>
      <c r="H494" s="220">
        <v>37.5</v>
      </c>
      <c r="I494" s="221"/>
      <c r="J494" s="222">
        <f>ROUND(I494*H494,2)</f>
        <v>0</v>
      </c>
      <c r="K494" s="218" t="s">
        <v>235</v>
      </c>
      <c r="L494" s="46"/>
      <c r="M494" s="223" t="s">
        <v>19</v>
      </c>
      <c r="N494" s="224" t="s">
        <v>45</v>
      </c>
      <c r="O494" s="86"/>
      <c r="P494" s="225">
        <f>O494*H494</f>
        <v>0</v>
      </c>
      <c r="Q494" s="225">
        <v>0</v>
      </c>
      <c r="R494" s="225">
        <f>Q494*H494</f>
        <v>0</v>
      </c>
      <c r="S494" s="225">
        <v>0</v>
      </c>
      <c r="T494" s="22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27" t="s">
        <v>236</v>
      </c>
      <c r="AT494" s="227" t="s">
        <v>232</v>
      </c>
      <c r="AU494" s="227" t="s">
        <v>89</v>
      </c>
      <c r="AY494" s="19" t="s">
        <v>230</v>
      </c>
      <c r="BE494" s="228">
        <f>IF(N494="základní",J494,0)</f>
        <v>0</v>
      </c>
      <c r="BF494" s="228">
        <f>IF(N494="snížená",J494,0)</f>
        <v>0</v>
      </c>
      <c r="BG494" s="228">
        <f>IF(N494="zákl. přenesená",J494,0)</f>
        <v>0</v>
      </c>
      <c r="BH494" s="228">
        <f>IF(N494="sníž. přenesená",J494,0)</f>
        <v>0</v>
      </c>
      <c r="BI494" s="228">
        <f>IF(N494="nulová",J494,0)</f>
        <v>0</v>
      </c>
      <c r="BJ494" s="19" t="s">
        <v>89</v>
      </c>
      <c r="BK494" s="228">
        <f>ROUND(I494*H494,2)</f>
        <v>0</v>
      </c>
      <c r="BL494" s="19" t="s">
        <v>236</v>
      </c>
      <c r="BM494" s="227" t="s">
        <v>672</v>
      </c>
    </row>
    <row r="495" spans="1:47" s="2" customFormat="1" ht="12">
      <c r="A495" s="40"/>
      <c r="B495" s="41"/>
      <c r="C495" s="42"/>
      <c r="D495" s="229" t="s">
        <v>238</v>
      </c>
      <c r="E495" s="42"/>
      <c r="F495" s="230" t="s">
        <v>673</v>
      </c>
      <c r="G495" s="42"/>
      <c r="H495" s="42"/>
      <c r="I495" s="231"/>
      <c r="J495" s="42"/>
      <c r="K495" s="42"/>
      <c r="L495" s="46"/>
      <c r="M495" s="232"/>
      <c r="N495" s="23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238</v>
      </c>
      <c r="AU495" s="19" t="s">
        <v>89</v>
      </c>
    </row>
    <row r="496" spans="1:51" s="14" customFormat="1" ht="12">
      <c r="A496" s="14"/>
      <c r="B496" s="245"/>
      <c r="C496" s="246"/>
      <c r="D496" s="236" t="s">
        <v>240</v>
      </c>
      <c r="E496" s="247" t="s">
        <v>19</v>
      </c>
      <c r="F496" s="248" t="s">
        <v>660</v>
      </c>
      <c r="G496" s="246"/>
      <c r="H496" s="249">
        <v>25</v>
      </c>
      <c r="I496" s="250"/>
      <c r="J496" s="246"/>
      <c r="K496" s="246"/>
      <c r="L496" s="251"/>
      <c r="M496" s="252"/>
      <c r="N496" s="253"/>
      <c r="O496" s="253"/>
      <c r="P496" s="253"/>
      <c r="Q496" s="253"/>
      <c r="R496" s="253"/>
      <c r="S496" s="253"/>
      <c r="T496" s="25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5" t="s">
        <v>240</v>
      </c>
      <c r="AU496" s="255" t="s">
        <v>89</v>
      </c>
      <c r="AV496" s="14" t="s">
        <v>89</v>
      </c>
      <c r="AW496" s="14" t="s">
        <v>35</v>
      </c>
      <c r="AX496" s="14" t="s">
        <v>73</v>
      </c>
      <c r="AY496" s="255" t="s">
        <v>230</v>
      </c>
    </row>
    <row r="497" spans="1:51" s="14" customFormat="1" ht="12">
      <c r="A497" s="14"/>
      <c r="B497" s="245"/>
      <c r="C497" s="246"/>
      <c r="D497" s="236" t="s">
        <v>240</v>
      </c>
      <c r="E497" s="247" t="s">
        <v>19</v>
      </c>
      <c r="F497" s="248" t="s">
        <v>661</v>
      </c>
      <c r="G497" s="246"/>
      <c r="H497" s="249">
        <v>12.5</v>
      </c>
      <c r="I497" s="250"/>
      <c r="J497" s="246"/>
      <c r="K497" s="246"/>
      <c r="L497" s="251"/>
      <c r="M497" s="252"/>
      <c r="N497" s="253"/>
      <c r="O497" s="253"/>
      <c r="P497" s="253"/>
      <c r="Q497" s="253"/>
      <c r="R497" s="253"/>
      <c r="S497" s="253"/>
      <c r="T497" s="25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5" t="s">
        <v>240</v>
      </c>
      <c r="AU497" s="255" t="s">
        <v>89</v>
      </c>
      <c r="AV497" s="14" t="s">
        <v>89</v>
      </c>
      <c r="AW497" s="14" t="s">
        <v>35</v>
      </c>
      <c r="AX497" s="14" t="s">
        <v>73</v>
      </c>
      <c r="AY497" s="255" t="s">
        <v>230</v>
      </c>
    </row>
    <row r="498" spans="1:51" s="15" customFormat="1" ht="12">
      <c r="A498" s="15"/>
      <c r="B498" s="256"/>
      <c r="C498" s="257"/>
      <c r="D498" s="236" t="s">
        <v>240</v>
      </c>
      <c r="E498" s="258" t="s">
        <v>19</v>
      </c>
      <c r="F498" s="259" t="s">
        <v>244</v>
      </c>
      <c r="G498" s="257"/>
      <c r="H498" s="260">
        <v>37.5</v>
      </c>
      <c r="I498" s="261"/>
      <c r="J498" s="257"/>
      <c r="K498" s="257"/>
      <c r="L498" s="262"/>
      <c r="M498" s="263"/>
      <c r="N498" s="264"/>
      <c r="O498" s="264"/>
      <c r="P498" s="264"/>
      <c r="Q498" s="264"/>
      <c r="R498" s="264"/>
      <c r="S498" s="264"/>
      <c r="T498" s="26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66" t="s">
        <v>240</v>
      </c>
      <c r="AU498" s="266" t="s">
        <v>89</v>
      </c>
      <c r="AV498" s="15" t="s">
        <v>236</v>
      </c>
      <c r="AW498" s="15" t="s">
        <v>35</v>
      </c>
      <c r="AX498" s="15" t="s">
        <v>81</v>
      </c>
      <c r="AY498" s="266" t="s">
        <v>230</v>
      </c>
    </row>
    <row r="499" spans="1:65" s="2" customFormat="1" ht="44.25" customHeight="1">
      <c r="A499" s="40"/>
      <c r="B499" s="41"/>
      <c r="C499" s="216" t="s">
        <v>674</v>
      </c>
      <c r="D499" s="216" t="s">
        <v>232</v>
      </c>
      <c r="E499" s="217" t="s">
        <v>675</v>
      </c>
      <c r="F499" s="218" t="s">
        <v>676</v>
      </c>
      <c r="G499" s="219" t="s">
        <v>315</v>
      </c>
      <c r="H499" s="220">
        <v>3</v>
      </c>
      <c r="I499" s="221"/>
      <c r="J499" s="222">
        <f>ROUND(I499*H499,2)</f>
        <v>0</v>
      </c>
      <c r="K499" s="218" t="s">
        <v>235</v>
      </c>
      <c r="L499" s="46"/>
      <c r="M499" s="223" t="s">
        <v>19</v>
      </c>
      <c r="N499" s="224" t="s">
        <v>45</v>
      </c>
      <c r="O499" s="86"/>
      <c r="P499" s="225">
        <f>O499*H499</f>
        <v>0</v>
      </c>
      <c r="Q499" s="225">
        <v>0</v>
      </c>
      <c r="R499" s="225">
        <f>Q499*H499</f>
        <v>0</v>
      </c>
      <c r="S499" s="225">
        <v>0</v>
      </c>
      <c r="T499" s="226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27" t="s">
        <v>236</v>
      </c>
      <c r="AT499" s="227" t="s">
        <v>232</v>
      </c>
      <c r="AU499" s="227" t="s">
        <v>89</v>
      </c>
      <c r="AY499" s="19" t="s">
        <v>230</v>
      </c>
      <c r="BE499" s="228">
        <f>IF(N499="základní",J499,0)</f>
        <v>0</v>
      </c>
      <c r="BF499" s="228">
        <f>IF(N499="snížená",J499,0)</f>
        <v>0</v>
      </c>
      <c r="BG499" s="228">
        <f>IF(N499="zákl. přenesená",J499,0)</f>
        <v>0</v>
      </c>
      <c r="BH499" s="228">
        <f>IF(N499="sníž. přenesená",J499,0)</f>
        <v>0</v>
      </c>
      <c r="BI499" s="228">
        <f>IF(N499="nulová",J499,0)</f>
        <v>0</v>
      </c>
      <c r="BJ499" s="19" t="s">
        <v>89</v>
      </c>
      <c r="BK499" s="228">
        <f>ROUND(I499*H499,2)</f>
        <v>0</v>
      </c>
      <c r="BL499" s="19" t="s">
        <v>236</v>
      </c>
      <c r="BM499" s="227" t="s">
        <v>677</v>
      </c>
    </row>
    <row r="500" spans="1:47" s="2" customFormat="1" ht="12">
      <c r="A500" s="40"/>
      <c r="B500" s="41"/>
      <c r="C500" s="42"/>
      <c r="D500" s="229" t="s">
        <v>238</v>
      </c>
      <c r="E500" s="42"/>
      <c r="F500" s="230" t="s">
        <v>678</v>
      </c>
      <c r="G500" s="42"/>
      <c r="H500" s="42"/>
      <c r="I500" s="231"/>
      <c r="J500" s="42"/>
      <c r="K500" s="42"/>
      <c r="L500" s="46"/>
      <c r="M500" s="232"/>
      <c r="N500" s="233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238</v>
      </c>
      <c r="AU500" s="19" t="s">
        <v>89</v>
      </c>
    </row>
    <row r="501" spans="1:65" s="2" customFormat="1" ht="49.05" customHeight="1">
      <c r="A501" s="40"/>
      <c r="B501" s="41"/>
      <c r="C501" s="216" t="s">
        <v>679</v>
      </c>
      <c r="D501" s="216" t="s">
        <v>232</v>
      </c>
      <c r="E501" s="217" t="s">
        <v>680</v>
      </c>
      <c r="F501" s="218" t="s">
        <v>681</v>
      </c>
      <c r="G501" s="219" t="s">
        <v>315</v>
      </c>
      <c r="H501" s="220">
        <v>180</v>
      </c>
      <c r="I501" s="221"/>
      <c r="J501" s="222">
        <f>ROUND(I501*H501,2)</f>
        <v>0</v>
      </c>
      <c r="K501" s="218" t="s">
        <v>235</v>
      </c>
      <c r="L501" s="46"/>
      <c r="M501" s="223" t="s">
        <v>19</v>
      </c>
      <c r="N501" s="224" t="s">
        <v>45</v>
      </c>
      <c r="O501" s="86"/>
      <c r="P501" s="225">
        <f>O501*H501</f>
        <v>0</v>
      </c>
      <c r="Q501" s="225">
        <v>0</v>
      </c>
      <c r="R501" s="225">
        <f>Q501*H501</f>
        <v>0</v>
      </c>
      <c r="S501" s="225">
        <v>0</v>
      </c>
      <c r="T501" s="22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27" t="s">
        <v>236</v>
      </c>
      <c r="AT501" s="227" t="s">
        <v>232</v>
      </c>
      <c r="AU501" s="227" t="s">
        <v>89</v>
      </c>
      <c r="AY501" s="19" t="s">
        <v>230</v>
      </c>
      <c r="BE501" s="228">
        <f>IF(N501="základní",J501,0)</f>
        <v>0</v>
      </c>
      <c r="BF501" s="228">
        <f>IF(N501="snížená",J501,0)</f>
        <v>0</v>
      </c>
      <c r="BG501" s="228">
        <f>IF(N501="zákl. přenesená",J501,0)</f>
        <v>0</v>
      </c>
      <c r="BH501" s="228">
        <f>IF(N501="sníž. přenesená",J501,0)</f>
        <v>0</v>
      </c>
      <c r="BI501" s="228">
        <f>IF(N501="nulová",J501,0)</f>
        <v>0</v>
      </c>
      <c r="BJ501" s="19" t="s">
        <v>89</v>
      </c>
      <c r="BK501" s="228">
        <f>ROUND(I501*H501,2)</f>
        <v>0</v>
      </c>
      <c r="BL501" s="19" t="s">
        <v>236</v>
      </c>
      <c r="BM501" s="227" t="s">
        <v>682</v>
      </c>
    </row>
    <row r="502" spans="1:47" s="2" customFormat="1" ht="12">
      <c r="A502" s="40"/>
      <c r="B502" s="41"/>
      <c r="C502" s="42"/>
      <c r="D502" s="229" t="s">
        <v>238</v>
      </c>
      <c r="E502" s="42"/>
      <c r="F502" s="230" t="s">
        <v>683</v>
      </c>
      <c r="G502" s="42"/>
      <c r="H502" s="42"/>
      <c r="I502" s="231"/>
      <c r="J502" s="42"/>
      <c r="K502" s="42"/>
      <c r="L502" s="46"/>
      <c r="M502" s="232"/>
      <c r="N502" s="23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238</v>
      </c>
      <c r="AU502" s="19" t="s">
        <v>89</v>
      </c>
    </row>
    <row r="503" spans="1:51" s="14" customFormat="1" ht="12">
      <c r="A503" s="14"/>
      <c r="B503" s="245"/>
      <c r="C503" s="246"/>
      <c r="D503" s="236" t="s">
        <v>240</v>
      </c>
      <c r="E503" s="247" t="s">
        <v>19</v>
      </c>
      <c r="F503" s="248" t="s">
        <v>684</v>
      </c>
      <c r="G503" s="246"/>
      <c r="H503" s="249">
        <v>180</v>
      </c>
      <c r="I503" s="250"/>
      <c r="J503" s="246"/>
      <c r="K503" s="246"/>
      <c r="L503" s="251"/>
      <c r="M503" s="252"/>
      <c r="N503" s="253"/>
      <c r="O503" s="253"/>
      <c r="P503" s="253"/>
      <c r="Q503" s="253"/>
      <c r="R503" s="253"/>
      <c r="S503" s="253"/>
      <c r="T503" s="25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5" t="s">
        <v>240</v>
      </c>
      <c r="AU503" s="255" t="s">
        <v>89</v>
      </c>
      <c r="AV503" s="14" t="s">
        <v>89</v>
      </c>
      <c r="AW503" s="14" t="s">
        <v>35</v>
      </c>
      <c r="AX503" s="14" t="s">
        <v>81</v>
      </c>
      <c r="AY503" s="255" t="s">
        <v>230</v>
      </c>
    </row>
    <row r="504" spans="1:65" s="2" customFormat="1" ht="44.25" customHeight="1">
      <c r="A504" s="40"/>
      <c r="B504" s="41"/>
      <c r="C504" s="216" t="s">
        <v>685</v>
      </c>
      <c r="D504" s="216" t="s">
        <v>232</v>
      </c>
      <c r="E504" s="217" t="s">
        <v>686</v>
      </c>
      <c r="F504" s="218" t="s">
        <v>687</v>
      </c>
      <c r="G504" s="219" t="s">
        <v>315</v>
      </c>
      <c r="H504" s="220">
        <v>3</v>
      </c>
      <c r="I504" s="221"/>
      <c r="J504" s="222">
        <f>ROUND(I504*H504,2)</f>
        <v>0</v>
      </c>
      <c r="K504" s="218" t="s">
        <v>235</v>
      </c>
      <c r="L504" s="46"/>
      <c r="M504" s="223" t="s">
        <v>19</v>
      </c>
      <c r="N504" s="224" t="s">
        <v>45</v>
      </c>
      <c r="O504" s="86"/>
      <c r="P504" s="225">
        <f>O504*H504</f>
        <v>0</v>
      </c>
      <c r="Q504" s="225">
        <v>0</v>
      </c>
      <c r="R504" s="225">
        <f>Q504*H504</f>
        <v>0</v>
      </c>
      <c r="S504" s="225">
        <v>0</v>
      </c>
      <c r="T504" s="226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27" t="s">
        <v>236</v>
      </c>
      <c r="AT504" s="227" t="s">
        <v>232</v>
      </c>
      <c r="AU504" s="227" t="s">
        <v>89</v>
      </c>
      <c r="AY504" s="19" t="s">
        <v>230</v>
      </c>
      <c r="BE504" s="228">
        <f>IF(N504="základní",J504,0)</f>
        <v>0</v>
      </c>
      <c r="BF504" s="228">
        <f>IF(N504="snížená",J504,0)</f>
        <v>0</v>
      </c>
      <c r="BG504" s="228">
        <f>IF(N504="zákl. přenesená",J504,0)</f>
        <v>0</v>
      </c>
      <c r="BH504" s="228">
        <f>IF(N504="sníž. přenesená",J504,0)</f>
        <v>0</v>
      </c>
      <c r="BI504" s="228">
        <f>IF(N504="nulová",J504,0)</f>
        <v>0</v>
      </c>
      <c r="BJ504" s="19" t="s">
        <v>89</v>
      </c>
      <c r="BK504" s="228">
        <f>ROUND(I504*H504,2)</f>
        <v>0</v>
      </c>
      <c r="BL504" s="19" t="s">
        <v>236</v>
      </c>
      <c r="BM504" s="227" t="s">
        <v>688</v>
      </c>
    </row>
    <row r="505" spans="1:47" s="2" customFormat="1" ht="12">
      <c r="A505" s="40"/>
      <c r="B505" s="41"/>
      <c r="C505" s="42"/>
      <c r="D505" s="229" t="s">
        <v>238</v>
      </c>
      <c r="E505" s="42"/>
      <c r="F505" s="230" t="s">
        <v>689</v>
      </c>
      <c r="G505" s="42"/>
      <c r="H505" s="42"/>
      <c r="I505" s="231"/>
      <c r="J505" s="42"/>
      <c r="K505" s="42"/>
      <c r="L505" s="46"/>
      <c r="M505" s="232"/>
      <c r="N505" s="233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238</v>
      </c>
      <c r="AU505" s="19" t="s">
        <v>89</v>
      </c>
    </row>
    <row r="506" spans="1:63" s="12" customFormat="1" ht="22.8" customHeight="1">
      <c r="A506" s="12"/>
      <c r="B506" s="200"/>
      <c r="C506" s="201"/>
      <c r="D506" s="202" t="s">
        <v>72</v>
      </c>
      <c r="E506" s="214" t="s">
        <v>690</v>
      </c>
      <c r="F506" s="214" t="s">
        <v>691</v>
      </c>
      <c r="G506" s="201"/>
      <c r="H506" s="201"/>
      <c r="I506" s="204"/>
      <c r="J506" s="215">
        <f>BK506</f>
        <v>0</v>
      </c>
      <c r="K506" s="201"/>
      <c r="L506" s="206"/>
      <c r="M506" s="207"/>
      <c r="N506" s="208"/>
      <c r="O506" s="208"/>
      <c r="P506" s="209">
        <f>SUM(P507:P517)</f>
        <v>0</v>
      </c>
      <c r="Q506" s="208"/>
      <c r="R506" s="209">
        <f>SUM(R507:R517)</f>
        <v>0</v>
      </c>
      <c r="S506" s="208"/>
      <c r="T506" s="210">
        <f>SUM(T507:T517)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11" t="s">
        <v>81</v>
      </c>
      <c r="AT506" s="212" t="s">
        <v>72</v>
      </c>
      <c r="AU506" s="212" t="s">
        <v>81</v>
      </c>
      <c r="AY506" s="211" t="s">
        <v>230</v>
      </c>
      <c r="BK506" s="213">
        <f>SUM(BK507:BK517)</f>
        <v>0</v>
      </c>
    </row>
    <row r="507" spans="1:65" s="2" customFormat="1" ht="44.25" customHeight="1">
      <c r="A507" s="40"/>
      <c r="B507" s="41"/>
      <c r="C507" s="216" t="s">
        <v>692</v>
      </c>
      <c r="D507" s="216" t="s">
        <v>232</v>
      </c>
      <c r="E507" s="217" t="s">
        <v>693</v>
      </c>
      <c r="F507" s="218" t="s">
        <v>694</v>
      </c>
      <c r="G507" s="219" t="s">
        <v>261</v>
      </c>
      <c r="H507" s="220">
        <v>20.022</v>
      </c>
      <c r="I507" s="221"/>
      <c r="J507" s="222">
        <f>ROUND(I507*H507,2)</f>
        <v>0</v>
      </c>
      <c r="K507" s="218" t="s">
        <v>235</v>
      </c>
      <c r="L507" s="46"/>
      <c r="M507" s="223" t="s">
        <v>19</v>
      </c>
      <c r="N507" s="224" t="s">
        <v>45</v>
      </c>
      <c r="O507" s="86"/>
      <c r="P507" s="225">
        <f>O507*H507</f>
        <v>0</v>
      </c>
      <c r="Q507" s="225">
        <v>0</v>
      </c>
      <c r="R507" s="225">
        <f>Q507*H507</f>
        <v>0</v>
      </c>
      <c r="S507" s="225">
        <v>0</v>
      </c>
      <c r="T507" s="226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7" t="s">
        <v>236</v>
      </c>
      <c r="AT507" s="227" t="s">
        <v>232</v>
      </c>
      <c r="AU507" s="227" t="s">
        <v>89</v>
      </c>
      <c r="AY507" s="19" t="s">
        <v>230</v>
      </c>
      <c r="BE507" s="228">
        <f>IF(N507="základní",J507,0)</f>
        <v>0</v>
      </c>
      <c r="BF507" s="228">
        <f>IF(N507="snížená",J507,0)</f>
        <v>0</v>
      </c>
      <c r="BG507" s="228">
        <f>IF(N507="zákl. přenesená",J507,0)</f>
        <v>0</v>
      </c>
      <c r="BH507" s="228">
        <f>IF(N507="sníž. přenesená",J507,0)</f>
        <v>0</v>
      </c>
      <c r="BI507" s="228">
        <f>IF(N507="nulová",J507,0)</f>
        <v>0</v>
      </c>
      <c r="BJ507" s="19" t="s">
        <v>89</v>
      </c>
      <c r="BK507" s="228">
        <f>ROUND(I507*H507,2)</f>
        <v>0</v>
      </c>
      <c r="BL507" s="19" t="s">
        <v>236</v>
      </c>
      <c r="BM507" s="227" t="s">
        <v>695</v>
      </c>
    </row>
    <row r="508" spans="1:47" s="2" customFormat="1" ht="12">
      <c r="A508" s="40"/>
      <c r="B508" s="41"/>
      <c r="C508" s="42"/>
      <c r="D508" s="229" t="s">
        <v>238</v>
      </c>
      <c r="E508" s="42"/>
      <c r="F508" s="230" t="s">
        <v>696</v>
      </c>
      <c r="G508" s="42"/>
      <c r="H508" s="42"/>
      <c r="I508" s="231"/>
      <c r="J508" s="42"/>
      <c r="K508" s="42"/>
      <c r="L508" s="46"/>
      <c r="M508" s="232"/>
      <c r="N508" s="233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238</v>
      </c>
      <c r="AU508" s="19" t="s">
        <v>89</v>
      </c>
    </row>
    <row r="509" spans="1:65" s="2" customFormat="1" ht="33" customHeight="1">
      <c r="A509" s="40"/>
      <c r="B509" s="41"/>
      <c r="C509" s="216" t="s">
        <v>697</v>
      </c>
      <c r="D509" s="216" t="s">
        <v>232</v>
      </c>
      <c r="E509" s="217" t="s">
        <v>698</v>
      </c>
      <c r="F509" s="218" t="s">
        <v>699</v>
      </c>
      <c r="G509" s="219" t="s">
        <v>261</v>
      </c>
      <c r="H509" s="220">
        <v>20.022</v>
      </c>
      <c r="I509" s="221"/>
      <c r="J509" s="222">
        <f>ROUND(I509*H509,2)</f>
        <v>0</v>
      </c>
      <c r="K509" s="218" t="s">
        <v>235</v>
      </c>
      <c r="L509" s="46"/>
      <c r="M509" s="223" t="s">
        <v>19</v>
      </c>
      <c r="N509" s="224" t="s">
        <v>45</v>
      </c>
      <c r="O509" s="86"/>
      <c r="P509" s="225">
        <f>O509*H509</f>
        <v>0</v>
      </c>
      <c r="Q509" s="225">
        <v>0</v>
      </c>
      <c r="R509" s="225">
        <f>Q509*H509</f>
        <v>0</v>
      </c>
      <c r="S509" s="225">
        <v>0</v>
      </c>
      <c r="T509" s="226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27" t="s">
        <v>236</v>
      </c>
      <c r="AT509" s="227" t="s">
        <v>232</v>
      </c>
      <c r="AU509" s="227" t="s">
        <v>89</v>
      </c>
      <c r="AY509" s="19" t="s">
        <v>230</v>
      </c>
      <c r="BE509" s="228">
        <f>IF(N509="základní",J509,0)</f>
        <v>0</v>
      </c>
      <c r="BF509" s="228">
        <f>IF(N509="snížená",J509,0)</f>
        <v>0</v>
      </c>
      <c r="BG509" s="228">
        <f>IF(N509="zákl. přenesená",J509,0)</f>
        <v>0</v>
      </c>
      <c r="BH509" s="228">
        <f>IF(N509="sníž. přenesená",J509,0)</f>
        <v>0</v>
      </c>
      <c r="BI509" s="228">
        <f>IF(N509="nulová",J509,0)</f>
        <v>0</v>
      </c>
      <c r="BJ509" s="19" t="s">
        <v>89</v>
      </c>
      <c r="BK509" s="228">
        <f>ROUND(I509*H509,2)</f>
        <v>0</v>
      </c>
      <c r="BL509" s="19" t="s">
        <v>236</v>
      </c>
      <c r="BM509" s="227" t="s">
        <v>700</v>
      </c>
    </row>
    <row r="510" spans="1:47" s="2" customFormat="1" ht="12">
      <c r="A510" s="40"/>
      <c r="B510" s="41"/>
      <c r="C510" s="42"/>
      <c r="D510" s="229" t="s">
        <v>238</v>
      </c>
      <c r="E510" s="42"/>
      <c r="F510" s="230" t="s">
        <v>701</v>
      </c>
      <c r="G510" s="42"/>
      <c r="H510" s="42"/>
      <c r="I510" s="231"/>
      <c r="J510" s="42"/>
      <c r="K510" s="42"/>
      <c r="L510" s="46"/>
      <c r="M510" s="232"/>
      <c r="N510" s="233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238</v>
      </c>
      <c r="AU510" s="19" t="s">
        <v>89</v>
      </c>
    </row>
    <row r="511" spans="1:65" s="2" customFormat="1" ht="44.25" customHeight="1">
      <c r="A511" s="40"/>
      <c r="B511" s="41"/>
      <c r="C511" s="216" t="s">
        <v>702</v>
      </c>
      <c r="D511" s="216" t="s">
        <v>232</v>
      </c>
      <c r="E511" s="217" t="s">
        <v>703</v>
      </c>
      <c r="F511" s="218" t="s">
        <v>704</v>
      </c>
      <c r="G511" s="219" t="s">
        <v>261</v>
      </c>
      <c r="H511" s="220">
        <v>100.11</v>
      </c>
      <c r="I511" s="221"/>
      <c r="J511" s="222">
        <f>ROUND(I511*H511,2)</f>
        <v>0</v>
      </c>
      <c r="K511" s="218" t="s">
        <v>235</v>
      </c>
      <c r="L511" s="46"/>
      <c r="M511" s="223" t="s">
        <v>19</v>
      </c>
      <c r="N511" s="224" t="s">
        <v>45</v>
      </c>
      <c r="O511" s="86"/>
      <c r="P511" s="225">
        <f>O511*H511</f>
        <v>0</v>
      </c>
      <c r="Q511" s="225">
        <v>0</v>
      </c>
      <c r="R511" s="225">
        <f>Q511*H511</f>
        <v>0</v>
      </c>
      <c r="S511" s="225">
        <v>0</v>
      </c>
      <c r="T511" s="22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27" t="s">
        <v>236</v>
      </c>
      <c r="AT511" s="227" t="s">
        <v>232</v>
      </c>
      <c r="AU511" s="227" t="s">
        <v>89</v>
      </c>
      <c r="AY511" s="19" t="s">
        <v>230</v>
      </c>
      <c r="BE511" s="228">
        <f>IF(N511="základní",J511,0)</f>
        <v>0</v>
      </c>
      <c r="BF511" s="228">
        <f>IF(N511="snížená",J511,0)</f>
        <v>0</v>
      </c>
      <c r="BG511" s="228">
        <f>IF(N511="zákl. přenesená",J511,0)</f>
        <v>0</v>
      </c>
      <c r="BH511" s="228">
        <f>IF(N511="sníž. přenesená",J511,0)</f>
        <v>0</v>
      </c>
      <c r="BI511" s="228">
        <f>IF(N511="nulová",J511,0)</f>
        <v>0</v>
      </c>
      <c r="BJ511" s="19" t="s">
        <v>89</v>
      </c>
      <c r="BK511" s="228">
        <f>ROUND(I511*H511,2)</f>
        <v>0</v>
      </c>
      <c r="BL511" s="19" t="s">
        <v>236</v>
      </c>
      <c r="BM511" s="227" t="s">
        <v>705</v>
      </c>
    </row>
    <row r="512" spans="1:47" s="2" customFormat="1" ht="12">
      <c r="A512" s="40"/>
      <c r="B512" s="41"/>
      <c r="C512" s="42"/>
      <c r="D512" s="229" t="s">
        <v>238</v>
      </c>
      <c r="E512" s="42"/>
      <c r="F512" s="230" t="s">
        <v>706</v>
      </c>
      <c r="G512" s="42"/>
      <c r="H512" s="42"/>
      <c r="I512" s="231"/>
      <c r="J512" s="42"/>
      <c r="K512" s="42"/>
      <c r="L512" s="46"/>
      <c r="M512" s="232"/>
      <c r="N512" s="23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238</v>
      </c>
      <c r="AU512" s="19" t="s">
        <v>89</v>
      </c>
    </row>
    <row r="513" spans="1:51" s="14" customFormat="1" ht="12">
      <c r="A513" s="14"/>
      <c r="B513" s="245"/>
      <c r="C513" s="246"/>
      <c r="D513" s="236" t="s">
        <v>240</v>
      </c>
      <c r="E513" s="246"/>
      <c r="F513" s="248" t="s">
        <v>707</v>
      </c>
      <c r="G513" s="246"/>
      <c r="H513" s="249">
        <v>100.11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5" t="s">
        <v>240</v>
      </c>
      <c r="AU513" s="255" t="s">
        <v>89</v>
      </c>
      <c r="AV513" s="14" t="s">
        <v>89</v>
      </c>
      <c r="AW513" s="14" t="s">
        <v>4</v>
      </c>
      <c r="AX513" s="14" t="s">
        <v>81</v>
      </c>
      <c r="AY513" s="255" t="s">
        <v>230</v>
      </c>
    </row>
    <row r="514" spans="1:65" s="2" customFormat="1" ht="44.25" customHeight="1">
      <c r="A514" s="40"/>
      <c r="B514" s="41"/>
      <c r="C514" s="216" t="s">
        <v>708</v>
      </c>
      <c r="D514" s="216" t="s">
        <v>232</v>
      </c>
      <c r="E514" s="217" t="s">
        <v>709</v>
      </c>
      <c r="F514" s="218" t="s">
        <v>710</v>
      </c>
      <c r="G514" s="219" t="s">
        <v>261</v>
      </c>
      <c r="H514" s="220">
        <v>20.022</v>
      </c>
      <c r="I514" s="221"/>
      <c r="J514" s="222">
        <f>ROUND(I514*H514,2)</f>
        <v>0</v>
      </c>
      <c r="K514" s="218" t="s">
        <v>235</v>
      </c>
      <c r="L514" s="46"/>
      <c r="M514" s="223" t="s">
        <v>19</v>
      </c>
      <c r="N514" s="224" t="s">
        <v>45</v>
      </c>
      <c r="O514" s="86"/>
      <c r="P514" s="225">
        <f>O514*H514</f>
        <v>0</v>
      </c>
      <c r="Q514" s="225">
        <v>0</v>
      </c>
      <c r="R514" s="225">
        <f>Q514*H514</f>
        <v>0</v>
      </c>
      <c r="S514" s="225">
        <v>0</v>
      </c>
      <c r="T514" s="226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27" t="s">
        <v>236</v>
      </c>
      <c r="AT514" s="227" t="s">
        <v>232</v>
      </c>
      <c r="AU514" s="227" t="s">
        <v>89</v>
      </c>
      <c r="AY514" s="19" t="s">
        <v>230</v>
      </c>
      <c r="BE514" s="228">
        <f>IF(N514="základní",J514,0)</f>
        <v>0</v>
      </c>
      <c r="BF514" s="228">
        <f>IF(N514="snížená",J514,0)</f>
        <v>0</v>
      </c>
      <c r="BG514" s="228">
        <f>IF(N514="zákl. přenesená",J514,0)</f>
        <v>0</v>
      </c>
      <c r="BH514" s="228">
        <f>IF(N514="sníž. přenesená",J514,0)</f>
        <v>0</v>
      </c>
      <c r="BI514" s="228">
        <f>IF(N514="nulová",J514,0)</f>
        <v>0</v>
      </c>
      <c r="BJ514" s="19" t="s">
        <v>89</v>
      </c>
      <c r="BK514" s="228">
        <f>ROUND(I514*H514,2)</f>
        <v>0</v>
      </c>
      <c r="BL514" s="19" t="s">
        <v>236</v>
      </c>
      <c r="BM514" s="227" t="s">
        <v>711</v>
      </c>
    </row>
    <row r="515" spans="1:47" s="2" customFormat="1" ht="12">
      <c r="A515" s="40"/>
      <c r="B515" s="41"/>
      <c r="C515" s="42"/>
      <c r="D515" s="229" t="s">
        <v>238</v>
      </c>
      <c r="E515" s="42"/>
      <c r="F515" s="230" t="s">
        <v>712</v>
      </c>
      <c r="G515" s="42"/>
      <c r="H515" s="42"/>
      <c r="I515" s="231"/>
      <c r="J515" s="42"/>
      <c r="K515" s="42"/>
      <c r="L515" s="46"/>
      <c r="M515" s="232"/>
      <c r="N515" s="233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238</v>
      </c>
      <c r="AU515" s="19" t="s">
        <v>89</v>
      </c>
    </row>
    <row r="516" spans="1:65" s="2" customFormat="1" ht="37.8" customHeight="1">
      <c r="A516" s="40"/>
      <c r="B516" s="41"/>
      <c r="C516" s="216" t="s">
        <v>713</v>
      </c>
      <c r="D516" s="216" t="s">
        <v>232</v>
      </c>
      <c r="E516" s="217" t="s">
        <v>714</v>
      </c>
      <c r="F516" s="218" t="s">
        <v>715</v>
      </c>
      <c r="G516" s="219" t="s">
        <v>261</v>
      </c>
      <c r="H516" s="220">
        <v>20.022</v>
      </c>
      <c r="I516" s="221"/>
      <c r="J516" s="222">
        <f>ROUND(I516*H516,2)</f>
        <v>0</v>
      </c>
      <c r="K516" s="218" t="s">
        <v>235</v>
      </c>
      <c r="L516" s="46"/>
      <c r="M516" s="223" t="s">
        <v>19</v>
      </c>
      <c r="N516" s="224" t="s">
        <v>45</v>
      </c>
      <c r="O516" s="86"/>
      <c r="P516" s="225">
        <f>O516*H516</f>
        <v>0</v>
      </c>
      <c r="Q516" s="225">
        <v>0</v>
      </c>
      <c r="R516" s="225">
        <f>Q516*H516</f>
        <v>0</v>
      </c>
      <c r="S516" s="225">
        <v>0</v>
      </c>
      <c r="T516" s="226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27" t="s">
        <v>236</v>
      </c>
      <c r="AT516" s="227" t="s">
        <v>232</v>
      </c>
      <c r="AU516" s="227" t="s">
        <v>89</v>
      </c>
      <c r="AY516" s="19" t="s">
        <v>230</v>
      </c>
      <c r="BE516" s="228">
        <f>IF(N516="základní",J516,0)</f>
        <v>0</v>
      </c>
      <c r="BF516" s="228">
        <f>IF(N516="snížená",J516,0)</f>
        <v>0</v>
      </c>
      <c r="BG516" s="228">
        <f>IF(N516="zákl. přenesená",J516,0)</f>
        <v>0</v>
      </c>
      <c r="BH516" s="228">
        <f>IF(N516="sníž. přenesená",J516,0)</f>
        <v>0</v>
      </c>
      <c r="BI516" s="228">
        <f>IF(N516="nulová",J516,0)</f>
        <v>0</v>
      </c>
      <c r="BJ516" s="19" t="s">
        <v>89</v>
      </c>
      <c r="BK516" s="228">
        <f>ROUND(I516*H516,2)</f>
        <v>0</v>
      </c>
      <c r="BL516" s="19" t="s">
        <v>236</v>
      </c>
      <c r="BM516" s="227" t="s">
        <v>716</v>
      </c>
    </row>
    <row r="517" spans="1:47" s="2" customFormat="1" ht="12">
      <c r="A517" s="40"/>
      <c r="B517" s="41"/>
      <c r="C517" s="42"/>
      <c r="D517" s="229" t="s">
        <v>238</v>
      </c>
      <c r="E517" s="42"/>
      <c r="F517" s="230" t="s">
        <v>717</v>
      </c>
      <c r="G517" s="42"/>
      <c r="H517" s="42"/>
      <c r="I517" s="231"/>
      <c r="J517" s="42"/>
      <c r="K517" s="42"/>
      <c r="L517" s="46"/>
      <c r="M517" s="232"/>
      <c r="N517" s="233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238</v>
      </c>
      <c r="AU517" s="19" t="s">
        <v>89</v>
      </c>
    </row>
    <row r="518" spans="1:63" s="12" customFormat="1" ht="22.8" customHeight="1">
      <c r="A518" s="12"/>
      <c r="B518" s="200"/>
      <c r="C518" s="201"/>
      <c r="D518" s="202" t="s">
        <v>72</v>
      </c>
      <c r="E518" s="214" t="s">
        <v>718</v>
      </c>
      <c r="F518" s="214" t="s">
        <v>719</v>
      </c>
      <c r="G518" s="201"/>
      <c r="H518" s="201"/>
      <c r="I518" s="204"/>
      <c r="J518" s="215">
        <f>BK518</f>
        <v>0</v>
      </c>
      <c r="K518" s="201"/>
      <c r="L518" s="206"/>
      <c r="M518" s="207"/>
      <c r="N518" s="208"/>
      <c r="O518" s="208"/>
      <c r="P518" s="209">
        <f>SUM(P519:P520)</f>
        <v>0</v>
      </c>
      <c r="Q518" s="208"/>
      <c r="R518" s="209">
        <f>SUM(R519:R520)</f>
        <v>0</v>
      </c>
      <c r="S518" s="208"/>
      <c r="T518" s="210">
        <f>SUM(T519:T520)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11" t="s">
        <v>81</v>
      </c>
      <c r="AT518" s="212" t="s">
        <v>72</v>
      </c>
      <c r="AU518" s="212" t="s">
        <v>81</v>
      </c>
      <c r="AY518" s="211" t="s">
        <v>230</v>
      </c>
      <c r="BK518" s="213">
        <f>SUM(BK519:BK520)</f>
        <v>0</v>
      </c>
    </row>
    <row r="519" spans="1:65" s="2" customFormat="1" ht="55.5" customHeight="1">
      <c r="A519" s="40"/>
      <c r="B519" s="41"/>
      <c r="C519" s="216" t="s">
        <v>720</v>
      </c>
      <c r="D519" s="216" t="s">
        <v>232</v>
      </c>
      <c r="E519" s="217" t="s">
        <v>721</v>
      </c>
      <c r="F519" s="218" t="s">
        <v>722</v>
      </c>
      <c r="G519" s="219" t="s">
        <v>261</v>
      </c>
      <c r="H519" s="220">
        <v>28.713</v>
      </c>
      <c r="I519" s="221"/>
      <c r="J519" s="222">
        <f>ROUND(I519*H519,2)</f>
        <v>0</v>
      </c>
      <c r="K519" s="218" t="s">
        <v>235</v>
      </c>
      <c r="L519" s="46"/>
      <c r="M519" s="223" t="s">
        <v>19</v>
      </c>
      <c r="N519" s="224" t="s">
        <v>45</v>
      </c>
      <c r="O519" s="86"/>
      <c r="P519" s="225">
        <f>O519*H519</f>
        <v>0</v>
      </c>
      <c r="Q519" s="225">
        <v>0</v>
      </c>
      <c r="R519" s="225">
        <f>Q519*H519</f>
        <v>0</v>
      </c>
      <c r="S519" s="225">
        <v>0</v>
      </c>
      <c r="T519" s="226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27" t="s">
        <v>236</v>
      </c>
      <c r="AT519" s="227" t="s">
        <v>232</v>
      </c>
      <c r="AU519" s="227" t="s">
        <v>89</v>
      </c>
      <c r="AY519" s="19" t="s">
        <v>230</v>
      </c>
      <c r="BE519" s="228">
        <f>IF(N519="základní",J519,0)</f>
        <v>0</v>
      </c>
      <c r="BF519" s="228">
        <f>IF(N519="snížená",J519,0)</f>
        <v>0</v>
      </c>
      <c r="BG519" s="228">
        <f>IF(N519="zákl. přenesená",J519,0)</f>
        <v>0</v>
      </c>
      <c r="BH519" s="228">
        <f>IF(N519="sníž. přenesená",J519,0)</f>
        <v>0</v>
      </c>
      <c r="BI519" s="228">
        <f>IF(N519="nulová",J519,0)</f>
        <v>0</v>
      </c>
      <c r="BJ519" s="19" t="s">
        <v>89</v>
      </c>
      <c r="BK519" s="228">
        <f>ROUND(I519*H519,2)</f>
        <v>0</v>
      </c>
      <c r="BL519" s="19" t="s">
        <v>236</v>
      </c>
      <c r="BM519" s="227" t="s">
        <v>723</v>
      </c>
    </row>
    <row r="520" spans="1:47" s="2" customFormat="1" ht="12">
      <c r="A520" s="40"/>
      <c r="B520" s="41"/>
      <c r="C520" s="42"/>
      <c r="D520" s="229" t="s">
        <v>238</v>
      </c>
      <c r="E520" s="42"/>
      <c r="F520" s="230" t="s">
        <v>724</v>
      </c>
      <c r="G520" s="42"/>
      <c r="H520" s="42"/>
      <c r="I520" s="231"/>
      <c r="J520" s="42"/>
      <c r="K520" s="42"/>
      <c r="L520" s="46"/>
      <c r="M520" s="232"/>
      <c r="N520" s="233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238</v>
      </c>
      <c r="AU520" s="19" t="s">
        <v>89</v>
      </c>
    </row>
    <row r="521" spans="1:63" s="12" customFormat="1" ht="25.9" customHeight="1">
      <c r="A521" s="12"/>
      <c r="B521" s="200"/>
      <c r="C521" s="201"/>
      <c r="D521" s="202" t="s">
        <v>72</v>
      </c>
      <c r="E521" s="203" t="s">
        <v>725</v>
      </c>
      <c r="F521" s="203" t="s">
        <v>726</v>
      </c>
      <c r="G521" s="201"/>
      <c r="H521" s="201"/>
      <c r="I521" s="204"/>
      <c r="J521" s="205">
        <f>BK521</f>
        <v>0</v>
      </c>
      <c r="K521" s="201"/>
      <c r="L521" s="206"/>
      <c r="M521" s="207"/>
      <c r="N521" s="208"/>
      <c r="O521" s="208"/>
      <c r="P521" s="209">
        <f>P522+P615+P624+P632+P648+P657+P663+P706+P830+P855+P871+P1089+P1121+P1193+P1253+P1303+P1340+P1402</f>
        <v>0</v>
      </c>
      <c r="Q521" s="208"/>
      <c r="R521" s="209">
        <f>R522+R615+R624+R632+R648+R657+R663+R706+R830+R855+R871+R1089+R1121+R1193+R1253+R1303+R1340+R1402</f>
        <v>17.91387165</v>
      </c>
      <c r="S521" s="208"/>
      <c r="T521" s="210">
        <f>T522+T615+T624+T632+T648+T657+T663+T706+T830+T855+T871+T1089+T1121+T1193+T1253+T1303+T1340+T1402</f>
        <v>3.04779194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11" t="s">
        <v>89</v>
      </c>
      <c r="AT521" s="212" t="s">
        <v>72</v>
      </c>
      <c r="AU521" s="212" t="s">
        <v>73</v>
      </c>
      <c r="AY521" s="211" t="s">
        <v>230</v>
      </c>
      <c r="BK521" s="213">
        <f>BK522+BK615+BK624+BK632+BK648+BK657+BK663+BK706+BK830+BK855+BK871+BK1089+BK1121+BK1193+BK1253+BK1303+BK1340+BK1402</f>
        <v>0</v>
      </c>
    </row>
    <row r="522" spans="1:63" s="12" customFormat="1" ht="22.8" customHeight="1">
      <c r="A522" s="12"/>
      <c r="B522" s="200"/>
      <c r="C522" s="201"/>
      <c r="D522" s="202" t="s">
        <v>72</v>
      </c>
      <c r="E522" s="214" t="s">
        <v>727</v>
      </c>
      <c r="F522" s="214" t="s">
        <v>728</v>
      </c>
      <c r="G522" s="201"/>
      <c r="H522" s="201"/>
      <c r="I522" s="204"/>
      <c r="J522" s="215">
        <f>BK522</f>
        <v>0</v>
      </c>
      <c r="K522" s="201"/>
      <c r="L522" s="206"/>
      <c r="M522" s="207"/>
      <c r="N522" s="208"/>
      <c r="O522" s="208"/>
      <c r="P522" s="209">
        <f>SUM(P523:P614)</f>
        <v>0</v>
      </c>
      <c r="Q522" s="208"/>
      <c r="R522" s="209">
        <f>SUM(R523:R614)</f>
        <v>0.27384984</v>
      </c>
      <c r="S522" s="208"/>
      <c r="T522" s="210">
        <f>SUM(T523:T614)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211" t="s">
        <v>89</v>
      </c>
      <c r="AT522" s="212" t="s">
        <v>72</v>
      </c>
      <c r="AU522" s="212" t="s">
        <v>81</v>
      </c>
      <c r="AY522" s="211" t="s">
        <v>230</v>
      </c>
      <c r="BK522" s="213">
        <f>SUM(BK523:BK614)</f>
        <v>0</v>
      </c>
    </row>
    <row r="523" spans="1:65" s="2" customFormat="1" ht="37.8" customHeight="1">
      <c r="A523" s="40"/>
      <c r="B523" s="41"/>
      <c r="C523" s="216" t="s">
        <v>729</v>
      </c>
      <c r="D523" s="216" t="s">
        <v>232</v>
      </c>
      <c r="E523" s="217" t="s">
        <v>730</v>
      </c>
      <c r="F523" s="218" t="s">
        <v>731</v>
      </c>
      <c r="G523" s="219" t="s">
        <v>144</v>
      </c>
      <c r="H523" s="220">
        <v>29.7</v>
      </c>
      <c r="I523" s="221"/>
      <c r="J523" s="222">
        <f>ROUND(I523*H523,2)</f>
        <v>0</v>
      </c>
      <c r="K523" s="218" t="s">
        <v>235</v>
      </c>
      <c r="L523" s="46"/>
      <c r="M523" s="223" t="s">
        <v>19</v>
      </c>
      <c r="N523" s="224" t="s">
        <v>45</v>
      </c>
      <c r="O523" s="86"/>
      <c r="P523" s="225">
        <f>O523*H523</f>
        <v>0</v>
      </c>
      <c r="Q523" s="225">
        <v>0</v>
      </c>
      <c r="R523" s="225">
        <f>Q523*H523</f>
        <v>0</v>
      </c>
      <c r="S523" s="225">
        <v>0</v>
      </c>
      <c r="T523" s="226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27" t="s">
        <v>348</v>
      </c>
      <c r="AT523" s="227" t="s">
        <v>232</v>
      </c>
      <c r="AU523" s="227" t="s">
        <v>89</v>
      </c>
      <c r="AY523" s="19" t="s">
        <v>230</v>
      </c>
      <c r="BE523" s="228">
        <f>IF(N523="základní",J523,0)</f>
        <v>0</v>
      </c>
      <c r="BF523" s="228">
        <f>IF(N523="snížená",J523,0)</f>
        <v>0</v>
      </c>
      <c r="BG523" s="228">
        <f>IF(N523="zákl. přenesená",J523,0)</f>
        <v>0</v>
      </c>
      <c r="BH523" s="228">
        <f>IF(N523="sníž. přenesená",J523,0)</f>
        <v>0</v>
      </c>
      <c r="BI523" s="228">
        <f>IF(N523="nulová",J523,0)</f>
        <v>0</v>
      </c>
      <c r="BJ523" s="19" t="s">
        <v>89</v>
      </c>
      <c r="BK523" s="228">
        <f>ROUND(I523*H523,2)</f>
        <v>0</v>
      </c>
      <c r="BL523" s="19" t="s">
        <v>348</v>
      </c>
      <c r="BM523" s="227" t="s">
        <v>732</v>
      </c>
    </row>
    <row r="524" spans="1:47" s="2" customFormat="1" ht="12">
      <c r="A524" s="40"/>
      <c r="B524" s="41"/>
      <c r="C524" s="42"/>
      <c r="D524" s="229" t="s">
        <v>238</v>
      </c>
      <c r="E524" s="42"/>
      <c r="F524" s="230" t="s">
        <v>733</v>
      </c>
      <c r="G524" s="42"/>
      <c r="H524" s="42"/>
      <c r="I524" s="231"/>
      <c r="J524" s="42"/>
      <c r="K524" s="42"/>
      <c r="L524" s="46"/>
      <c r="M524" s="232"/>
      <c r="N524" s="233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238</v>
      </c>
      <c r="AU524" s="19" t="s">
        <v>89</v>
      </c>
    </row>
    <row r="525" spans="1:51" s="14" customFormat="1" ht="12">
      <c r="A525" s="14"/>
      <c r="B525" s="245"/>
      <c r="C525" s="246"/>
      <c r="D525" s="236" t="s">
        <v>240</v>
      </c>
      <c r="E525" s="247" t="s">
        <v>19</v>
      </c>
      <c r="F525" s="248" t="s">
        <v>476</v>
      </c>
      <c r="G525" s="246"/>
      <c r="H525" s="249">
        <v>24</v>
      </c>
      <c r="I525" s="250"/>
      <c r="J525" s="246"/>
      <c r="K525" s="246"/>
      <c r="L525" s="251"/>
      <c r="M525" s="252"/>
      <c r="N525" s="253"/>
      <c r="O525" s="253"/>
      <c r="P525" s="253"/>
      <c r="Q525" s="253"/>
      <c r="R525" s="253"/>
      <c r="S525" s="253"/>
      <c r="T525" s="25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5" t="s">
        <v>240</v>
      </c>
      <c r="AU525" s="255" t="s">
        <v>89</v>
      </c>
      <c r="AV525" s="14" t="s">
        <v>89</v>
      </c>
      <c r="AW525" s="14" t="s">
        <v>35</v>
      </c>
      <c r="AX525" s="14" t="s">
        <v>73</v>
      </c>
      <c r="AY525" s="255" t="s">
        <v>230</v>
      </c>
    </row>
    <row r="526" spans="1:51" s="14" customFormat="1" ht="12">
      <c r="A526" s="14"/>
      <c r="B526" s="245"/>
      <c r="C526" s="246"/>
      <c r="D526" s="236" t="s">
        <v>240</v>
      </c>
      <c r="E526" s="247" t="s">
        <v>19</v>
      </c>
      <c r="F526" s="248" t="s">
        <v>734</v>
      </c>
      <c r="G526" s="246"/>
      <c r="H526" s="249">
        <v>4.2</v>
      </c>
      <c r="I526" s="250"/>
      <c r="J526" s="246"/>
      <c r="K526" s="246"/>
      <c r="L526" s="251"/>
      <c r="M526" s="252"/>
      <c r="N526" s="253"/>
      <c r="O526" s="253"/>
      <c r="P526" s="253"/>
      <c r="Q526" s="253"/>
      <c r="R526" s="253"/>
      <c r="S526" s="253"/>
      <c r="T526" s="25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5" t="s">
        <v>240</v>
      </c>
      <c r="AU526" s="255" t="s">
        <v>89</v>
      </c>
      <c r="AV526" s="14" t="s">
        <v>89</v>
      </c>
      <c r="AW526" s="14" t="s">
        <v>35</v>
      </c>
      <c r="AX526" s="14" t="s">
        <v>73</v>
      </c>
      <c r="AY526" s="255" t="s">
        <v>230</v>
      </c>
    </row>
    <row r="527" spans="1:51" s="16" customFormat="1" ht="12">
      <c r="A527" s="16"/>
      <c r="B527" s="277"/>
      <c r="C527" s="278"/>
      <c r="D527" s="236" t="s">
        <v>240</v>
      </c>
      <c r="E527" s="279" t="s">
        <v>146</v>
      </c>
      <c r="F527" s="280" t="s">
        <v>469</v>
      </c>
      <c r="G527" s="278"/>
      <c r="H527" s="281">
        <v>28.2</v>
      </c>
      <c r="I527" s="282"/>
      <c r="J527" s="278"/>
      <c r="K527" s="278"/>
      <c r="L527" s="283"/>
      <c r="M527" s="284"/>
      <c r="N527" s="285"/>
      <c r="O527" s="285"/>
      <c r="P527" s="285"/>
      <c r="Q527" s="285"/>
      <c r="R527" s="285"/>
      <c r="S527" s="285"/>
      <c r="T527" s="28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T527" s="287" t="s">
        <v>240</v>
      </c>
      <c r="AU527" s="287" t="s">
        <v>89</v>
      </c>
      <c r="AV527" s="16" t="s">
        <v>116</v>
      </c>
      <c r="AW527" s="16" t="s">
        <v>35</v>
      </c>
      <c r="AX527" s="16" t="s">
        <v>73</v>
      </c>
      <c r="AY527" s="287" t="s">
        <v>230</v>
      </c>
    </row>
    <row r="528" spans="1:51" s="13" customFormat="1" ht="12">
      <c r="A528" s="13"/>
      <c r="B528" s="234"/>
      <c r="C528" s="235"/>
      <c r="D528" s="236" t="s">
        <v>240</v>
      </c>
      <c r="E528" s="237" t="s">
        <v>19</v>
      </c>
      <c r="F528" s="238" t="s">
        <v>735</v>
      </c>
      <c r="G528" s="235"/>
      <c r="H528" s="237" t="s">
        <v>19</v>
      </c>
      <c r="I528" s="239"/>
      <c r="J528" s="235"/>
      <c r="K528" s="235"/>
      <c r="L528" s="240"/>
      <c r="M528" s="241"/>
      <c r="N528" s="242"/>
      <c r="O528" s="242"/>
      <c r="P528" s="242"/>
      <c r="Q528" s="242"/>
      <c r="R528" s="242"/>
      <c r="S528" s="242"/>
      <c r="T528" s="24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4" t="s">
        <v>240</v>
      </c>
      <c r="AU528" s="244" t="s">
        <v>89</v>
      </c>
      <c r="AV528" s="13" t="s">
        <v>81</v>
      </c>
      <c r="AW528" s="13" t="s">
        <v>35</v>
      </c>
      <c r="AX528" s="13" t="s">
        <v>73</v>
      </c>
      <c r="AY528" s="244" t="s">
        <v>230</v>
      </c>
    </row>
    <row r="529" spans="1:51" s="14" customFormat="1" ht="12">
      <c r="A529" s="14"/>
      <c r="B529" s="245"/>
      <c r="C529" s="246"/>
      <c r="D529" s="236" t="s">
        <v>240</v>
      </c>
      <c r="E529" s="247" t="s">
        <v>19</v>
      </c>
      <c r="F529" s="248" t="s">
        <v>491</v>
      </c>
      <c r="G529" s="246"/>
      <c r="H529" s="249">
        <v>1.5</v>
      </c>
      <c r="I529" s="250"/>
      <c r="J529" s="246"/>
      <c r="K529" s="246"/>
      <c r="L529" s="251"/>
      <c r="M529" s="252"/>
      <c r="N529" s="253"/>
      <c r="O529" s="253"/>
      <c r="P529" s="253"/>
      <c r="Q529" s="253"/>
      <c r="R529" s="253"/>
      <c r="S529" s="253"/>
      <c r="T529" s="25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5" t="s">
        <v>240</v>
      </c>
      <c r="AU529" s="255" t="s">
        <v>89</v>
      </c>
      <c r="AV529" s="14" t="s">
        <v>89</v>
      </c>
      <c r="AW529" s="14" t="s">
        <v>35</v>
      </c>
      <c r="AX529" s="14" t="s">
        <v>73</v>
      </c>
      <c r="AY529" s="255" t="s">
        <v>230</v>
      </c>
    </row>
    <row r="530" spans="1:51" s="15" customFormat="1" ht="12">
      <c r="A530" s="15"/>
      <c r="B530" s="256"/>
      <c r="C530" s="257"/>
      <c r="D530" s="236" t="s">
        <v>240</v>
      </c>
      <c r="E530" s="258" t="s">
        <v>19</v>
      </c>
      <c r="F530" s="259" t="s">
        <v>244</v>
      </c>
      <c r="G530" s="257"/>
      <c r="H530" s="260">
        <v>29.7</v>
      </c>
      <c r="I530" s="261"/>
      <c r="J530" s="257"/>
      <c r="K530" s="257"/>
      <c r="L530" s="262"/>
      <c r="M530" s="263"/>
      <c r="N530" s="264"/>
      <c r="O530" s="264"/>
      <c r="P530" s="264"/>
      <c r="Q530" s="264"/>
      <c r="R530" s="264"/>
      <c r="S530" s="264"/>
      <c r="T530" s="26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66" t="s">
        <v>240</v>
      </c>
      <c r="AU530" s="266" t="s">
        <v>89</v>
      </c>
      <c r="AV530" s="15" t="s">
        <v>236</v>
      </c>
      <c r="AW530" s="15" t="s">
        <v>35</v>
      </c>
      <c r="AX530" s="15" t="s">
        <v>81</v>
      </c>
      <c r="AY530" s="266" t="s">
        <v>230</v>
      </c>
    </row>
    <row r="531" spans="1:65" s="2" customFormat="1" ht="16.5" customHeight="1">
      <c r="A531" s="40"/>
      <c r="B531" s="41"/>
      <c r="C531" s="267" t="s">
        <v>736</v>
      </c>
      <c r="D531" s="267" t="s">
        <v>281</v>
      </c>
      <c r="E531" s="268" t="s">
        <v>737</v>
      </c>
      <c r="F531" s="269" t="s">
        <v>738</v>
      </c>
      <c r="G531" s="270" t="s">
        <v>739</v>
      </c>
      <c r="H531" s="271">
        <v>0.75</v>
      </c>
      <c r="I531" s="272"/>
      <c r="J531" s="273">
        <f>ROUND(I531*H531,2)</f>
        <v>0</v>
      </c>
      <c r="K531" s="269" t="s">
        <v>235</v>
      </c>
      <c r="L531" s="274"/>
      <c r="M531" s="275" t="s">
        <v>19</v>
      </c>
      <c r="N531" s="276" t="s">
        <v>45</v>
      </c>
      <c r="O531" s="86"/>
      <c r="P531" s="225">
        <f>O531*H531</f>
        <v>0</v>
      </c>
      <c r="Q531" s="225">
        <v>0.001</v>
      </c>
      <c r="R531" s="225">
        <f>Q531*H531</f>
        <v>0.00075</v>
      </c>
      <c r="S531" s="225">
        <v>0</v>
      </c>
      <c r="T531" s="226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7" t="s">
        <v>456</v>
      </c>
      <c r="AT531" s="227" t="s">
        <v>281</v>
      </c>
      <c r="AU531" s="227" t="s">
        <v>89</v>
      </c>
      <c r="AY531" s="19" t="s">
        <v>230</v>
      </c>
      <c r="BE531" s="228">
        <f>IF(N531="základní",J531,0)</f>
        <v>0</v>
      </c>
      <c r="BF531" s="228">
        <f>IF(N531="snížená",J531,0)</f>
        <v>0</v>
      </c>
      <c r="BG531" s="228">
        <f>IF(N531="zákl. přenesená",J531,0)</f>
        <v>0</v>
      </c>
      <c r="BH531" s="228">
        <f>IF(N531="sníž. přenesená",J531,0)</f>
        <v>0</v>
      </c>
      <c r="BI531" s="228">
        <f>IF(N531="nulová",J531,0)</f>
        <v>0</v>
      </c>
      <c r="BJ531" s="19" t="s">
        <v>89</v>
      </c>
      <c r="BK531" s="228">
        <f>ROUND(I531*H531,2)</f>
        <v>0</v>
      </c>
      <c r="BL531" s="19" t="s">
        <v>348</v>
      </c>
      <c r="BM531" s="227" t="s">
        <v>740</v>
      </c>
    </row>
    <row r="532" spans="1:51" s="13" customFormat="1" ht="12">
      <c r="A532" s="13"/>
      <c r="B532" s="234"/>
      <c r="C532" s="235"/>
      <c r="D532" s="236" t="s">
        <v>240</v>
      </c>
      <c r="E532" s="237" t="s">
        <v>19</v>
      </c>
      <c r="F532" s="238" t="s">
        <v>735</v>
      </c>
      <c r="G532" s="235"/>
      <c r="H532" s="237" t="s">
        <v>19</v>
      </c>
      <c r="I532" s="239"/>
      <c r="J532" s="235"/>
      <c r="K532" s="235"/>
      <c r="L532" s="240"/>
      <c r="M532" s="241"/>
      <c r="N532" s="242"/>
      <c r="O532" s="242"/>
      <c r="P532" s="242"/>
      <c r="Q532" s="242"/>
      <c r="R532" s="242"/>
      <c r="S532" s="242"/>
      <c r="T532" s="24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4" t="s">
        <v>240</v>
      </c>
      <c r="AU532" s="244" t="s">
        <v>89</v>
      </c>
      <c r="AV532" s="13" t="s">
        <v>81</v>
      </c>
      <c r="AW532" s="13" t="s">
        <v>35</v>
      </c>
      <c r="AX532" s="13" t="s">
        <v>73</v>
      </c>
      <c r="AY532" s="244" t="s">
        <v>230</v>
      </c>
    </row>
    <row r="533" spans="1:51" s="14" customFormat="1" ht="12">
      <c r="A533" s="14"/>
      <c r="B533" s="245"/>
      <c r="C533" s="246"/>
      <c r="D533" s="236" t="s">
        <v>240</v>
      </c>
      <c r="E533" s="247" t="s">
        <v>19</v>
      </c>
      <c r="F533" s="248" t="s">
        <v>491</v>
      </c>
      <c r="G533" s="246"/>
      <c r="H533" s="249">
        <v>1.5</v>
      </c>
      <c r="I533" s="250"/>
      <c r="J533" s="246"/>
      <c r="K533" s="246"/>
      <c r="L533" s="251"/>
      <c r="M533" s="252"/>
      <c r="N533" s="253"/>
      <c r="O533" s="253"/>
      <c r="P533" s="253"/>
      <c r="Q533" s="253"/>
      <c r="R533" s="253"/>
      <c r="S533" s="253"/>
      <c r="T533" s="25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5" t="s">
        <v>240</v>
      </c>
      <c r="AU533" s="255" t="s">
        <v>89</v>
      </c>
      <c r="AV533" s="14" t="s">
        <v>89</v>
      </c>
      <c r="AW533" s="14" t="s">
        <v>35</v>
      </c>
      <c r="AX533" s="14" t="s">
        <v>73</v>
      </c>
      <c r="AY533" s="255" t="s">
        <v>230</v>
      </c>
    </row>
    <row r="534" spans="1:51" s="15" customFormat="1" ht="12">
      <c r="A534" s="15"/>
      <c r="B534" s="256"/>
      <c r="C534" s="257"/>
      <c r="D534" s="236" t="s">
        <v>240</v>
      </c>
      <c r="E534" s="258" t="s">
        <v>19</v>
      </c>
      <c r="F534" s="259" t="s">
        <v>244</v>
      </c>
      <c r="G534" s="257"/>
      <c r="H534" s="260">
        <v>1.5</v>
      </c>
      <c r="I534" s="261"/>
      <c r="J534" s="257"/>
      <c r="K534" s="257"/>
      <c r="L534" s="262"/>
      <c r="M534" s="263"/>
      <c r="N534" s="264"/>
      <c r="O534" s="264"/>
      <c r="P534" s="264"/>
      <c r="Q534" s="264"/>
      <c r="R534" s="264"/>
      <c r="S534" s="264"/>
      <c r="T534" s="26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66" t="s">
        <v>240</v>
      </c>
      <c r="AU534" s="266" t="s">
        <v>89</v>
      </c>
      <c r="AV534" s="15" t="s">
        <v>236</v>
      </c>
      <c r="AW534" s="15" t="s">
        <v>35</v>
      </c>
      <c r="AX534" s="15" t="s">
        <v>81</v>
      </c>
      <c r="AY534" s="266" t="s">
        <v>230</v>
      </c>
    </row>
    <row r="535" spans="1:51" s="14" customFormat="1" ht="12">
      <c r="A535" s="14"/>
      <c r="B535" s="245"/>
      <c r="C535" s="246"/>
      <c r="D535" s="236" t="s">
        <v>240</v>
      </c>
      <c r="E535" s="246"/>
      <c r="F535" s="248" t="s">
        <v>741</v>
      </c>
      <c r="G535" s="246"/>
      <c r="H535" s="249">
        <v>0.75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5" t="s">
        <v>240</v>
      </c>
      <c r="AU535" s="255" t="s">
        <v>89</v>
      </c>
      <c r="AV535" s="14" t="s">
        <v>89</v>
      </c>
      <c r="AW535" s="14" t="s">
        <v>4</v>
      </c>
      <c r="AX535" s="14" t="s">
        <v>81</v>
      </c>
      <c r="AY535" s="255" t="s">
        <v>230</v>
      </c>
    </row>
    <row r="536" spans="1:65" s="2" customFormat="1" ht="16.5" customHeight="1">
      <c r="A536" s="40"/>
      <c r="B536" s="41"/>
      <c r="C536" s="267" t="s">
        <v>742</v>
      </c>
      <c r="D536" s="267" t="s">
        <v>281</v>
      </c>
      <c r="E536" s="268" t="s">
        <v>743</v>
      </c>
      <c r="F536" s="269" t="s">
        <v>744</v>
      </c>
      <c r="G536" s="270" t="s">
        <v>261</v>
      </c>
      <c r="H536" s="271">
        <v>0.01</v>
      </c>
      <c r="I536" s="272"/>
      <c r="J536" s="273">
        <f>ROUND(I536*H536,2)</f>
        <v>0</v>
      </c>
      <c r="K536" s="269" t="s">
        <v>235</v>
      </c>
      <c r="L536" s="274"/>
      <c r="M536" s="275" t="s">
        <v>19</v>
      </c>
      <c r="N536" s="276" t="s">
        <v>45</v>
      </c>
      <c r="O536" s="86"/>
      <c r="P536" s="225">
        <f>O536*H536</f>
        <v>0</v>
      </c>
      <c r="Q536" s="225">
        <v>1</v>
      </c>
      <c r="R536" s="225">
        <f>Q536*H536</f>
        <v>0.01</v>
      </c>
      <c r="S536" s="225">
        <v>0</v>
      </c>
      <c r="T536" s="226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27" t="s">
        <v>456</v>
      </c>
      <c r="AT536" s="227" t="s">
        <v>281</v>
      </c>
      <c r="AU536" s="227" t="s">
        <v>89</v>
      </c>
      <c r="AY536" s="19" t="s">
        <v>230</v>
      </c>
      <c r="BE536" s="228">
        <f>IF(N536="základní",J536,0)</f>
        <v>0</v>
      </c>
      <c r="BF536" s="228">
        <f>IF(N536="snížená",J536,0)</f>
        <v>0</v>
      </c>
      <c r="BG536" s="228">
        <f>IF(N536="zákl. přenesená",J536,0)</f>
        <v>0</v>
      </c>
      <c r="BH536" s="228">
        <f>IF(N536="sníž. přenesená",J536,0)</f>
        <v>0</v>
      </c>
      <c r="BI536" s="228">
        <f>IF(N536="nulová",J536,0)</f>
        <v>0</v>
      </c>
      <c r="BJ536" s="19" t="s">
        <v>89</v>
      </c>
      <c r="BK536" s="228">
        <f>ROUND(I536*H536,2)</f>
        <v>0</v>
      </c>
      <c r="BL536" s="19" t="s">
        <v>348</v>
      </c>
      <c r="BM536" s="227" t="s">
        <v>745</v>
      </c>
    </row>
    <row r="537" spans="1:51" s="14" customFormat="1" ht="12">
      <c r="A537" s="14"/>
      <c r="B537" s="245"/>
      <c r="C537" s="246"/>
      <c r="D537" s="236" t="s">
        <v>240</v>
      </c>
      <c r="E537" s="247" t="s">
        <v>19</v>
      </c>
      <c r="F537" s="248" t="s">
        <v>146</v>
      </c>
      <c r="G537" s="246"/>
      <c r="H537" s="249">
        <v>28.2</v>
      </c>
      <c r="I537" s="250"/>
      <c r="J537" s="246"/>
      <c r="K537" s="246"/>
      <c r="L537" s="251"/>
      <c r="M537" s="252"/>
      <c r="N537" s="253"/>
      <c r="O537" s="253"/>
      <c r="P537" s="253"/>
      <c r="Q537" s="253"/>
      <c r="R537" s="253"/>
      <c r="S537" s="253"/>
      <c r="T537" s="25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5" t="s">
        <v>240</v>
      </c>
      <c r="AU537" s="255" t="s">
        <v>89</v>
      </c>
      <c r="AV537" s="14" t="s">
        <v>89</v>
      </c>
      <c r="AW537" s="14" t="s">
        <v>35</v>
      </c>
      <c r="AX537" s="14" t="s">
        <v>73</v>
      </c>
      <c r="AY537" s="255" t="s">
        <v>230</v>
      </c>
    </row>
    <row r="538" spans="1:51" s="15" customFormat="1" ht="12">
      <c r="A538" s="15"/>
      <c r="B538" s="256"/>
      <c r="C538" s="257"/>
      <c r="D538" s="236" t="s">
        <v>240</v>
      </c>
      <c r="E538" s="258" t="s">
        <v>19</v>
      </c>
      <c r="F538" s="259" t="s">
        <v>244</v>
      </c>
      <c r="G538" s="257"/>
      <c r="H538" s="260">
        <v>28.2</v>
      </c>
      <c r="I538" s="261"/>
      <c r="J538" s="257"/>
      <c r="K538" s="257"/>
      <c r="L538" s="262"/>
      <c r="M538" s="263"/>
      <c r="N538" s="264"/>
      <c r="O538" s="264"/>
      <c r="P538" s="264"/>
      <c r="Q538" s="264"/>
      <c r="R538" s="264"/>
      <c r="S538" s="264"/>
      <c r="T538" s="26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66" t="s">
        <v>240</v>
      </c>
      <c r="AU538" s="266" t="s">
        <v>89</v>
      </c>
      <c r="AV538" s="15" t="s">
        <v>236</v>
      </c>
      <c r="AW538" s="15" t="s">
        <v>35</v>
      </c>
      <c r="AX538" s="15" t="s">
        <v>81</v>
      </c>
      <c r="AY538" s="266" t="s">
        <v>230</v>
      </c>
    </row>
    <row r="539" spans="1:51" s="14" customFormat="1" ht="12">
      <c r="A539" s="14"/>
      <c r="B539" s="245"/>
      <c r="C539" s="246"/>
      <c r="D539" s="236" t="s">
        <v>240</v>
      </c>
      <c r="E539" s="246"/>
      <c r="F539" s="248" t="s">
        <v>746</v>
      </c>
      <c r="G539" s="246"/>
      <c r="H539" s="249">
        <v>0.01</v>
      </c>
      <c r="I539" s="250"/>
      <c r="J539" s="246"/>
      <c r="K539" s="246"/>
      <c r="L539" s="251"/>
      <c r="M539" s="252"/>
      <c r="N539" s="253"/>
      <c r="O539" s="253"/>
      <c r="P539" s="253"/>
      <c r="Q539" s="253"/>
      <c r="R539" s="253"/>
      <c r="S539" s="253"/>
      <c r="T539" s="25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5" t="s">
        <v>240</v>
      </c>
      <c r="AU539" s="255" t="s">
        <v>89</v>
      </c>
      <c r="AV539" s="14" t="s">
        <v>89</v>
      </c>
      <c r="AW539" s="14" t="s">
        <v>4</v>
      </c>
      <c r="AX539" s="14" t="s">
        <v>81</v>
      </c>
      <c r="AY539" s="255" t="s">
        <v>230</v>
      </c>
    </row>
    <row r="540" spans="1:65" s="2" customFormat="1" ht="44.25" customHeight="1">
      <c r="A540" s="40"/>
      <c r="B540" s="41"/>
      <c r="C540" s="216" t="s">
        <v>747</v>
      </c>
      <c r="D540" s="216" t="s">
        <v>232</v>
      </c>
      <c r="E540" s="217" t="s">
        <v>748</v>
      </c>
      <c r="F540" s="218" t="s">
        <v>749</v>
      </c>
      <c r="G540" s="219" t="s">
        <v>144</v>
      </c>
      <c r="H540" s="220">
        <v>1.5</v>
      </c>
      <c r="I540" s="221"/>
      <c r="J540" s="222">
        <f>ROUND(I540*H540,2)</f>
        <v>0</v>
      </c>
      <c r="K540" s="218" t="s">
        <v>235</v>
      </c>
      <c r="L540" s="46"/>
      <c r="M540" s="223" t="s">
        <v>19</v>
      </c>
      <c r="N540" s="224" t="s">
        <v>45</v>
      </c>
      <c r="O540" s="86"/>
      <c r="P540" s="225">
        <f>O540*H540</f>
        <v>0</v>
      </c>
      <c r="Q540" s="225">
        <v>0</v>
      </c>
      <c r="R540" s="225">
        <f>Q540*H540</f>
        <v>0</v>
      </c>
      <c r="S540" s="225">
        <v>0</v>
      </c>
      <c r="T540" s="226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7" t="s">
        <v>348</v>
      </c>
      <c r="AT540" s="227" t="s">
        <v>232</v>
      </c>
      <c r="AU540" s="227" t="s">
        <v>89</v>
      </c>
      <c r="AY540" s="19" t="s">
        <v>230</v>
      </c>
      <c r="BE540" s="228">
        <f>IF(N540="základní",J540,0)</f>
        <v>0</v>
      </c>
      <c r="BF540" s="228">
        <f>IF(N540="snížená",J540,0)</f>
        <v>0</v>
      </c>
      <c r="BG540" s="228">
        <f>IF(N540="zákl. přenesená",J540,0)</f>
        <v>0</v>
      </c>
      <c r="BH540" s="228">
        <f>IF(N540="sníž. přenesená",J540,0)</f>
        <v>0</v>
      </c>
      <c r="BI540" s="228">
        <f>IF(N540="nulová",J540,0)</f>
        <v>0</v>
      </c>
      <c r="BJ540" s="19" t="s">
        <v>89</v>
      </c>
      <c r="BK540" s="228">
        <f>ROUND(I540*H540,2)</f>
        <v>0</v>
      </c>
      <c r="BL540" s="19" t="s">
        <v>348</v>
      </c>
      <c r="BM540" s="227" t="s">
        <v>750</v>
      </c>
    </row>
    <row r="541" spans="1:47" s="2" customFormat="1" ht="12">
      <c r="A541" s="40"/>
      <c r="B541" s="41"/>
      <c r="C541" s="42"/>
      <c r="D541" s="229" t="s">
        <v>238</v>
      </c>
      <c r="E541" s="42"/>
      <c r="F541" s="230" t="s">
        <v>751</v>
      </c>
      <c r="G541" s="42"/>
      <c r="H541" s="42"/>
      <c r="I541" s="231"/>
      <c r="J541" s="42"/>
      <c r="K541" s="42"/>
      <c r="L541" s="46"/>
      <c r="M541" s="232"/>
      <c r="N541" s="233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238</v>
      </c>
      <c r="AU541" s="19" t="s">
        <v>89</v>
      </c>
    </row>
    <row r="542" spans="1:51" s="13" customFormat="1" ht="12">
      <c r="A542" s="13"/>
      <c r="B542" s="234"/>
      <c r="C542" s="235"/>
      <c r="D542" s="236" t="s">
        <v>240</v>
      </c>
      <c r="E542" s="237" t="s">
        <v>19</v>
      </c>
      <c r="F542" s="238" t="s">
        <v>735</v>
      </c>
      <c r="G542" s="235"/>
      <c r="H542" s="237" t="s">
        <v>19</v>
      </c>
      <c r="I542" s="239"/>
      <c r="J542" s="235"/>
      <c r="K542" s="235"/>
      <c r="L542" s="240"/>
      <c r="M542" s="241"/>
      <c r="N542" s="242"/>
      <c r="O542" s="242"/>
      <c r="P542" s="242"/>
      <c r="Q542" s="242"/>
      <c r="R542" s="242"/>
      <c r="S542" s="242"/>
      <c r="T542" s="24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4" t="s">
        <v>240</v>
      </c>
      <c r="AU542" s="244" t="s">
        <v>89</v>
      </c>
      <c r="AV542" s="13" t="s">
        <v>81</v>
      </c>
      <c r="AW542" s="13" t="s">
        <v>35</v>
      </c>
      <c r="AX542" s="13" t="s">
        <v>73</v>
      </c>
      <c r="AY542" s="244" t="s">
        <v>230</v>
      </c>
    </row>
    <row r="543" spans="1:51" s="14" customFormat="1" ht="12">
      <c r="A543" s="14"/>
      <c r="B543" s="245"/>
      <c r="C543" s="246"/>
      <c r="D543" s="236" t="s">
        <v>240</v>
      </c>
      <c r="E543" s="247" t="s">
        <v>19</v>
      </c>
      <c r="F543" s="248" t="s">
        <v>491</v>
      </c>
      <c r="G543" s="246"/>
      <c r="H543" s="249">
        <v>1.5</v>
      </c>
      <c r="I543" s="250"/>
      <c r="J543" s="246"/>
      <c r="K543" s="246"/>
      <c r="L543" s="251"/>
      <c r="M543" s="252"/>
      <c r="N543" s="253"/>
      <c r="O543" s="253"/>
      <c r="P543" s="253"/>
      <c r="Q543" s="253"/>
      <c r="R543" s="253"/>
      <c r="S543" s="253"/>
      <c r="T543" s="25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5" t="s">
        <v>240</v>
      </c>
      <c r="AU543" s="255" t="s">
        <v>89</v>
      </c>
      <c r="AV543" s="14" t="s">
        <v>89</v>
      </c>
      <c r="AW543" s="14" t="s">
        <v>35</v>
      </c>
      <c r="AX543" s="14" t="s">
        <v>73</v>
      </c>
      <c r="AY543" s="255" t="s">
        <v>230</v>
      </c>
    </row>
    <row r="544" spans="1:51" s="15" customFormat="1" ht="12">
      <c r="A544" s="15"/>
      <c r="B544" s="256"/>
      <c r="C544" s="257"/>
      <c r="D544" s="236" t="s">
        <v>240</v>
      </c>
      <c r="E544" s="258" t="s">
        <v>19</v>
      </c>
      <c r="F544" s="259" t="s">
        <v>244</v>
      </c>
      <c r="G544" s="257"/>
      <c r="H544" s="260">
        <v>1.5</v>
      </c>
      <c r="I544" s="261"/>
      <c r="J544" s="257"/>
      <c r="K544" s="257"/>
      <c r="L544" s="262"/>
      <c r="M544" s="263"/>
      <c r="N544" s="264"/>
      <c r="O544" s="264"/>
      <c r="P544" s="264"/>
      <c r="Q544" s="264"/>
      <c r="R544" s="264"/>
      <c r="S544" s="264"/>
      <c r="T544" s="26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66" t="s">
        <v>240</v>
      </c>
      <c r="AU544" s="266" t="s">
        <v>89</v>
      </c>
      <c r="AV544" s="15" t="s">
        <v>236</v>
      </c>
      <c r="AW544" s="15" t="s">
        <v>35</v>
      </c>
      <c r="AX544" s="15" t="s">
        <v>81</v>
      </c>
      <c r="AY544" s="266" t="s">
        <v>230</v>
      </c>
    </row>
    <row r="545" spans="1:65" s="2" customFormat="1" ht="16.5" customHeight="1">
      <c r="A545" s="40"/>
      <c r="B545" s="41"/>
      <c r="C545" s="267" t="s">
        <v>752</v>
      </c>
      <c r="D545" s="267" t="s">
        <v>281</v>
      </c>
      <c r="E545" s="268" t="s">
        <v>753</v>
      </c>
      <c r="F545" s="269" t="s">
        <v>754</v>
      </c>
      <c r="G545" s="270" t="s">
        <v>739</v>
      </c>
      <c r="H545" s="271">
        <v>2.55</v>
      </c>
      <c r="I545" s="272"/>
      <c r="J545" s="273">
        <f>ROUND(I545*H545,2)</f>
        <v>0</v>
      </c>
      <c r="K545" s="269" t="s">
        <v>235</v>
      </c>
      <c r="L545" s="274"/>
      <c r="M545" s="275" t="s">
        <v>19</v>
      </c>
      <c r="N545" s="276" t="s">
        <v>45</v>
      </c>
      <c r="O545" s="86"/>
      <c r="P545" s="225">
        <f>O545*H545</f>
        <v>0</v>
      </c>
      <c r="Q545" s="225">
        <v>0.001</v>
      </c>
      <c r="R545" s="225">
        <f>Q545*H545</f>
        <v>0.0025499999999999997</v>
      </c>
      <c r="S545" s="225">
        <v>0</v>
      </c>
      <c r="T545" s="226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7" t="s">
        <v>456</v>
      </c>
      <c r="AT545" s="227" t="s">
        <v>281</v>
      </c>
      <c r="AU545" s="227" t="s">
        <v>89</v>
      </c>
      <c r="AY545" s="19" t="s">
        <v>230</v>
      </c>
      <c r="BE545" s="228">
        <f>IF(N545="základní",J545,0)</f>
        <v>0</v>
      </c>
      <c r="BF545" s="228">
        <f>IF(N545="snížená",J545,0)</f>
        <v>0</v>
      </c>
      <c r="BG545" s="228">
        <f>IF(N545="zákl. přenesená",J545,0)</f>
        <v>0</v>
      </c>
      <c r="BH545" s="228">
        <f>IF(N545="sníž. přenesená",J545,0)</f>
        <v>0</v>
      </c>
      <c r="BI545" s="228">
        <f>IF(N545="nulová",J545,0)</f>
        <v>0</v>
      </c>
      <c r="BJ545" s="19" t="s">
        <v>89</v>
      </c>
      <c r="BK545" s="228">
        <f>ROUND(I545*H545,2)</f>
        <v>0</v>
      </c>
      <c r="BL545" s="19" t="s">
        <v>348</v>
      </c>
      <c r="BM545" s="227" t="s">
        <v>755</v>
      </c>
    </row>
    <row r="546" spans="1:51" s="14" customFormat="1" ht="12">
      <c r="A546" s="14"/>
      <c r="B546" s="245"/>
      <c r="C546" s="246"/>
      <c r="D546" s="236" t="s">
        <v>240</v>
      </c>
      <c r="E546" s="246"/>
      <c r="F546" s="248" t="s">
        <v>756</v>
      </c>
      <c r="G546" s="246"/>
      <c r="H546" s="249">
        <v>2.55</v>
      </c>
      <c r="I546" s="250"/>
      <c r="J546" s="246"/>
      <c r="K546" s="246"/>
      <c r="L546" s="251"/>
      <c r="M546" s="252"/>
      <c r="N546" s="253"/>
      <c r="O546" s="253"/>
      <c r="P546" s="253"/>
      <c r="Q546" s="253"/>
      <c r="R546" s="253"/>
      <c r="S546" s="253"/>
      <c r="T546" s="25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5" t="s">
        <v>240</v>
      </c>
      <c r="AU546" s="255" t="s">
        <v>89</v>
      </c>
      <c r="AV546" s="14" t="s">
        <v>89</v>
      </c>
      <c r="AW546" s="14" t="s">
        <v>4</v>
      </c>
      <c r="AX546" s="14" t="s">
        <v>81</v>
      </c>
      <c r="AY546" s="255" t="s">
        <v>230</v>
      </c>
    </row>
    <row r="547" spans="1:65" s="2" customFormat="1" ht="24.15" customHeight="1">
      <c r="A547" s="40"/>
      <c r="B547" s="41"/>
      <c r="C547" s="216" t="s">
        <v>757</v>
      </c>
      <c r="D547" s="216" t="s">
        <v>232</v>
      </c>
      <c r="E547" s="217" t="s">
        <v>758</v>
      </c>
      <c r="F547" s="218" t="s">
        <v>759</v>
      </c>
      <c r="G547" s="219" t="s">
        <v>144</v>
      </c>
      <c r="H547" s="220">
        <v>28.2</v>
      </c>
      <c r="I547" s="221"/>
      <c r="J547" s="222">
        <f>ROUND(I547*H547,2)</f>
        <v>0</v>
      </c>
      <c r="K547" s="218" t="s">
        <v>235</v>
      </c>
      <c r="L547" s="46"/>
      <c r="M547" s="223" t="s">
        <v>19</v>
      </c>
      <c r="N547" s="224" t="s">
        <v>45</v>
      </c>
      <c r="O547" s="86"/>
      <c r="P547" s="225">
        <f>O547*H547</f>
        <v>0</v>
      </c>
      <c r="Q547" s="225">
        <v>0.0004</v>
      </c>
      <c r="R547" s="225">
        <f>Q547*H547</f>
        <v>0.01128</v>
      </c>
      <c r="S547" s="225">
        <v>0</v>
      </c>
      <c r="T547" s="226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27" t="s">
        <v>348</v>
      </c>
      <c r="AT547" s="227" t="s">
        <v>232</v>
      </c>
      <c r="AU547" s="227" t="s">
        <v>89</v>
      </c>
      <c r="AY547" s="19" t="s">
        <v>230</v>
      </c>
      <c r="BE547" s="228">
        <f>IF(N547="základní",J547,0)</f>
        <v>0</v>
      </c>
      <c r="BF547" s="228">
        <f>IF(N547="snížená",J547,0)</f>
        <v>0</v>
      </c>
      <c r="BG547" s="228">
        <f>IF(N547="zákl. přenesená",J547,0)</f>
        <v>0</v>
      </c>
      <c r="BH547" s="228">
        <f>IF(N547="sníž. přenesená",J547,0)</f>
        <v>0</v>
      </c>
      <c r="BI547" s="228">
        <f>IF(N547="nulová",J547,0)</f>
        <v>0</v>
      </c>
      <c r="BJ547" s="19" t="s">
        <v>89</v>
      </c>
      <c r="BK547" s="228">
        <f>ROUND(I547*H547,2)</f>
        <v>0</v>
      </c>
      <c r="BL547" s="19" t="s">
        <v>348</v>
      </c>
      <c r="BM547" s="227" t="s">
        <v>760</v>
      </c>
    </row>
    <row r="548" spans="1:47" s="2" customFormat="1" ht="12">
      <c r="A548" s="40"/>
      <c r="B548" s="41"/>
      <c r="C548" s="42"/>
      <c r="D548" s="229" t="s">
        <v>238</v>
      </c>
      <c r="E548" s="42"/>
      <c r="F548" s="230" t="s">
        <v>761</v>
      </c>
      <c r="G548" s="42"/>
      <c r="H548" s="42"/>
      <c r="I548" s="231"/>
      <c r="J548" s="42"/>
      <c r="K548" s="42"/>
      <c r="L548" s="46"/>
      <c r="M548" s="232"/>
      <c r="N548" s="233"/>
      <c r="O548" s="86"/>
      <c r="P548" s="86"/>
      <c r="Q548" s="86"/>
      <c r="R548" s="86"/>
      <c r="S548" s="86"/>
      <c r="T548" s="87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T548" s="19" t="s">
        <v>238</v>
      </c>
      <c r="AU548" s="19" t="s">
        <v>89</v>
      </c>
    </row>
    <row r="549" spans="1:51" s="14" customFormat="1" ht="12">
      <c r="A549" s="14"/>
      <c r="B549" s="245"/>
      <c r="C549" s="246"/>
      <c r="D549" s="236" t="s">
        <v>240</v>
      </c>
      <c r="E549" s="247" t="s">
        <v>19</v>
      </c>
      <c r="F549" s="248" t="s">
        <v>146</v>
      </c>
      <c r="G549" s="246"/>
      <c r="H549" s="249">
        <v>28.2</v>
      </c>
      <c r="I549" s="250"/>
      <c r="J549" s="246"/>
      <c r="K549" s="246"/>
      <c r="L549" s="251"/>
      <c r="M549" s="252"/>
      <c r="N549" s="253"/>
      <c r="O549" s="253"/>
      <c r="P549" s="253"/>
      <c r="Q549" s="253"/>
      <c r="R549" s="253"/>
      <c r="S549" s="253"/>
      <c r="T549" s="25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5" t="s">
        <v>240</v>
      </c>
      <c r="AU549" s="255" t="s">
        <v>89</v>
      </c>
      <c r="AV549" s="14" t="s">
        <v>89</v>
      </c>
      <c r="AW549" s="14" t="s">
        <v>35</v>
      </c>
      <c r="AX549" s="14" t="s">
        <v>73</v>
      </c>
      <c r="AY549" s="255" t="s">
        <v>230</v>
      </c>
    </row>
    <row r="550" spans="1:51" s="15" customFormat="1" ht="12">
      <c r="A550" s="15"/>
      <c r="B550" s="256"/>
      <c r="C550" s="257"/>
      <c r="D550" s="236" t="s">
        <v>240</v>
      </c>
      <c r="E550" s="258" t="s">
        <v>19</v>
      </c>
      <c r="F550" s="259" t="s">
        <v>244</v>
      </c>
      <c r="G550" s="257"/>
      <c r="H550" s="260">
        <v>28.2</v>
      </c>
      <c r="I550" s="261"/>
      <c r="J550" s="257"/>
      <c r="K550" s="257"/>
      <c r="L550" s="262"/>
      <c r="M550" s="263"/>
      <c r="N550" s="264"/>
      <c r="O550" s="264"/>
      <c r="P550" s="264"/>
      <c r="Q550" s="264"/>
      <c r="R550" s="264"/>
      <c r="S550" s="264"/>
      <c r="T550" s="26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66" t="s">
        <v>240</v>
      </c>
      <c r="AU550" s="266" t="s">
        <v>89</v>
      </c>
      <c r="AV550" s="15" t="s">
        <v>236</v>
      </c>
      <c r="AW550" s="15" t="s">
        <v>35</v>
      </c>
      <c r="AX550" s="15" t="s">
        <v>81</v>
      </c>
      <c r="AY550" s="266" t="s">
        <v>230</v>
      </c>
    </row>
    <row r="551" spans="1:65" s="2" customFormat="1" ht="37.8" customHeight="1">
      <c r="A551" s="40"/>
      <c r="B551" s="41"/>
      <c r="C551" s="267" t="s">
        <v>762</v>
      </c>
      <c r="D551" s="267" t="s">
        <v>281</v>
      </c>
      <c r="E551" s="268" t="s">
        <v>763</v>
      </c>
      <c r="F551" s="269" t="s">
        <v>764</v>
      </c>
      <c r="G551" s="270" t="s">
        <v>144</v>
      </c>
      <c r="H551" s="271">
        <v>32.867</v>
      </c>
      <c r="I551" s="272"/>
      <c r="J551" s="273">
        <f>ROUND(I551*H551,2)</f>
        <v>0</v>
      </c>
      <c r="K551" s="269" t="s">
        <v>235</v>
      </c>
      <c r="L551" s="274"/>
      <c r="M551" s="275" t="s">
        <v>19</v>
      </c>
      <c r="N551" s="276" t="s">
        <v>45</v>
      </c>
      <c r="O551" s="86"/>
      <c r="P551" s="225">
        <f>O551*H551</f>
        <v>0</v>
      </c>
      <c r="Q551" s="225">
        <v>0.0048</v>
      </c>
      <c r="R551" s="225">
        <f>Q551*H551</f>
        <v>0.15776159999999997</v>
      </c>
      <c r="S551" s="225">
        <v>0</v>
      </c>
      <c r="T551" s="226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27" t="s">
        <v>456</v>
      </c>
      <c r="AT551" s="227" t="s">
        <v>281</v>
      </c>
      <c r="AU551" s="227" t="s">
        <v>89</v>
      </c>
      <c r="AY551" s="19" t="s">
        <v>230</v>
      </c>
      <c r="BE551" s="228">
        <f>IF(N551="základní",J551,0)</f>
        <v>0</v>
      </c>
      <c r="BF551" s="228">
        <f>IF(N551="snížená",J551,0)</f>
        <v>0</v>
      </c>
      <c r="BG551" s="228">
        <f>IF(N551="zákl. přenesená",J551,0)</f>
        <v>0</v>
      </c>
      <c r="BH551" s="228">
        <f>IF(N551="sníž. přenesená",J551,0)</f>
        <v>0</v>
      </c>
      <c r="BI551" s="228">
        <f>IF(N551="nulová",J551,0)</f>
        <v>0</v>
      </c>
      <c r="BJ551" s="19" t="s">
        <v>89</v>
      </c>
      <c r="BK551" s="228">
        <f>ROUND(I551*H551,2)</f>
        <v>0</v>
      </c>
      <c r="BL551" s="19" t="s">
        <v>348</v>
      </c>
      <c r="BM551" s="227" t="s">
        <v>765</v>
      </c>
    </row>
    <row r="552" spans="1:51" s="14" customFormat="1" ht="12">
      <c r="A552" s="14"/>
      <c r="B552" s="245"/>
      <c r="C552" s="246"/>
      <c r="D552" s="236" t="s">
        <v>240</v>
      </c>
      <c r="E552" s="246"/>
      <c r="F552" s="248" t="s">
        <v>766</v>
      </c>
      <c r="G552" s="246"/>
      <c r="H552" s="249">
        <v>32.867</v>
      </c>
      <c r="I552" s="250"/>
      <c r="J552" s="246"/>
      <c r="K552" s="246"/>
      <c r="L552" s="251"/>
      <c r="M552" s="252"/>
      <c r="N552" s="253"/>
      <c r="O552" s="253"/>
      <c r="P552" s="253"/>
      <c r="Q552" s="253"/>
      <c r="R552" s="253"/>
      <c r="S552" s="253"/>
      <c r="T552" s="25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5" t="s">
        <v>240</v>
      </c>
      <c r="AU552" s="255" t="s">
        <v>89</v>
      </c>
      <c r="AV552" s="14" t="s">
        <v>89</v>
      </c>
      <c r="AW552" s="14" t="s">
        <v>4</v>
      </c>
      <c r="AX552" s="14" t="s">
        <v>81</v>
      </c>
      <c r="AY552" s="255" t="s">
        <v>230</v>
      </c>
    </row>
    <row r="553" spans="1:65" s="2" customFormat="1" ht="33" customHeight="1">
      <c r="A553" s="40"/>
      <c r="B553" s="41"/>
      <c r="C553" s="216" t="s">
        <v>767</v>
      </c>
      <c r="D553" s="216" t="s">
        <v>232</v>
      </c>
      <c r="E553" s="217" t="s">
        <v>768</v>
      </c>
      <c r="F553" s="218" t="s">
        <v>769</v>
      </c>
      <c r="G553" s="219" t="s">
        <v>144</v>
      </c>
      <c r="H553" s="220">
        <v>11.5</v>
      </c>
      <c r="I553" s="221"/>
      <c r="J553" s="222">
        <f>ROUND(I553*H553,2)</f>
        <v>0</v>
      </c>
      <c r="K553" s="218" t="s">
        <v>235</v>
      </c>
      <c r="L553" s="46"/>
      <c r="M553" s="223" t="s">
        <v>19</v>
      </c>
      <c r="N553" s="224" t="s">
        <v>45</v>
      </c>
      <c r="O553" s="86"/>
      <c r="P553" s="225">
        <f>O553*H553</f>
        <v>0</v>
      </c>
      <c r="Q553" s="225">
        <v>0</v>
      </c>
      <c r="R553" s="225">
        <f>Q553*H553</f>
        <v>0</v>
      </c>
      <c r="S553" s="225">
        <v>0</v>
      </c>
      <c r="T553" s="226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7" t="s">
        <v>348</v>
      </c>
      <c r="AT553" s="227" t="s">
        <v>232</v>
      </c>
      <c r="AU553" s="227" t="s">
        <v>89</v>
      </c>
      <c r="AY553" s="19" t="s">
        <v>230</v>
      </c>
      <c r="BE553" s="228">
        <f>IF(N553="základní",J553,0)</f>
        <v>0</v>
      </c>
      <c r="BF553" s="228">
        <f>IF(N553="snížená",J553,0)</f>
        <v>0</v>
      </c>
      <c r="BG553" s="228">
        <f>IF(N553="zákl. přenesená",J553,0)</f>
        <v>0</v>
      </c>
      <c r="BH553" s="228">
        <f>IF(N553="sníž. přenesená",J553,0)</f>
        <v>0</v>
      </c>
      <c r="BI553" s="228">
        <f>IF(N553="nulová",J553,0)</f>
        <v>0</v>
      </c>
      <c r="BJ553" s="19" t="s">
        <v>89</v>
      </c>
      <c r="BK553" s="228">
        <f>ROUND(I553*H553,2)</f>
        <v>0</v>
      </c>
      <c r="BL553" s="19" t="s">
        <v>348</v>
      </c>
      <c r="BM553" s="227" t="s">
        <v>770</v>
      </c>
    </row>
    <row r="554" spans="1:47" s="2" customFormat="1" ht="12">
      <c r="A554" s="40"/>
      <c r="B554" s="41"/>
      <c r="C554" s="42"/>
      <c r="D554" s="229" t="s">
        <v>238</v>
      </c>
      <c r="E554" s="42"/>
      <c r="F554" s="230" t="s">
        <v>771</v>
      </c>
      <c r="G554" s="42"/>
      <c r="H554" s="42"/>
      <c r="I554" s="231"/>
      <c r="J554" s="42"/>
      <c r="K554" s="42"/>
      <c r="L554" s="46"/>
      <c r="M554" s="232"/>
      <c r="N554" s="233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238</v>
      </c>
      <c r="AU554" s="19" t="s">
        <v>89</v>
      </c>
    </row>
    <row r="555" spans="1:51" s="13" customFormat="1" ht="12">
      <c r="A555" s="13"/>
      <c r="B555" s="234"/>
      <c r="C555" s="235"/>
      <c r="D555" s="236" t="s">
        <v>240</v>
      </c>
      <c r="E555" s="237" t="s">
        <v>19</v>
      </c>
      <c r="F555" s="238" t="s">
        <v>772</v>
      </c>
      <c r="G555" s="235"/>
      <c r="H555" s="237" t="s">
        <v>19</v>
      </c>
      <c r="I555" s="239"/>
      <c r="J555" s="235"/>
      <c r="K555" s="235"/>
      <c r="L555" s="240"/>
      <c r="M555" s="241"/>
      <c r="N555" s="242"/>
      <c r="O555" s="242"/>
      <c r="P555" s="242"/>
      <c r="Q555" s="242"/>
      <c r="R555" s="242"/>
      <c r="S555" s="242"/>
      <c r="T555" s="24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4" t="s">
        <v>240</v>
      </c>
      <c r="AU555" s="244" t="s">
        <v>89</v>
      </c>
      <c r="AV555" s="13" t="s">
        <v>81</v>
      </c>
      <c r="AW555" s="13" t="s">
        <v>35</v>
      </c>
      <c r="AX555" s="13" t="s">
        <v>73</v>
      </c>
      <c r="AY555" s="244" t="s">
        <v>230</v>
      </c>
    </row>
    <row r="556" spans="1:51" s="14" customFormat="1" ht="12">
      <c r="A556" s="14"/>
      <c r="B556" s="245"/>
      <c r="C556" s="246"/>
      <c r="D556" s="236" t="s">
        <v>240</v>
      </c>
      <c r="E556" s="247" t="s">
        <v>19</v>
      </c>
      <c r="F556" s="248" t="s">
        <v>773</v>
      </c>
      <c r="G556" s="246"/>
      <c r="H556" s="249">
        <v>3.78</v>
      </c>
      <c r="I556" s="250"/>
      <c r="J556" s="246"/>
      <c r="K556" s="246"/>
      <c r="L556" s="251"/>
      <c r="M556" s="252"/>
      <c r="N556" s="253"/>
      <c r="O556" s="253"/>
      <c r="P556" s="253"/>
      <c r="Q556" s="253"/>
      <c r="R556" s="253"/>
      <c r="S556" s="253"/>
      <c r="T556" s="25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5" t="s">
        <v>240</v>
      </c>
      <c r="AU556" s="255" t="s">
        <v>89</v>
      </c>
      <c r="AV556" s="14" t="s">
        <v>89</v>
      </c>
      <c r="AW556" s="14" t="s">
        <v>35</v>
      </c>
      <c r="AX556" s="14" t="s">
        <v>73</v>
      </c>
      <c r="AY556" s="255" t="s">
        <v>230</v>
      </c>
    </row>
    <row r="557" spans="1:51" s="14" customFormat="1" ht="12">
      <c r="A557" s="14"/>
      <c r="B557" s="245"/>
      <c r="C557" s="246"/>
      <c r="D557" s="236" t="s">
        <v>240</v>
      </c>
      <c r="E557" s="247" t="s">
        <v>19</v>
      </c>
      <c r="F557" s="248" t="s">
        <v>774</v>
      </c>
      <c r="G557" s="246"/>
      <c r="H557" s="249">
        <v>3.77</v>
      </c>
      <c r="I557" s="250"/>
      <c r="J557" s="246"/>
      <c r="K557" s="246"/>
      <c r="L557" s="251"/>
      <c r="M557" s="252"/>
      <c r="N557" s="253"/>
      <c r="O557" s="253"/>
      <c r="P557" s="253"/>
      <c r="Q557" s="253"/>
      <c r="R557" s="253"/>
      <c r="S557" s="253"/>
      <c r="T557" s="25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5" t="s">
        <v>240</v>
      </c>
      <c r="AU557" s="255" t="s">
        <v>89</v>
      </c>
      <c r="AV557" s="14" t="s">
        <v>89</v>
      </c>
      <c r="AW557" s="14" t="s">
        <v>35</v>
      </c>
      <c r="AX557" s="14" t="s">
        <v>73</v>
      </c>
      <c r="AY557" s="255" t="s">
        <v>230</v>
      </c>
    </row>
    <row r="558" spans="1:51" s="14" customFormat="1" ht="12">
      <c r="A558" s="14"/>
      <c r="B558" s="245"/>
      <c r="C558" s="246"/>
      <c r="D558" s="236" t="s">
        <v>240</v>
      </c>
      <c r="E558" s="247" t="s">
        <v>19</v>
      </c>
      <c r="F558" s="248" t="s">
        <v>775</v>
      </c>
      <c r="G558" s="246"/>
      <c r="H558" s="249">
        <v>3.95</v>
      </c>
      <c r="I558" s="250"/>
      <c r="J558" s="246"/>
      <c r="K558" s="246"/>
      <c r="L558" s="251"/>
      <c r="M558" s="252"/>
      <c r="N558" s="253"/>
      <c r="O558" s="253"/>
      <c r="P558" s="253"/>
      <c r="Q558" s="253"/>
      <c r="R558" s="253"/>
      <c r="S558" s="253"/>
      <c r="T558" s="25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5" t="s">
        <v>240</v>
      </c>
      <c r="AU558" s="255" t="s">
        <v>89</v>
      </c>
      <c r="AV558" s="14" t="s">
        <v>89</v>
      </c>
      <c r="AW558" s="14" t="s">
        <v>35</v>
      </c>
      <c r="AX558" s="14" t="s">
        <v>73</v>
      </c>
      <c r="AY558" s="255" t="s">
        <v>230</v>
      </c>
    </row>
    <row r="559" spans="1:51" s="16" customFormat="1" ht="12">
      <c r="A559" s="16"/>
      <c r="B559" s="277"/>
      <c r="C559" s="278"/>
      <c r="D559" s="236" t="s">
        <v>240</v>
      </c>
      <c r="E559" s="279" t="s">
        <v>151</v>
      </c>
      <c r="F559" s="280" t="s">
        <v>469</v>
      </c>
      <c r="G559" s="278"/>
      <c r="H559" s="281">
        <v>11.5</v>
      </c>
      <c r="I559" s="282"/>
      <c r="J559" s="278"/>
      <c r="K559" s="278"/>
      <c r="L559" s="283"/>
      <c r="M559" s="284"/>
      <c r="N559" s="285"/>
      <c r="O559" s="285"/>
      <c r="P559" s="285"/>
      <c r="Q559" s="285"/>
      <c r="R559" s="285"/>
      <c r="S559" s="285"/>
      <c r="T559" s="28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T559" s="287" t="s">
        <v>240</v>
      </c>
      <c r="AU559" s="287" t="s">
        <v>89</v>
      </c>
      <c r="AV559" s="16" t="s">
        <v>116</v>
      </c>
      <c r="AW559" s="16" t="s">
        <v>35</v>
      </c>
      <c r="AX559" s="16" t="s">
        <v>73</v>
      </c>
      <c r="AY559" s="287" t="s">
        <v>230</v>
      </c>
    </row>
    <row r="560" spans="1:51" s="15" customFormat="1" ht="12">
      <c r="A560" s="15"/>
      <c r="B560" s="256"/>
      <c r="C560" s="257"/>
      <c r="D560" s="236" t="s">
        <v>240</v>
      </c>
      <c r="E560" s="258" t="s">
        <v>19</v>
      </c>
      <c r="F560" s="259" t="s">
        <v>244</v>
      </c>
      <c r="G560" s="257"/>
      <c r="H560" s="260">
        <v>11.5</v>
      </c>
      <c r="I560" s="261"/>
      <c r="J560" s="257"/>
      <c r="K560" s="257"/>
      <c r="L560" s="262"/>
      <c r="M560" s="263"/>
      <c r="N560" s="264"/>
      <c r="O560" s="264"/>
      <c r="P560" s="264"/>
      <c r="Q560" s="264"/>
      <c r="R560" s="264"/>
      <c r="S560" s="264"/>
      <c r="T560" s="26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66" t="s">
        <v>240</v>
      </c>
      <c r="AU560" s="266" t="s">
        <v>89</v>
      </c>
      <c r="AV560" s="15" t="s">
        <v>236</v>
      </c>
      <c r="AW560" s="15" t="s">
        <v>35</v>
      </c>
      <c r="AX560" s="15" t="s">
        <v>81</v>
      </c>
      <c r="AY560" s="266" t="s">
        <v>230</v>
      </c>
    </row>
    <row r="561" spans="1:65" s="2" customFormat="1" ht="24.15" customHeight="1">
      <c r="A561" s="40"/>
      <c r="B561" s="41"/>
      <c r="C561" s="267" t="s">
        <v>776</v>
      </c>
      <c r="D561" s="267" t="s">
        <v>281</v>
      </c>
      <c r="E561" s="268" t="s">
        <v>777</v>
      </c>
      <c r="F561" s="269" t="s">
        <v>778</v>
      </c>
      <c r="G561" s="270" t="s">
        <v>739</v>
      </c>
      <c r="H561" s="271">
        <v>40.25</v>
      </c>
      <c r="I561" s="272"/>
      <c r="J561" s="273">
        <f>ROUND(I561*H561,2)</f>
        <v>0</v>
      </c>
      <c r="K561" s="269" t="s">
        <v>235</v>
      </c>
      <c r="L561" s="274"/>
      <c r="M561" s="275" t="s">
        <v>19</v>
      </c>
      <c r="N561" s="276" t="s">
        <v>45</v>
      </c>
      <c r="O561" s="86"/>
      <c r="P561" s="225">
        <f>O561*H561</f>
        <v>0</v>
      </c>
      <c r="Q561" s="225">
        <v>0.001</v>
      </c>
      <c r="R561" s="225">
        <f>Q561*H561</f>
        <v>0.04025</v>
      </c>
      <c r="S561" s="225">
        <v>0</v>
      </c>
      <c r="T561" s="226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27" t="s">
        <v>456</v>
      </c>
      <c r="AT561" s="227" t="s">
        <v>281</v>
      </c>
      <c r="AU561" s="227" t="s">
        <v>89</v>
      </c>
      <c r="AY561" s="19" t="s">
        <v>230</v>
      </c>
      <c r="BE561" s="228">
        <f>IF(N561="základní",J561,0)</f>
        <v>0</v>
      </c>
      <c r="BF561" s="228">
        <f>IF(N561="snížená",J561,0)</f>
        <v>0</v>
      </c>
      <c r="BG561" s="228">
        <f>IF(N561="zákl. přenesená",J561,0)</f>
        <v>0</v>
      </c>
      <c r="BH561" s="228">
        <f>IF(N561="sníž. přenesená",J561,0)</f>
        <v>0</v>
      </c>
      <c r="BI561" s="228">
        <f>IF(N561="nulová",J561,0)</f>
        <v>0</v>
      </c>
      <c r="BJ561" s="19" t="s">
        <v>89</v>
      </c>
      <c r="BK561" s="228">
        <f>ROUND(I561*H561,2)</f>
        <v>0</v>
      </c>
      <c r="BL561" s="19" t="s">
        <v>348</v>
      </c>
      <c r="BM561" s="227" t="s">
        <v>779</v>
      </c>
    </row>
    <row r="562" spans="1:51" s="14" customFormat="1" ht="12">
      <c r="A562" s="14"/>
      <c r="B562" s="245"/>
      <c r="C562" s="246"/>
      <c r="D562" s="236" t="s">
        <v>240</v>
      </c>
      <c r="E562" s="246"/>
      <c r="F562" s="248" t="s">
        <v>780</v>
      </c>
      <c r="G562" s="246"/>
      <c r="H562" s="249">
        <v>40.25</v>
      </c>
      <c r="I562" s="250"/>
      <c r="J562" s="246"/>
      <c r="K562" s="246"/>
      <c r="L562" s="251"/>
      <c r="M562" s="252"/>
      <c r="N562" s="253"/>
      <c r="O562" s="253"/>
      <c r="P562" s="253"/>
      <c r="Q562" s="253"/>
      <c r="R562" s="253"/>
      <c r="S562" s="253"/>
      <c r="T562" s="25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5" t="s">
        <v>240</v>
      </c>
      <c r="AU562" s="255" t="s">
        <v>89</v>
      </c>
      <c r="AV562" s="14" t="s">
        <v>89</v>
      </c>
      <c r="AW562" s="14" t="s">
        <v>4</v>
      </c>
      <c r="AX562" s="14" t="s">
        <v>81</v>
      </c>
      <c r="AY562" s="255" t="s">
        <v>230</v>
      </c>
    </row>
    <row r="563" spans="1:65" s="2" customFormat="1" ht="33" customHeight="1">
      <c r="A563" s="40"/>
      <c r="B563" s="41"/>
      <c r="C563" s="216" t="s">
        <v>781</v>
      </c>
      <c r="D563" s="216" t="s">
        <v>232</v>
      </c>
      <c r="E563" s="217" t="s">
        <v>782</v>
      </c>
      <c r="F563" s="218" t="s">
        <v>783</v>
      </c>
      <c r="G563" s="219" t="s">
        <v>144</v>
      </c>
      <c r="H563" s="220">
        <v>13.241</v>
      </c>
      <c r="I563" s="221"/>
      <c r="J563" s="222">
        <f>ROUND(I563*H563,2)</f>
        <v>0</v>
      </c>
      <c r="K563" s="218" t="s">
        <v>235</v>
      </c>
      <c r="L563" s="46"/>
      <c r="M563" s="223" t="s">
        <v>19</v>
      </c>
      <c r="N563" s="224" t="s">
        <v>45</v>
      </c>
      <c r="O563" s="86"/>
      <c r="P563" s="225">
        <f>O563*H563</f>
        <v>0</v>
      </c>
      <c r="Q563" s="225">
        <v>0</v>
      </c>
      <c r="R563" s="225">
        <f>Q563*H563</f>
        <v>0</v>
      </c>
      <c r="S563" s="225">
        <v>0</v>
      </c>
      <c r="T563" s="226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27" t="s">
        <v>348</v>
      </c>
      <c r="AT563" s="227" t="s">
        <v>232</v>
      </c>
      <c r="AU563" s="227" t="s">
        <v>89</v>
      </c>
      <c r="AY563" s="19" t="s">
        <v>230</v>
      </c>
      <c r="BE563" s="228">
        <f>IF(N563="základní",J563,0)</f>
        <v>0</v>
      </c>
      <c r="BF563" s="228">
        <f>IF(N563="snížená",J563,0)</f>
        <v>0</v>
      </c>
      <c r="BG563" s="228">
        <f>IF(N563="zákl. přenesená",J563,0)</f>
        <v>0</v>
      </c>
      <c r="BH563" s="228">
        <f>IF(N563="sníž. přenesená",J563,0)</f>
        <v>0</v>
      </c>
      <c r="BI563" s="228">
        <f>IF(N563="nulová",J563,0)</f>
        <v>0</v>
      </c>
      <c r="BJ563" s="19" t="s">
        <v>89</v>
      </c>
      <c r="BK563" s="228">
        <f>ROUND(I563*H563,2)</f>
        <v>0</v>
      </c>
      <c r="BL563" s="19" t="s">
        <v>348</v>
      </c>
      <c r="BM563" s="227" t="s">
        <v>784</v>
      </c>
    </row>
    <row r="564" spans="1:47" s="2" customFormat="1" ht="12">
      <c r="A564" s="40"/>
      <c r="B564" s="41"/>
      <c r="C564" s="42"/>
      <c r="D564" s="229" t="s">
        <v>238</v>
      </c>
      <c r="E564" s="42"/>
      <c r="F564" s="230" t="s">
        <v>785</v>
      </c>
      <c r="G564" s="42"/>
      <c r="H564" s="42"/>
      <c r="I564" s="231"/>
      <c r="J564" s="42"/>
      <c r="K564" s="42"/>
      <c r="L564" s="46"/>
      <c r="M564" s="232"/>
      <c r="N564" s="233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238</v>
      </c>
      <c r="AU564" s="19" t="s">
        <v>89</v>
      </c>
    </row>
    <row r="565" spans="1:51" s="13" customFormat="1" ht="12">
      <c r="A565" s="13"/>
      <c r="B565" s="234"/>
      <c r="C565" s="235"/>
      <c r="D565" s="236" t="s">
        <v>240</v>
      </c>
      <c r="E565" s="237" t="s">
        <v>19</v>
      </c>
      <c r="F565" s="238" t="s">
        <v>786</v>
      </c>
      <c r="G565" s="235"/>
      <c r="H565" s="237" t="s">
        <v>19</v>
      </c>
      <c r="I565" s="239"/>
      <c r="J565" s="235"/>
      <c r="K565" s="235"/>
      <c r="L565" s="240"/>
      <c r="M565" s="241"/>
      <c r="N565" s="242"/>
      <c r="O565" s="242"/>
      <c r="P565" s="242"/>
      <c r="Q565" s="242"/>
      <c r="R565" s="242"/>
      <c r="S565" s="242"/>
      <c r="T565" s="24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4" t="s">
        <v>240</v>
      </c>
      <c r="AU565" s="244" t="s">
        <v>89</v>
      </c>
      <c r="AV565" s="13" t="s">
        <v>81</v>
      </c>
      <c r="AW565" s="13" t="s">
        <v>35</v>
      </c>
      <c r="AX565" s="13" t="s">
        <v>73</v>
      </c>
      <c r="AY565" s="244" t="s">
        <v>230</v>
      </c>
    </row>
    <row r="566" spans="1:51" s="14" customFormat="1" ht="12">
      <c r="A566" s="14"/>
      <c r="B566" s="245"/>
      <c r="C566" s="246"/>
      <c r="D566" s="236" t="s">
        <v>240</v>
      </c>
      <c r="E566" s="247" t="s">
        <v>19</v>
      </c>
      <c r="F566" s="248" t="s">
        <v>787</v>
      </c>
      <c r="G566" s="246"/>
      <c r="H566" s="249">
        <v>4.402</v>
      </c>
      <c r="I566" s="250"/>
      <c r="J566" s="246"/>
      <c r="K566" s="246"/>
      <c r="L566" s="251"/>
      <c r="M566" s="252"/>
      <c r="N566" s="253"/>
      <c r="O566" s="253"/>
      <c r="P566" s="253"/>
      <c r="Q566" s="253"/>
      <c r="R566" s="253"/>
      <c r="S566" s="253"/>
      <c r="T566" s="25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5" t="s">
        <v>240</v>
      </c>
      <c r="AU566" s="255" t="s">
        <v>89</v>
      </c>
      <c r="AV566" s="14" t="s">
        <v>89</v>
      </c>
      <c r="AW566" s="14" t="s">
        <v>35</v>
      </c>
      <c r="AX566" s="14" t="s">
        <v>73</v>
      </c>
      <c r="AY566" s="255" t="s">
        <v>230</v>
      </c>
    </row>
    <row r="567" spans="1:51" s="14" customFormat="1" ht="12">
      <c r="A567" s="14"/>
      <c r="B567" s="245"/>
      <c r="C567" s="246"/>
      <c r="D567" s="236" t="s">
        <v>240</v>
      </c>
      <c r="E567" s="247" t="s">
        <v>19</v>
      </c>
      <c r="F567" s="248" t="s">
        <v>788</v>
      </c>
      <c r="G567" s="246"/>
      <c r="H567" s="249">
        <v>4.402</v>
      </c>
      <c r="I567" s="250"/>
      <c r="J567" s="246"/>
      <c r="K567" s="246"/>
      <c r="L567" s="251"/>
      <c r="M567" s="252"/>
      <c r="N567" s="253"/>
      <c r="O567" s="253"/>
      <c r="P567" s="253"/>
      <c r="Q567" s="253"/>
      <c r="R567" s="253"/>
      <c r="S567" s="253"/>
      <c r="T567" s="25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5" t="s">
        <v>240</v>
      </c>
      <c r="AU567" s="255" t="s">
        <v>89</v>
      </c>
      <c r="AV567" s="14" t="s">
        <v>89</v>
      </c>
      <c r="AW567" s="14" t="s">
        <v>35</v>
      </c>
      <c r="AX567" s="14" t="s">
        <v>73</v>
      </c>
      <c r="AY567" s="255" t="s">
        <v>230</v>
      </c>
    </row>
    <row r="568" spans="1:51" s="14" customFormat="1" ht="12">
      <c r="A568" s="14"/>
      <c r="B568" s="245"/>
      <c r="C568" s="246"/>
      <c r="D568" s="236" t="s">
        <v>240</v>
      </c>
      <c r="E568" s="247" t="s">
        <v>19</v>
      </c>
      <c r="F568" s="248" t="s">
        <v>789</v>
      </c>
      <c r="G568" s="246"/>
      <c r="H568" s="249">
        <v>4.437</v>
      </c>
      <c r="I568" s="250"/>
      <c r="J568" s="246"/>
      <c r="K568" s="246"/>
      <c r="L568" s="251"/>
      <c r="M568" s="252"/>
      <c r="N568" s="253"/>
      <c r="O568" s="253"/>
      <c r="P568" s="253"/>
      <c r="Q568" s="253"/>
      <c r="R568" s="253"/>
      <c r="S568" s="253"/>
      <c r="T568" s="25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5" t="s">
        <v>240</v>
      </c>
      <c r="AU568" s="255" t="s">
        <v>89</v>
      </c>
      <c r="AV568" s="14" t="s">
        <v>89</v>
      </c>
      <c r="AW568" s="14" t="s">
        <v>35</v>
      </c>
      <c r="AX568" s="14" t="s">
        <v>73</v>
      </c>
      <c r="AY568" s="255" t="s">
        <v>230</v>
      </c>
    </row>
    <row r="569" spans="1:51" s="16" customFormat="1" ht="12">
      <c r="A569" s="16"/>
      <c r="B569" s="277"/>
      <c r="C569" s="278"/>
      <c r="D569" s="236" t="s">
        <v>240</v>
      </c>
      <c r="E569" s="279" t="s">
        <v>153</v>
      </c>
      <c r="F569" s="280" t="s">
        <v>469</v>
      </c>
      <c r="G569" s="278"/>
      <c r="H569" s="281">
        <v>13.241</v>
      </c>
      <c r="I569" s="282"/>
      <c r="J569" s="278"/>
      <c r="K569" s="278"/>
      <c r="L569" s="283"/>
      <c r="M569" s="284"/>
      <c r="N569" s="285"/>
      <c r="O569" s="285"/>
      <c r="P569" s="285"/>
      <c r="Q569" s="285"/>
      <c r="R569" s="285"/>
      <c r="S569" s="285"/>
      <c r="T569" s="28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T569" s="287" t="s">
        <v>240</v>
      </c>
      <c r="AU569" s="287" t="s">
        <v>89</v>
      </c>
      <c r="AV569" s="16" t="s">
        <v>116</v>
      </c>
      <c r="AW569" s="16" t="s">
        <v>35</v>
      </c>
      <c r="AX569" s="16" t="s">
        <v>73</v>
      </c>
      <c r="AY569" s="287" t="s">
        <v>230</v>
      </c>
    </row>
    <row r="570" spans="1:51" s="15" customFormat="1" ht="12">
      <c r="A570" s="15"/>
      <c r="B570" s="256"/>
      <c r="C570" s="257"/>
      <c r="D570" s="236" t="s">
        <v>240</v>
      </c>
      <c r="E570" s="258" t="s">
        <v>19</v>
      </c>
      <c r="F570" s="259" t="s">
        <v>244</v>
      </c>
      <c r="G570" s="257"/>
      <c r="H570" s="260">
        <v>13.241</v>
      </c>
      <c r="I570" s="261"/>
      <c r="J570" s="257"/>
      <c r="K570" s="257"/>
      <c r="L570" s="262"/>
      <c r="M570" s="263"/>
      <c r="N570" s="264"/>
      <c r="O570" s="264"/>
      <c r="P570" s="264"/>
      <c r="Q570" s="264"/>
      <c r="R570" s="264"/>
      <c r="S570" s="264"/>
      <c r="T570" s="26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66" t="s">
        <v>240</v>
      </c>
      <c r="AU570" s="266" t="s">
        <v>89</v>
      </c>
      <c r="AV570" s="15" t="s">
        <v>236</v>
      </c>
      <c r="AW570" s="15" t="s">
        <v>35</v>
      </c>
      <c r="AX570" s="15" t="s">
        <v>81</v>
      </c>
      <c r="AY570" s="266" t="s">
        <v>230</v>
      </c>
    </row>
    <row r="571" spans="1:65" s="2" customFormat="1" ht="24.15" customHeight="1">
      <c r="A571" s="40"/>
      <c r="B571" s="41"/>
      <c r="C571" s="267" t="s">
        <v>790</v>
      </c>
      <c r="D571" s="267" t="s">
        <v>281</v>
      </c>
      <c r="E571" s="268" t="s">
        <v>777</v>
      </c>
      <c r="F571" s="269" t="s">
        <v>778</v>
      </c>
      <c r="G571" s="270" t="s">
        <v>739</v>
      </c>
      <c r="H571" s="271">
        <v>46.344</v>
      </c>
      <c r="I571" s="272"/>
      <c r="J571" s="273">
        <f>ROUND(I571*H571,2)</f>
        <v>0</v>
      </c>
      <c r="K571" s="269" t="s">
        <v>235</v>
      </c>
      <c r="L571" s="274"/>
      <c r="M571" s="275" t="s">
        <v>19</v>
      </c>
      <c r="N571" s="276" t="s">
        <v>45</v>
      </c>
      <c r="O571" s="86"/>
      <c r="P571" s="225">
        <f>O571*H571</f>
        <v>0</v>
      </c>
      <c r="Q571" s="225">
        <v>0.001</v>
      </c>
      <c r="R571" s="225">
        <f>Q571*H571</f>
        <v>0.046344</v>
      </c>
      <c r="S571" s="225">
        <v>0</v>
      </c>
      <c r="T571" s="226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27" t="s">
        <v>456</v>
      </c>
      <c r="AT571" s="227" t="s">
        <v>281</v>
      </c>
      <c r="AU571" s="227" t="s">
        <v>89</v>
      </c>
      <c r="AY571" s="19" t="s">
        <v>230</v>
      </c>
      <c r="BE571" s="228">
        <f>IF(N571="základní",J571,0)</f>
        <v>0</v>
      </c>
      <c r="BF571" s="228">
        <f>IF(N571="snížená",J571,0)</f>
        <v>0</v>
      </c>
      <c r="BG571" s="228">
        <f>IF(N571="zákl. přenesená",J571,0)</f>
        <v>0</v>
      </c>
      <c r="BH571" s="228">
        <f>IF(N571="sníž. přenesená",J571,0)</f>
        <v>0</v>
      </c>
      <c r="BI571" s="228">
        <f>IF(N571="nulová",J571,0)</f>
        <v>0</v>
      </c>
      <c r="BJ571" s="19" t="s">
        <v>89</v>
      </c>
      <c r="BK571" s="228">
        <f>ROUND(I571*H571,2)</f>
        <v>0</v>
      </c>
      <c r="BL571" s="19" t="s">
        <v>348</v>
      </c>
      <c r="BM571" s="227" t="s">
        <v>791</v>
      </c>
    </row>
    <row r="572" spans="1:51" s="14" customFormat="1" ht="12">
      <c r="A572" s="14"/>
      <c r="B572" s="245"/>
      <c r="C572" s="246"/>
      <c r="D572" s="236" t="s">
        <v>240</v>
      </c>
      <c r="E572" s="246"/>
      <c r="F572" s="248" t="s">
        <v>792</v>
      </c>
      <c r="G572" s="246"/>
      <c r="H572" s="249">
        <v>46.344</v>
      </c>
      <c r="I572" s="250"/>
      <c r="J572" s="246"/>
      <c r="K572" s="246"/>
      <c r="L572" s="251"/>
      <c r="M572" s="252"/>
      <c r="N572" s="253"/>
      <c r="O572" s="253"/>
      <c r="P572" s="253"/>
      <c r="Q572" s="253"/>
      <c r="R572" s="253"/>
      <c r="S572" s="253"/>
      <c r="T572" s="25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5" t="s">
        <v>240</v>
      </c>
      <c r="AU572" s="255" t="s">
        <v>89</v>
      </c>
      <c r="AV572" s="14" t="s">
        <v>89</v>
      </c>
      <c r="AW572" s="14" t="s">
        <v>4</v>
      </c>
      <c r="AX572" s="14" t="s">
        <v>81</v>
      </c>
      <c r="AY572" s="255" t="s">
        <v>230</v>
      </c>
    </row>
    <row r="573" spans="1:65" s="2" customFormat="1" ht="37.8" customHeight="1">
      <c r="A573" s="40"/>
      <c r="B573" s="41"/>
      <c r="C573" s="216" t="s">
        <v>793</v>
      </c>
      <c r="D573" s="216" t="s">
        <v>232</v>
      </c>
      <c r="E573" s="217" t="s">
        <v>794</v>
      </c>
      <c r="F573" s="218" t="s">
        <v>795</v>
      </c>
      <c r="G573" s="219" t="s">
        <v>144</v>
      </c>
      <c r="H573" s="220">
        <v>54.441</v>
      </c>
      <c r="I573" s="221"/>
      <c r="J573" s="222">
        <f>ROUND(I573*H573,2)</f>
        <v>0</v>
      </c>
      <c r="K573" s="218" t="s">
        <v>235</v>
      </c>
      <c r="L573" s="46"/>
      <c r="M573" s="223" t="s">
        <v>19</v>
      </c>
      <c r="N573" s="224" t="s">
        <v>45</v>
      </c>
      <c r="O573" s="86"/>
      <c r="P573" s="225">
        <f>O573*H573</f>
        <v>0</v>
      </c>
      <c r="Q573" s="225">
        <v>0</v>
      </c>
      <c r="R573" s="225">
        <f>Q573*H573</f>
        <v>0</v>
      </c>
      <c r="S573" s="225">
        <v>0</v>
      </c>
      <c r="T573" s="226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27" t="s">
        <v>348</v>
      </c>
      <c r="AT573" s="227" t="s">
        <v>232</v>
      </c>
      <c r="AU573" s="227" t="s">
        <v>89</v>
      </c>
      <c r="AY573" s="19" t="s">
        <v>230</v>
      </c>
      <c r="BE573" s="228">
        <f>IF(N573="základní",J573,0)</f>
        <v>0</v>
      </c>
      <c r="BF573" s="228">
        <f>IF(N573="snížená",J573,0)</f>
        <v>0</v>
      </c>
      <c r="BG573" s="228">
        <f>IF(N573="zákl. přenesená",J573,0)</f>
        <v>0</v>
      </c>
      <c r="BH573" s="228">
        <f>IF(N573="sníž. přenesená",J573,0)</f>
        <v>0</v>
      </c>
      <c r="BI573" s="228">
        <f>IF(N573="nulová",J573,0)</f>
        <v>0</v>
      </c>
      <c r="BJ573" s="19" t="s">
        <v>89</v>
      </c>
      <c r="BK573" s="228">
        <f>ROUND(I573*H573,2)</f>
        <v>0</v>
      </c>
      <c r="BL573" s="19" t="s">
        <v>348</v>
      </c>
      <c r="BM573" s="227" t="s">
        <v>796</v>
      </c>
    </row>
    <row r="574" spans="1:47" s="2" customFormat="1" ht="12">
      <c r="A574" s="40"/>
      <c r="B574" s="41"/>
      <c r="C574" s="42"/>
      <c r="D574" s="229" t="s">
        <v>238</v>
      </c>
      <c r="E574" s="42"/>
      <c r="F574" s="230" t="s">
        <v>797</v>
      </c>
      <c r="G574" s="42"/>
      <c r="H574" s="42"/>
      <c r="I574" s="231"/>
      <c r="J574" s="42"/>
      <c r="K574" s="42"/>
      <c r="L574" s="46"/>
      <c r="M574" s="232"/>
      <c r="N574" s="233"/>
      <c r="O574" s="86"/>
      <c r="P574" s="86"/>
      <c r="Q574" s="86"/>
      <c r="R574" s="86"/>
      <c r="S574" s="86"/>
      <c r="T574" s="87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T574" s="19" t="s">
        <v>238</v>
      </c>
      <c r="AU574" s="19" t="s">
        <v>89</v>
      </c>
    </row>
    <row r="575" spans="1:51" s="14" customFormat="1" ht="12">
      <c r="A575" s="14"/>
      <c r="B575" s="245"/>
      <c r="C575" s="246"/>
      <c r="D575" s="236" t="s">
        <v>240</v>
      </c>
      <c r="E575" s="247" t="s">
        <v>19</v>
      </c>
      <c r="F575" s="248" t="s">
        <v>146</v>
      </c>
      <c r="G575" s="246"/>
      <c r="H575" s="249">
        <v>28.2</v>
      </c>
      <c r="I575" s="250"/>
      <c r="J575" s="246"/>
      <c r="K575" s="246"/>
      <c r="L575" s="251"/>
      <c r="M575" s="252"/>
      <c r="N575" s="253"/>
      <c r="O575" s="253"/>
      <c r="P575" s="253"/>
      <c r="Q575" s="253"/>
      <c r="R575" s="253"/>
      <c r="S575" s="253"/>
      <c r="T575" s="25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5" t="s">
        <v>240</v>
      </c>
      <c r="AU575" s="255" t="s">
        <v>89</v>
      </c>
      <c r="AV575" s="14" t="s">
        <v>89</v>
      </c>
      <c r="AW575" s="14" t="s">
        <v>35</v>
      </c>
      <c r="AX575" s="14" t="s">
        <v>73</v>
      </c>
      <c r="AY575" s="255" t="s">
        <v>230</v>
      </c>
    </row>
    <row r="576" spans="1:51" s="13" customFormat="1" ht="12">
      <c r="A576" s="13"/>
      <c r="B576" s="234"/>
      <c r="C576" s="235"/>
      <c r="D576" s="236" t="s">
        <v>240</v>
      </c>
      <c r="E576" s="237" t="s">
        <v>19</v>
      </c>
      <c r="F576" s="238" t="s">
        <v>735</v>
      </c>
      <c r="G576" s="235"/>
      <c r="H576" s="237" t="s">
        <v>19</v>
      </c>
      <c r="I576" s="239"/>
      <c r="J576" s="235"/>
      <c r="K576" s="235"/>
      <c r="L576" s="240"/>
      <c r="M576" s="241"/>
      <c r="N576" s="242"/>
      <c r="O576" s="242"/>
      <c r="P576" s="242"/>
      <c r="Q576" s="242"/>
      <c r="R576" s="242"/>
      <c r="S576" s="242"/>
      <c r="T576" s="24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4" t="s">
        <v>240</v>
      </c>
      <c r="AU576" s="244" t="s">
        <v>89</v>
      </c>
      <c r="AV576" s="13" t="s">
        <v>81</v>
      </c>
      <c r="AW576" s="13" t="s">
        <v>35</v>
      </c>
      <c r="AX576" s="13" t="s">
        <v>73</v>
      </c>
      <c r="AY576" s="244" t="s">
        <v>230</v>
      </c>
    </row>
    <row r="577" spans="1:51" s="14" customFormat="1" ht="12">
      <c r="A577" s="14"/>
      <c r="B577" s="245"/>
      <c r="C577" s="246"/>
      <c r="D577" s="236" t="s">
        <v>240</v>
      </c>
      <c r="E577" s="247" t="s">
        <v>19</v>
      </c>
      <c r="F577" s="248" t="s">
        <v>491</v>
      </c>
      <c r="G577" s="246"/>
      <c r="H577" s="249">
        <v>1.5</v>
      </c>
      <c r="I577" s="250"/>
      <c r="J577" s="246"/>
      <c r="K577" s="246"/>
      <c r="L577" s="251"/>
      <c r="M577" s="252"/>
      <c r="N577" s="253"/>
      <c r="O577" s="253"/>
      <c r="P577" s="253"/>
      <c r="Q577" s="253"/>
      <c r="R577" s="253"/>
      <c r="S577" s="253"/>
      <c r="T577" s="25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5" t="s">
        <v>240</v>
      </c>
      <c r="AU577" s="255" t="s">
        <v>89</v>
      </c>
      <c r="AV577" s="14" t="s">
        <v>89</v>
      </c>
      <c r="AW577" s="14" t="s">
        <v>35</v>
      </c>
      <c r="AX577" s="14" t="s">
        <v>73</v>
      </c>
      <c r="AY577" s="255" t="s">
        <v>230</v>
      </c>
    </row>
    <row r="578" spans="1:51" s="14" customFormat="1" ht="12">
      <c r="A578" s="14"/>
      <c r="B578" s="245"/>
      <c r="C578" s="246"/>
      <c r="D578" s="236" t="s">
        <v>240</v>
      </c>
      <c r="E578" s="247" t="s">
        <v>19</v>
      </c>
      <c r="F578" s="248" t="s">
        <v>151</v>
      </c>
      <c r="G578" s="246"/>
      <c r="H578" s="249">
        <v>11.5</v>
      </c>
      <c r="I578" s="250"/>
      <c r="J578" s="246"/>
      <c r="K578" s="246"/>
      <c r="L578" s="251"/>
      <c r="M578" s="252"/>
      <c r="N578" s="253"/>
      <c r="O578" s="253"/>
      <c r="P578" s="253"/>
      <c r="Q578" s="253"/>
      <c r="R578" s="253"/>
      <c r="S578" s="253"/>
      <c r="T578" s="25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5" t="s">
        <v>240</v>
      </c>
      <c r="AU578" s="255" t="s">
        <v>89</v>
      </c>
      <c r="AV578" s="14" t="s">
        <v>89</v>
      </c>
      <c r="AW578" s="14" t="s">
        <v>35</v>
      </c>
      <c r="AX578" s="14" t="s">
        <v>73</v>
      </c>
      <c r="AY578" s="255" t="s">
        <v>230</v>
      </c>
    </row>
    <row r="579" spans="1:51" s="14" customFormat="1" ht="12">
      <c r="A579" s="14"/>
      <c r="B579" s="245"/>
      <c r="C579" s="246"/>
      <c r="D579" s="236" t="s">
        <v>240</v>
      </c>
      <c r="E579" s="247" t="s">
        <v>19</v>
      </c>
      <c r="F579" s="248" t="s">
        <v>153</v>
      </c>
      <c r="G579" s="246"/>
      <c r="H579" s="249">
        <v>13.241</v>
      </c>
      <c r="I579" s="250"/>
      <c r="J579" s="246"/>
      <c r="K579" s="246"/>
      <c r="L579" s="251"/>
      <c r="M579" s="252"/>
      <c r="N579" s="253"/>
      <c r="O579" s="253"/>
      <c r="P579" s="253"/>
      <c r="Q579" s="253"/>
      <c r="R579" s="253"/>
      <c r="S579" s="253"/>
      <c r="T579" s="25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5" t="s">
        <v>240</v>
      </c>
      <c r="AU579" s="255" t="s">
        <v>89</v>
      </c>
      <c r="AV579" s="14" t="s">
        <v>89</v>
      </c>
      <c r="AW579" s="14" t="s">
        <v>35</v>
      </c>
      <c r="AX579" s="14" t="s">
        <v>73</v>
      </c>
      <c r="AY579" s="255" t="s">
        <v>230</v>
      </c>
    </row>
    <row r="580" spans="1:51" s="15" customFormat="1" ht="12">
      <c r="A580" s="15"/>
      <c r="B580" s="256"/>
      <c r="C580" s="257"/>
      <c r="D580" s="236" t="s">
        <v>240</v>
      </c>
      <c r="E580" s="258" t="s">
        <v>19</v>
      </c>
      <c r="F580" s="259" t="s">
        <v>244</v>
      </c>
      <c r="G580" s="257"/>
      <c r="H580" s="260">
        <v>54.441</v>
      </c>
      <c r="I580" s="261"/>
      <c r="J580" s="257"/>
      <c r="K580" s="257"/>
      <c r="L580" s="262"/>
      <c r="M580" s="263"/>
      <c r="N580" s="264"/>
      <c r="O580" s="264"/>
      <c r="P580" s="264"/>
      <c r="Q580" s="264"/>
      <c r="R580" s="264"/>
      <c r="S580" s="264"/>
      <c r="T580" s="26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66" t="s">
        <v>240</v>
      </c>
      <c r="AU580" s="266" t="s">
        <v>89</v>
      </c>
      <c r="AV580" s="15" t="s">
        <v>236</v>
      </c>
      <c r="AW580" s="15" t="s">
        <v>35</v>
      </c>
      <c r="AX580" s="15" t="s">
        <v>81</v>
      </c>
      <c r="AY580" s="266" t="s">
        <v>230</v>
      </c>
    </row>
    <row r="581" spans="1:65" s="2" customFormat="1" ht="37.8" customHeight="1">
      <c r="A581" s="40"/>
      <c r="B581" s="41"/>
      <c r="C581" s="216" t="s">
        <v>798</v>
      </c>
      <c r="D581" s="216" t="s">
        <v>232</v>
      </c>
      <c r="E581" s="217" t="s">
        <v>799</v>
      </c>
      <c r="F581" s="218" t="s">
        <v>800</v>
      </c>
      <c r="G581" s="219" t="s">
        <v>144</v>
      </c>
      <c r="H581" s="220">
        <v>28.2</v>
      </c>
      <c r="I581" s="221"/>
      <c r="J581" s="222">
        <f>ROUND(I581*H581,2)</f>
        <v>0</v>
      </c>
      <c r="K581" s="218" t="s">
        <v>235</v>
      </c>
      <c r="L581" s="46"/>
      <c r="M581" s="223" t="s">
        <v>19</v>
      </c>
      <c r="N581" s="224" t="s">
        <v>45</v>
      </c>
      <c r="O581" s="86"/>
      <c r="P581" s="225">
        <f>O581*H581</f>
        <v>0</v>
      </c>
      <c r="Q581" s="225">
        <v>0</v>
      </c>
      <c r="R581" s="225">
        <f>Q581*H581</f>
        <v>0</v>
      </c>
      <c r="S581" s="225">
        <v>0</v>
      </c>
      <c r="T581" s="226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27" t="s">
        <v>348</v>
      </c>
      <c r="AT581" s="227" t="s">
        <v>232</v>
      </c>
      <c r="AU581" s="227" t="s">
        <v>89</v>
      </c>
      <c r="AY581" s="19" t="s">
        <v>230</v>
      </c>
      <c r="BE581" s="228">
        <f>IF(N581="základní",J581,0)</f>
        <v>0</v>
      </c>
      <c r="BF581" s="228">
        <f>IF(N581="snížená",J581,0)</f>
        <v>0</v>
      </c>
      <c r="BG581" s="228">
        <f>IF(N581="zákl. přenesená",J581,0)</f>
        <v>0</v>
      </c>
      <c r="BH581" s="228">
        <f>IF(N581="sníž. přenesená",J581,0)</f>
        <v>0</v>
      </c>
      <c r="BI581" s="228">
        <f>IF(N581="nulová",J581,0)</f>
        <v>0</v>
      </c>
      <c r="BJ581" s="19" t="s">
        <v>89</v>
      </c>
      <c r="BK581" s="228">
        <f>ROUND(I581*H581,2)</f>
        <v>0</v>
      </c>
      <c r="BL581" s="19" t="s">
        <v>348</v>
      </c>
      <c r="BM581" s="227" t="s">
        <v>801</v>
      </c>
    </row>
    <row r="582" spans="1:47" s="2" customFormat="1" ht="12">
      <c r="A582" s="40"/>
      <c r="B582" s="41"/>
      <c r="C582" s="42"/>
      <c r="D582" s="229" t="s">
        <v>238</v>
      </c>
      <c r="E582" s="42"/>
      <c r="F582" s="230" t="s">
        <v>802</v>
      </c>
      <c r="G582" s="42"/>
      <c r="H582" s="42"/>
      <c r="I582" s="231"/>
      <c r="J582" s="42"/>
      <c r="K582" s="42"/>
      <c r="L582" s="46"/>
      <c r="M582" s="232"/>
      <c r="N582" s="233"/>
      <c r="O582" s="86"/>
      <c r="P582" s="86"/>
      <c r="Q582" s="86"/>
      <c r="R582" s="86"/>
      <c r="S582" s="86"/>
      <c r="T582" s="87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T582" s="19" t="s">
        <v>238</v>
      </c>
      <c r="AU582" s="19" t="s">
        <v>89</v>
      </c>
    </row>
    <row r="583" spans="1:51" s="14" customFormat="1" ht="12">
      <c r="A583" s="14"/>
      <c r="B583" s="245"/>
      <c r="C583" s="246"/>
      <c r="D583" s="236" t="s">
        <v>240</v>
      </c>
      <c r="E583" s="247" t="s">
        <v>19</v>
      </c>
      <c r="F583" s="248" t="s">
        <v>146</v>
      </c>
      <c r="G583" s="246"/>
      <c r="H583" s="249">
        <v>28.2</v>
      </c>
      <c r="I583" s="250"/>
      <c r="J583" s="246"/>
      <c r="K583" s="246"/>
      <c r="L583" s="251"/>
      <c r="M583" s="252"/>
      <c r="N583" s="253"/>
      <c r="O583" s="253"/>
      <c r="P583" s="253"/>
      <c r="Q583" s="253"/>
      <c r="R583" s="253"/>
      <c r="S583" s="253"/>
      <c r="T583" s="25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5" t="s">
        <v>240</v>
      </c>
      <c r="AU583" s="255" t="s">
        <v>89</v>
      </c>
      <c r="AV583" s="14" t="s">
        <v>89</v>
      </c>
      <c r="AW583" s="14" t="s">
        <v>35</v>
      </c>
      <c r="AX583" s="14" t="s">
        <v>73</v>
      </c>
      <c r="AY583" s="255" t="s">
        <v>230</v>
      </c>
    </row>
    <row r="584" spans="1:51" s="15" customFormat="1" ht="12">
      <c r="A584" s="15"/>
      <c r="B584" s="256"/>
      <c r="C584" s="257"/>
      <c r="D584" s="236" t="s">
        <v>240</v>
      </c>
      <c r="E584" s="258" t="s">
        <v>19</v>
      </c>
      <c r="F584" s="259" t="s">
        <v>244</v>
      </c>
      <c r="G584" s="257"/>
      <c r="H584" s="260">
        <v>28.2</v>
      </c>
      <c r="I584" s="261"/>
      <c r="J584" s="257"/>
      <c r="K584" s="257"/>
      <c r="L584" s="262"/>
      <c r="M584" s="263"/>
      <c r="N584" s="264"/>
      <c r="O584" s="264"/>
      <c r="P584" s="264"/>
      <c r="Q584" s="264"/>
      <c r="R584" s="264"/>
      <c r="S584" s="264"/>
      <c r="T584" s="26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66" t="s">
        <v>240</v>
      </c>
      <c r="AU584" s="266" t="s">
        <v>89</v>
      </c>
      <c r="AV584" s="15" t="s">
        <v>236</v>
      </c>
      <c r="AW584" s="15" t="s">
        <v>35</v>
      </c>
      <c r="AX584" s="15" t="s">
        <v>81</v>
      </c>
      <c r="AY584" s="266" t="s">
        <v>230</v>
      </c>
    </row>
    <row r="585" spans="1:65" s="2" customFormat="1" ht="37.8" customHeight="1">
      <c r="A585" s="40"/>
      <c r="B585" s="41"/>
      <c r="C585" s="216" t="s">
        <v>803</v>
      </c>
      <c r="D585" s="216" t="s">
        <v>232</v>
      </c>
      <c r="E585" s="217" t="s">
        <v>804</v>
      </c>
      <c r="F585" s="218" t="s">
        <v>805</v>
      </c>
      <c r="G585" s="219" t="s">
        <v>114</v>
      </c>
      <c r="H585" s="220">
        <v>24.41</v>
      </c>
      <c r="I585" s="221"/>
      <c r="J585" s="222">
        <f>ROUND(I585*H585,2)</f>
        <v>0</v>
      </c>
      <c r="K585" s="218" t="s">
        <v>235</v>
      </c>
      <c r="L585" s="46"/>
      <c r="M585" s="223" t="s">
        <v>19</v>
      </c>
      <c r="N585" s="224" t="s">
        <v>45</v>
      </c>
      <c r="O585" s="86"/>
      <c r="P585" s="225">
        <f>O585*H585</f>
        <v>0</v>
      </c>
      <c r="Q585" s="225">
        <v>0</v>
      </c>
      <c r="R585" s="225">
        <f>Q585*H585</f>
        <v>0</v>
      </c>
      <c r="S585" s="225">
        <v>0</v>
      </c>
      <c r="T585" s="226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27" t="s">
        <v>348</v>
      </c>
      <c r="AT585" s="227" t="s">
        <v>232</v>
      </c>
      <c r="AU585" s="227" t="s">
        <v>89</v>
      </c>
      <c r="AY585" s="19" t="s">
        <v>230</v>
      </c>
      <c r="BE585" s="228">
        <f>IF(N585="základní",J585,0)</f>
        <v>0</v>
      </c>
      <c r="BF585" s="228">
        <f>IF(N585="snížená",J585,0)</f>
        <v>0</v>
      </c>
      <c r="BG585" s="228">
        <f>IF(N585="zákl. přenesená",J585,0)</f>
        <v>0</v>
      </c>
      <c r="BH585" s="228">
        <f>IF(N585="sníž. přenesená",J585,0)</f>
        <v>0</v>
      </c>
      <c r="BI585" s="228">
        <f>IF(N585="nulová",J585,0)</f>
        <v>0</v>
      </c>
      <c r="BJ585" s="19" t="s">
        <v>89</v>
      </c>
      <c r="BK585" s="228">
        <f>ROUND(I585*H585,2)</f>
        <v>0</v>
      </c>
      <c r="BL585" s="19" t="s">
        <v>348</v>
      </c>
      <c r="BM585" s="227" t="s">
        <v>806</v>
      </c>
    </row>
    <row r="586" spans="1:47" s="2" customFormat="1" ht="12">
      <c r="A586" s="40"/>
      <c r="B586" s="41"/>
      <c r="C586" s="42"/>
      <c r="D586" s="229" t="s">
        <v>238</v>
      </c>
      <c r="E586" s="42"/>
      <c r="F586" s="230" t="s">
        <v>807</v>
      </c>
      <c r="G586" s="42"/>
      <c r="H586" s="42"/>
      <c r="I586" s="231"/>
      <c r="J586" s="42"/>
      <c r="K586" s="42"/>
      <c r="L586" s="46"/>
      <c r="M586" s="232"/>
      <c r="N586" s="233"/>
      <c r="O586" s="86"/>
      <c r="P586" s="86"/>
      <c r="Q586" s="86"/>
      <c r="R586" s="86"/>
      <c r="S586" s="86"/>
      <c r="T586" s="87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T586" s="19" t="s">
        <v>238</v>
      </c>
      <c r="AU586" s="19" t="s">
        <v>89</v>
      </c>
    </row>
    <row r="587" spans="1:51" s="13" customFormat="1" ht="12">
      <c r="A587" s="13"/>
      <c r="B587" s="234"/>
      <c r="C587" s="235"/>
      <c r="D587" s="236" t="s">
        <v>240</v>
      </c>
      <c r="E587" s="237" t="s">
        <v>19</v>
      </c>
      <c r="F587" s="238" t="s">
        <v>808</v>
      </c>
      <c r="G587" s="235"/>
      <c r="H587" s="237" t="s">
        <v>19</v>
      </c>
      <c r="I587" s="239"/>
      <c r="J587" s="235"/>
      <c r="K587" s="235"/>
      <c r="L587" s="240"/>
      <c r="M587" s="241"/>
      <c r="N587" s="242"/>
      <c r="O587" s="242"/>
      <c r="P587" s="242"/>
      <c r="Q587" s="242"/>
      <c r="R587" s="242"/>
      <c r="S587" s="242"/>
      <c r="T587" s="24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4" t="s">
        <v>240</v>
      </c>
      <c r="AU587" s="244" t="s">
        <v>89</v>
      </c>
      <c r="AV587" s="13" t="s">
        <v>81</v>
      </c>
      <c r="AW587" s="13" t="s">
        <v>35</v>
      </c>
      <c r="AX587" s="13" t="s">
        <v>73</v>
      </c>
      <c r="AY587" s="244" t="s">
        <v>230</v>
      </c>
    </row>
    <row r="588" spans="1:51" s="14" customFormat="1" ht="12">
      <c r="A588" s="14"/>
      <c r="B588" s="245"/>
      <c r="C588" s="246"/>
      <c r="D588" s="236" t="s">
        <v>240</v>
      </c>
      <c r="E588" s="247" t="s">
        <v>19</v>
      </c>
      <c r="F588" s="248" t="s">
        <v>809</v>
      </c>
      <c r="G588" s="246"/>
      <c r="H588" s="249">
        <v>8.02</v>
      </c>
      <c r="I588" s="250"/>
      <c r="J588" s="246"/>
      <c r="K588" s="246"/>
      <c r="L588" s="251"/>
      <c r="M588" s="252"/>
      <c r="N588" s="253"/>
      <c r="O588" s="253"/>
      <c r="P588" s="253"/>
      <c r="Q588" s="253"/>
      <c r="R588" s="253"/>
      <c r="S588" s="253"/>
      <c r="T588" s="25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5" t="s">
        <v>240</v>
      </c>
      <c r="AU588" s="255" t="s">
        <v>89</v>
      </c>
      <c r="AV588" s="14" t="s">
        <v>89</v>
      </c>
      <c r="AW588" s="14" t="s">
        <v>35</v>
      </c>
      <c r="AX588" s="14" t="s">
        <v>73</v>
      </c>
      <c r="AY588" s="255" t="s">
        <v>230</v>
      </c>
    </row>
    <row r="589" spans="1:51" s="14" customFormat="1" ht="12">
      <c r="A589" s="14"/>
      <c r="B589" s="245"/>
      <c r="C589" s="246"/>
      <c r="D589" s="236" t="s">
        <v>240</v>
      </c>
      <c r="E589" s="247" t="s">
        <v>19</v>
      </c>
      <c r="F589" s="248" t="s">
        <v>810</v>
      </c>
      <c r="G589" s="246"/>
      <c r="H589" s="249">
        <v>8.02</v>
      </c>
      <c r="I589" s="250"/>
      <c r="J589" s="246"/>
      <c r="K589" s="246"/>
      <c r="L589" s="251"/>
      <c r="M589" s="252"/>
      <c r="N589" s="253"/>
      <c r="O589" s="253"/>
      <c r="P589" s="253"/>
      <c r="Q589" s="253"/>
      <c r="R589" s="253"/>
      <c r="S589" s="253"/>
      <c r="T589" s="25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5" t="s">
        <v>240</v>
      </c>
      <c r="AU589" s="255" t="s">
        <v>89</v>
      </c>
      <c r="AV589" s="14" t="s">
        <v>89</v>
      </c>
      <c r="AW589" s="14" t="s">
        <v>35</v>
      </c>
      <c r="AX589" s="14" t="s">
        <v>73</v>
      </c>
      <c r="AY589" s="255" t="s">
        <v>230</v>
      </c>
    </row>
    <row r="590" spans="1:51" s="14" customFormat="1" ht="12">
      <c r="A590" s="14"/>
      <c r="B590" s="245"/>
      <c r="C590" s="246"/>
      <c r="D590" s="236" t="s">
        <v>240</v>
      </c>
      <c r="E590" s="247" t="s">
        <v>19</v>
      </c>
      <c r="F590" s="248" t="s">
        <v>811</v>
      </c>
      <c r="G590" s="246"/>
      <c r="H590" s="249">
        <v>8.37</v>
      </c>
      <c r="I590" s="250"/>
      <c r="J590" s="246"/>
      <c r="K590" s="246"/>
      <c r="L590" s="251"/>
      <c r="M590" s="252"/>
      <c r="N590" s="253"/>
      <c r="O590" s="253"/>
      <c r="P590" s="253"/>
      <c r="Q590" s="253"/>
      <c r="R590" s="253"/>
      <c r="S590" s="253"/>
      <c r="T590" s="25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5" t="s">
        <v>240</v>
      </c>
      <c r="AU590" s="255" t="s">
        <v>89</v>
      </c>
      <c r="AV590" s="14" t="s">
        <v>89</v>
      </c>
      <c r="AW590" s="14" t="s">
        <v>35</v>
      </c>
      <c r="AX590" s="14" t="s">
        <v>73</v>
      </c>
      <c r="AY590" s="255" t="s">
        <v>230</v>
      </c>
    </row>
    <row r="591" spans="1:51" s="16" customFormat="1" ht="12">
      <c r="A591" s="16"/>
      <c r="B591" s="277"/>
      <c r="C591" s="278"/>
      <c r="D591" s="236" t="s">
        <v>240</v>
      </c>
      <c r="E591" s="279" t="s">
        <v>19</v>
      </c>
      <c r="F591" s="280" t="s">
        <v>469</v>
      </c>
      <c r="G591" s="278"/>
      <c r="H591" s="281">
        <v>24.41</v>
      </c>
      <c r="I591" s="282"/>
      <c r="J591" s="278"/>
      <c r="K591" s="278"/>
      <c r="L591" s="283"/>
      <c r="M591" s="284"/>
      <c r="N591" s="285"/>
      <c r="O591" s="285"/>
      <c r="P591" s="285"/>
      <c r="Q591" s="285"/>
      <c r="R591" s="285"/>
      <c r="S591" s="285"/>
      <c r="T591" s="28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T591" s="287" t="s">
        <v>240</v>
      </c>
      <c r="AU591" s="287" t="s">
        <v>89</v>
      </c>
      <c r="AV591" s="16" t="s">
        <v>116</v>
      </c>
      <c r="AW591" s="16" t="s">
        <v>35</v>
      </c>
      <c r="AX591" s="16" t="s">
        <v>73</v>
      </c>
      <c r="AY591" s="287" t="s">
        <v>230</v>
      </c>
    </row>
    <row r="592" spans="1:51" s="15" customFormat="1" ht="12">
      <c r="A592" s="15"/>
      <c r="B592" s="256"/>
      <c r="C592" s="257"/>
      <c r="D592" s="236" t="s">
        <v>240</v>
      </c>
      <c r="E592" s="258" t="s">
        <v>19</v>
      </c>
      <c r="F592" s="259" t="s">
        <v>244</v>
      </c>
      <c r="G592" s="257"/>
      <c r="H592" s="260">
        <v>24.41</v>
      </c>
      <c r="I592" s="261"/>
      <c r="J592" s="257"/>
      <c r="K592" s="257"/>
      <c r="L592" s="262"/>
      <c r="M592" s="263"/>
      <c r="N592" s="264"/>
      <c r="O592" s="264"/>
      <c r="P592" s="264"/>
      <c r="Q592" s="264"/>
      <c r="R592" s="264"/>
      <c r="S592" s="264"/>
      <c r="T592" s="26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66" t="s">
        <v>240</v>
      </c>
      <c r="AU592" s="266" t="s">
        <v>89</v>
      </c>
      <c r="AV592" s="15" t="s">
        <v>236</v>
      </c>
      <c r="AW592" s="15" t="s">
        <v>35</v>
      </c>
      <c r="AX592" s="15" t="s">
        <v>81</v>
      </c>
      <c r="AY592" s="266" t="s">
        <v>230</v>
      </c>
    </row>
    <row r="593" spans="1:65" s="2" customFormat="1" ht="16.5" customHeight="1">
      <c r="A593" s="40"/>
      <c r="B593" s="41"/>
      <c r="C593" s="267" t="s">
        <v>812</v>
      </c>
      <c r="D593" s="267" t="s">
        <v>281</v>
      </c>
      <c r="E593" s="268" t="s">
        <v>813</v>
      </c>
      <c r="F593" s="269" t="s">
        <v>814</v>
      </c>
      <c r="G593" s="270" t="s">
        <v>114</v>
      </c>
      <c r="H593" s="271">
        <v>25.631</v>
      </c>
      <c r="I593" s="272"/>
      <c r="J593" s="273">
        <f>ROUND(I593*H593,2)</f>
        <v>0</v>
      </c>
      <c r="K593" s="269" t="s">
        <v>235</v>
      </c>
      <c r="L593" s="274"/>
      <c r="M593" s="275" t="s">
        <v>19</v>
      </c>
      <c r="N593" s="276" t="s">
        <v>45</v>
      </c>
      <c r="O593" s="86"/>
      <c r="P593" s="225">
        <f>O593*H593</f>
        <v>0</v>
      </c>
      <c r="Q593" s="225">
        <v>8E-05</v>
      </c>
      <c r="R593" s="225">
        <f>Q593*H593</f>
        <v>0.0020504800000000004</v>
      </c>
      <c r="S593" s="225">
        <v>0</v>
      </c>
      <c r="T593" s="226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27" t="s">
        <v>456</v>
      </c>
      <c r="AT593" s="227" t="s">
        <v>281</v>
      </c>
      <c r="AU593" s="227" t="s">
        <v>89</v>
      </c>
      <c r="AY593" s="19" t="s">
        <v>230</v>
      </c>
      <c r="BE593" s="228">
        <f>IF(N593="základní",J593,0)</f>
        <v>0</v>
      </c>
      <c r="BF593" s="228">
        <f>IF(N593="snížená",J593,0)</f>
        <v>0</v>
      </c>
      <c r="BG593" s="228">
        <f>IF(N593="zákl. přenesená",J593,0)</f>
        <v>0</v>
      </c>
      <c r="BH593" s="228">
        <f>IF(N593="sníž. přenesená",J593,0)</f>
        <v>0</v>
      </c>
      <c r="BI593" s="228">
        <f>IF(N593="nulová",J593,0)</f>
        <v>0</v>
      </c>
      <c r="BJ593" s="19" t="s">
        <v>89</v>
      </c>
      <c r="BK593" s="228">
        <f>ROUND(I593*H593,2)</f>
        <v>0</v>
      </c>
      <c r="BL593" s="19" t="s">
        <v>348</v>
      </c>
      <c r="BM593" s="227" t="s">
        <v>815</v>
      </c>
    </row>
    <row r="594" spans="1:51" s="14" customFormat="1" ht="12">
      <c r="A594" s="14"/>
      <c r="B594" s="245"/>
      <c r="C594" s="246"/>
      <c r="D594" s="236" t="s">
        <v>240</v>
      </c>
      <c r="E594" s="246"/>
      <c r="F594" s="248" t="s">
        <v>816</v>
      </c>
      <c r="G594" s="246"/>
      <c r="H594" s="249">
        <v>25.631</v>
      </c>
      <c r="I594" s="250"/>
      <c r="J594" s="246"/>
      <c r="K594" s="246"/>
      <c r="L594" s="251"/>
      <c r="M594" s="252"/>
      <c r="N594" s="253"/>
      <c r="O594" s="253"/>
      <c r="P594" s="253"/>
      <c r="Q594" s="253"/>
      <c r="R594" s="253"/>
      <c r="S594" s="253"/>
      <c r="T594" s="25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5" t="s">
        <v>240</v>
      </c>
      <c r="AU594" s="255" t="s">
        <v>89</v>
      </c>
      <c r="AV594" s="14" t="s">
        <v>89</v>
      </c>
      <c r="AW594" s="14" t="s">
        <v>4</v>
      </c>
      <c r="AX594" s="14" t="s">
        <v>81</v>
      </c>
      <c r="AY594" s="255" t="s">
        <v>230</v>
      </c>
    </row>
    <row r="595" spans="1:65" s="2" customFormat="1" ht="37.8" customHeight="1">
      <c r="A595" s="40"/>
      <c r="B595" s="41"/>
      <c r="C595" s="216" t="s">
        <v>817</v>
      </c>
      <c r="D595" s="216" t="s">
        <v>232</v>
      </c>
      <c r="E595" s="217" t="s">
        <v>818</v>
      </c>
      <c r="F595" s="218" t="s">
        <v>819</v>
      </c>
      <c r="G595" s="219" t="s">
        <v>315</v>
      </c>
      <c r="H595" s="220">
        <v>12</v>
      </c>
      <c r="I595" s="221"/>
      <c r="J595" s="222">
        <f>ROUND(I595*H595,2)</f>
        <v>0</v>
      </c>
      <c r="K595" s="218" t="s">
        <v>235</v>
      </c>
      <c r="L595" s="46"/>
      <c r="M595" s="223" t="s">
        <v>19</v>
      </c>
      <c r="N595" s="224" t="s">
        <v>45</v>
      </c>
      <c r="O595" s="86"/>
      <c r="P595" s="225">
        <f>O595*H595</f>
        <v>0</v>
      </c>
      <c r="Q595" s="225">
        <v>0</v>
      </c>
      <c r="R595" s="225">
        <f>Q595*H595</f>
        <v>0</v>
      </c>
      <c r="S595" s="225">
        <v>0</v>
      </c>
      <c r="T595" s="226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7" t="s">
        <v>348</v>
      </c>
      <c r="AT595" s="227" t="s">
        <v>232</v>
      </c>
      <c r="AU595" s="227" t="s">
        <v>89</v>
      </c>
      <c r="AY595" s="19" t="s">
        <v>230</v>
      </c>
      <c r="BE595" s="228">
        <f>IF(N595="základní",J595,0)</f>
        <v>0</v>
      </c>
      <c r="BF595" s="228">
        <f>IF(N595="snížená",J595,0)</f>
        <v>0</v>
      </c>
      <c r="BG595" s="228">
        <f>IF(N595="zákl. přenesená",J595,0)</f>
        <v>0</v>
      </c>
      <c r="BH595" s="228">
        <f>IF(N595="sníž. přenesená",J595,0)</f>
        <v>0</v>
      </c>
      <c r="BI595" s="228">
        <f>IF(N595="nulová",J595,0)</f>
        <v>0</v>
      </c>
      <c r="BJ595" s="19" t="s">
        <v>89</v>
      </c>
      <c r="BK595" s="228">
        <f>ROUND(I595*H595,2)</f>
        <v>0</v>
      </c>
      <c r="BL595" s="19" t="s">
        <v>348</v>
      </c>
      <c r="BM595" s="227" t="s">
        <v>820</v>
      </c>
    </row>
    <row r="596" spans="1:47" s="2" customFormat="1" ht="12">
      <c r="A596" s="40"/>
      <c r="B596" s="41"/>
      <c r="C596" s="42"/>
      <c r="D596" s="229" t="s">
        <v>238</v>
      </c>
      <c r="E596" s="42"/>
      <c r="F596" s="230" t="s">
        <v>821</v>
      </c>
      <c r="G596" s="42"/>
      <c r="H596" s="42"/>
      <c r="I596" s="231"/>
      <c r="J596" s="42"/>
      <c r="K596" s="42"/>
      <c r="L596" s="46"/>
      <c r="M596" s="232"/>
      <c r="N596" s="233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238</v>
      </c>
      <c r="AU596" s="19" t="s">
        <v>89</v>
      </c>
    </row>
    <row r="597" spans="1:51" s="13" customFormat="1" ht="12">
      <c r="A597" s="13"/>
      <c r="B597" s="234"/>
      <c r="C597" s="235"/>
      <c r="D597" s="236" t="s">
        <v>240</v>
      </c>
      <c r="E597" s="237" t="s">
        <v>19</v>
      </c>
      <c r="F597" s="238" t="s">
        <v>822</v>
      </c>
      <c r="G597" s="235"/>
      <c r="H597" s="237" t="s">
        <v>19</v>
      </c>
      <c r="I597" s="239"/>
      <c r="J597" s="235"/>
      <c r="K597" s="235"/>
      <c r="L597" s="240"/>
      <c r="M597" s="241"/>
      <c r="N597" s="242"/>
      <c r="O597" s="242"/>
      <c r="P597" s="242"/>
      <c r="Q597" s="242"/>
      <c r="R597" s="242"/>
      <c r="S597" s="242"/>
      <c r="T597" s="24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4" t="s">
        <v>240</v>
      </c>
      <c r="AU597" s="244" t="s">
        <v>89</v>
      </c>
      <c r="AV597" s="13" t="s">
        <v>81</v>
      </c>
      <c r="AW597" s="13" t="s">
        <v>35</v>
      </c>
      <c r="AX597" s="13" t="s">
        <v>73</v>
      </c>
      <c r="AY597" s="244" t="s">
        <v>230</v>
      </c>
    </row>
    <row r="598" spans="1:51" s="14" customFormat="1" ht="12">
      <c r="A598" s="14"/>
      <c r="B598" s="245"/>
      <c r="C598" s="246"/>
      <c r="D598" s="236" t="s">
        <v>240</v>
      </c>
      <c r="E598" s="247" t="s">
        <v>19</v>
      </c>
      <c r="F598" s="248" t="s">
        <v>823</v>
      </c>
      <c r="G598" s="246"/>
      <c r="H598" s="249">
        <v>4</v>
      </c>
      <c r="I598" s="250"/>
      <c r="J598" s="246"/>
      <c r="K598" s="246"/>
      <c r="L598" s="251"/>
      <c r="M598" s="252"/>
      <c r="N598" s="253"/>
      <c r="O598" s="253"/>
      <c r="P598" s="253"/>
      <c r="Q598" s="253"/>
      <c r="R598" s="253"/>
      <c r="S598" s="253"/>
      <c r="T598" s="25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5" t="s">
        <v>240</v>
      </c>
      <c r="AU598" s="255" t="s">
        <v>89</v>
      </c>
      <c r="AV598" s="14" t="s">
        <v>89</v>
      </c>
      <c r="AW598" s="14" t="s">
        <v>35</v>
      </c>
      <c r="AX598" s="14" t="s">
        <v>73</v>
      </c>
      <c r="AY598" s="255" t="s">
        <v>230</v>
      </c>
    </row>
    <row r="599" spans="1:51" s="14" customFormat="1" ht="12">
      <c r="A599" s="14"/>
      <c r="B599" s="245"/>
      <c r="C599" s="246"/>
      <c r="D599" s="236" t="s">
        <v>240</v>
      </c>
      <c r="E599" s="247" t="s">
        <v>19</v>
      </c>
      <c r="F599" s="248" t="s">
        <v>824</v>
      </c>
      <c r="G599" s="246"/>
      <c r="H599" s="249">
        <v>4</v>
      </c>
      <c r="I599" s="250"/>
      <c r="J599" s="246"/>
      <c r="K599" s="246"/>
      <c r="L599" s="251"/>
      <c r="M599" s="252"/>
      <c r="N599" s="253"/>
      <c r="O599" s="253"/>
      <c r="P599" s="253"/>
      <c r="Q599" s="253"/>
      <c r="R599" s="253"/>
      <c r="S599" s="253"/>
      <c r="T599" s="25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5" t="s">
        <v>240</v>
      </c>
      <c r="AU599" s="255" t="s">
        <v>89</v>
      </c>
      <c r="AV599" s="14" t="s">
        <v>89</v>
      </c>
      <c r="AW599" s="14" t="s">
        <v>35</v>
      </c>
      <c r="AX599" s="14" t="s">
        <v>73</v>
      </c>
      <c r="AY599" s="255" t="s">
        <v>230</v>
      </c>
    </row>
    <row r="600" spans="1:51" s="14" customFormat="1" ht="12">
      <c r="A600" s="14"/>
      <c r="B600" s="245"/>
      <c r="C600" s="246"/>
      <c r="D600" s="236" t="s">
        <v>240</v>
      </c>
      <c r="E600" s="247" t="s">
        <v>19</v>
      </c>
      <c r="F600" s="248" t="s">
        <v>825</v>
      </c>
      <c r="G600" s="246"/>
      <c r="H600" s="249">
        <v>4</v>
      </c>
      <c r="I600" s="250"/>
      <c r="J600" s="246"/>
      <c r="K600" s="246"/>
      <c r="L600" s="251"/>
      <c r="M600" s="252"/>
      <c r="N600" s="253"/>
      <c r="O600" s="253"/>
      <c r="P600" s="253"/>
      <c r="Q600" s="253"/>
      <c r="R600" s="253"/>
      <c r="S600" s="253"/>
      <c r="T600" s="25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5" t="s">
        <v>240</v>
      </c>
      <c r="AU600" s="255" t="s">
        <v>89</v>
      </c>
      <c r="AV600" s="14" t="s">
        <v>89</v>
      </c>
      <c r="AW600" s="14" t="s">
        <v>35</v>
      </c>
      <c r="AX600" s="14" t="s">
        <v>73</v>
      </c>
      <c r="AY600" s="255" t="s">
        <v>230</v>
      </c>
    </row>
    <row r="601" spans="1:51" s="16" customFormat="1" ht="12">
      <c r="A601" s="16"/>
      <c r="B601" s="277"/>
      <c r="C601" s="278"/>
      <c r="D601" s="236" t="s">
        <v>240</v>
      </c>
      <c r="E601" s="279" t="s">
        <v>19</v>
      </c>
      <c r="F601" s="280" t="s">
        <v>469</v>
      </c>
      <c r="G601" s="278"/>
      <c r="H601" s="281">
        <v>12</v>
      </c>
      <c r="I601" s="282"/>
      <c r="J601" s="278"/>
      <c r="K601" s="278"/>
      <c r="L601" s="283"/>
      <c r="M601" s="284"/>
      <c r="N601" s="285"/>
      <c r="O601" s="285"/>
      <c r="P601" s="285"/>
      <c r="Q601" s="285"/>
      <c r="R601" s="285"/>
      <c r="S601" s="285"/>
      <c r="T601" s="28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T601" s="287" t="s">
        <v>240</v>
      </c>
      <c r="AU601" s="287" t="s">
        <v>89</v>
      </c>
      <c r="AV601" s="16" t="s">
        <v>116</v>
      </c>
      <c r="AW601" s="16" t="s">
        <v>35</v>
      </c>
      <c r="AX601" s="16" t="s">
        <v>73</v>
      </c>
      <c r="AY601" s="287" t="s">
        <v>230</v>
      </c>
    </row>
    <row r="602" spans="1:51" s="15" customFormat="1" ht="12">
      <c r="A602" s="15"/>
      <c r="B602" s="256"/>
      <c r="C602" s="257"/>
      <c r="D602" s="236" t="s">
        <v>240</v>
      </c>
      <c r="E602" s="258" t="s">
        <v>19</v>
      </c>
      <c r="F602" s="259" t="s">
        <v>244</v>
      </c>
      <c r="G602" s="257"/>
      <c r="H602" s="260">
        <v>12</v>
      </c>
      <c r="I602" s="261"/>
      <c r="J602" s="257"/>
      <c r="K602" s="257"/>
      <c r="L602" s="262"/>
      <c r="M602" s="263"/>
      <c r="N602" s="264"/>
      <c r="O602" s="264"/>
      <c r="P602" s="264"/>
      <c r="Q602" s="264"/>
      <c r="R602" s="264"/>
      <c r="S602" s="264"/>
      <c r="T602" s="26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T602" s="266" t="s">
        <v>240</v>
      </c>
      <c r="AU602" s="266" t="s">
        <v>89</v>
      </c>
      <c r="AV602" s="15" t="s">
        <v>236</v>
      </c>
      <c r="AW602" s="15" t="s">
        <v>35</v>
      </c>
      <c r="AX602" s="15" t="s">
        <v>81</v>
      </c>
      <c r="AY602" s="266" t="s">
        <v>230</v>
      </c>
    </row>
    <row r="603" spans="1:65" s="2" customFormat="1" ht="16.5" customHeight="1">
      <c r="A603" s="40"/>
      <c r="B603" s="41"/>
      <c r="C603" s="267" t="s">
        <v>826</v>
      </c>
      <c r="D603" s="267" t="s">
        <v>281</v>
      </c>
      <c r="E603" s="268" t="s">
        <v>827</v>
      </c>
      <c r="F603" s="269" t="s">
        <v>828</v>
      </c>
      <c r="G603" s="270" t="s">
        <v>315</v>
      </c>
      <c r="H603" s="271">
        <v>12</v>
      </c>
      <c r="I603" s="272"/>
      <c r="J603" s="273">
        <f>ROUND(I603*H603,2)</f>
        <v>0</v>
      </c>
      <c r="K603" s="269" t="s">
        <v>235</v>
      </c>
      <c r="L603" s="274"/>
      <c r="M603" s="275" t="s">
        <v>19</v>
      </c>
      <c r="N603" s="276" t="s">
        <v>45</v>
      </c>
      <c r="O603" s="86"/>
      <c r="P603" s="225">
        <f>O603*H603</f>
        <v>0</v>
      </c>
      <c r="Q603" s="225">
        <v>4E-05</v>
      </c>
      <c r="R603" s="225">
        <f>Q603*H603</f>
        <v>0.00048000000000000007</v>
      </c>
      <c r="S603" s="225">
        <v>0</v>
      </c>
      <c r="T603" s="226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27" t="s">
        <v>456</v>
      </c>
      <c r="AT603" s="227" t="s">
        <v>281</v>
      </c>
      <c r="AU603" s="227" t="s">
        <v>89</v>
      </c>
      <c r="AY603" s="19" t="s">
        <v>230</v>
      </c>
      <c r="BE603" s="228">
        <f>IF(N603="základní",J603,0)</f>
        <v>0</v>
      </c>
      <c r="BF603" s="228">
        <f>IF(N603="snížená",J603,0)</f>
        <v>0</v>
      </c>
      <c r="BG603" s="228">
        <f>IF(N603="zákl. přenesená",J603,0)</f>
        <v>0</v>
      </c>
      <c r="BH603" s="228">
        <f>IF(N603="sníž. přenesená",J603,0)</f>
        <v>0</v>
      </c>
      <c r="BI603" s="228">
        <f>IF(N603="nulová",J603,0)</f>
        <v>0</v>
      </c>
      <c r="BJ603" s="19" t="s">
        <v>89</v>
      </c>
      <c r="BK603" s="228">
        <f>ROUND(I603*H603,2)</f>
        <v>0</v>
      </c>
      <c r="BL603" s="19" t="s">
        <v>348</v>
      </c>
      <c r="BM603" s="227" t="s">
        <v>829</v>
      </c>
    </row>
    <row r="604" spans="1:65" s="2" customFormat="1" ht="33" customHeight="1">
      <c r="A604" s="40"/>
      <c r="B604" s="41"/>
      <c r="C604" s="216" t="s">
        <v>830</v>
      </c>
      <c r="D604" s="216" t="s">
        <v>232</v>
      </c>
      <c r="E604" s="217" t="s">
        <v>831</v>
      </c>
      <c r="F604" s="218" t="s">
        <v>832</v>
      </c>
      <c r="G604" s="219" t="s">
        <v>144</v>
      </c>
      <c r="H604" s="220">
        <v>6.48</v>
      </c>
      <c r="I604" s="221"/>
      <c r="J604" s="222">
        <f>ROUND(I604*H604,2)</f>
        <v>0</v>
      </c>
      <c r="K604" s="218" t="s">
        <v>235</v>
      </c>
      <c r="L604" s="46"/>
      <c r="M604" s="223" t="s">
        <v>19</v>
      </c>
      <c r="N604" s="224" t="s">
        <v>45</v>
      </c>
      <c r="O604" s="86"/>
      <c r="P604" s="225">
        <f>O604*H604</f>
        <v>0</v>
      </c>
      <c r="Q604" s="225">
        <v>0.00023</v>
      </c>
      <c r="R604" s="225">
        <f>Q604*H604</f>
        <v>0.0014904000000000002</v>
      </c>
      <c r="S604" s="225">
        <v>0</v>
      </c>
      <c r="T604" s="226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27" t="s">
        <v>348</v>
      </c>
      <c r="AT604" s="227" t="s">
        <v>232</v>
      </c>
      <c r="AU604" s="227" t="s">
        <v>89</v>
      </c>
      <c r="AY604" s="19" t="s">
        <v>230</v>
      </c>
      <c r="BE604" s="228">
        <f>IF(N604="základní",J604,0)</f>
        <v>0</v>
      </c>
      <c r="BF604" s="228">
        <f>IF(N604="snížená",J604,0)</f>
        <v>0</v>
      </c>
      <c r="BG604" s="228">
        <f>IF(N604="zákl. přenesená",J604,0)</f>
        <v>0</v>
      </c>
      <c r="BH604" s="228">
        <f>IF(N604="sníž. přenesená",J604,0)</f>
        <v>0</v>
      </c>
      <c r="BI604" s="228">
        <f>IF(N604="nulová",J604,0)</f>
        <v>0</v>
      </c>
      <c r="BJ604" s="19" t="s">
        <v>89</v>
      </c>
      <c r="BK604" s="228">
        <f>ROUND(I604*H604,2)</f>
        <v>0</v>
      </c>
      <c r="BL604" s="19" t="s">
        <v>348</v>
      </c>
      <c r="BM604" s="227" t="s">
        <v>833</v>
      </c>
    </row>
    <row r="605" spans="1:47" s="2" customFormat="1" ht="12">
      <c r="A605" s="40"/>
      <c r="B605" s="41"/>
      <c r="C605" s="42"/>
      <c r="D605" s="229" t="s">
        <v>238</v>
      </c>
      <c r="E605" s="42"/>
      <c r="F605" s="230" t="s">
        <v>834</v>
      </c>
      <c r="G605" s="42"/>
      <c r="H605" s="42"/>
      <c r="I605" s="231"/>
      <c r="J605" s="42"/>
      <c r="K605" s="42"/>
      <c r="L605" s="46"/>
      <c r="M605" s="232"/>
      <c r="N605" s="233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238</v>
      </c>
      <c r="AU605" s="19" t="s">
        <v>89</v>
      </c>
    </row>
    <row r="606" spans="1:51" s="13" customFormat="1" ht="12">
      <c r="A606" s="13"/>
      <c r="B606" s="234"/>
      <c r="C606" s="235"/>
      <c r="D606" s="236" t="s">
        <v>240</v>
      </c>
      <c r="E606" s="237" t="s">
        <v>19</v>
      </c>
      <c r="F606" s="238" t="s">
        <v>835</v>
      </c>
      <c r="G606" s="235"/>
      <c r="H606" s="237" t="s">
        <v>19</v>
      </c>
      <c r="I606" s="239"/>
      <c r="J606" s="235"/>
      <c r="K606" s="235"/>
      <c r="L606" s="240"/>
      <c r="M606" s="241"/>
      <c r="N606" s="242"/>
      <c r="O606" s="242"/>
      <c r="P606" s="242"/>
      <c r="Q606" s="242"/>
      <c r="R606" s="242"/>
      <c r="S606" s="242"/>
      <c r="T606" s="24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4" t="s">
        <v>240</v>
      </c>
      <c r="AU606" s="244" t="s">
        <v>89</v>
      </c>
      <c r="AV606" s="13" t="s">
        <v>81</v>
      </c>
      <c r="AW606" s="13" t="s">
        <v>35</v>
      </c>
      <c r="AX606" s="13" t="s">
        <v>73</v>
      </c>
      <c r="AY606" s="244" t="s">
        <v>230</v>
      </c>
    </row>
    <row r="607" spans="1:51" s="14" customFormat="1" ht="12">
      <c r="A607" s="14"/>
      <c r="B607" s="245"/>
      <c r="C607" s="246"/>
      <c r="D607" s="236" t="s">
        <v>240</v>
      </c>
      <c r="E607" s="247" t="s">
        <v>19</v>
      </c>
      <c r="F607" s="248" t="s">
        <v>836</v>
      </c>
      <c r="G607" s="246"/>
      <c r="H607" s="249">
        <v>2.88</v>
      </c>
      <c r="I607" s="250"/>
      <c r="J607" s="246"/>
      <c r="K607" s="246"/>
      <c r="L607" s="251"/>
      <c r="M607" s="252"/>
      <c r="N607" s="253"/>
      <c r="O607" s="253"/>
      <c r="P607" s="253"/>
      <c r="Q607" s="253"/>
      <c r="R607" s="253"/>
      <c r="S607" s="253"/>
      <c r="T607" s="25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5" t="s">
        <v>240</v>
      </c>
      <c r="AU607" s="255" t="s">
        <v>89</v>
      </c>
      <c r="AV607" s="14" t="s">
        <v>89</v>
      </c>
      <c r="AW607" s="14" t="s">
        <v>35</v>
      </c>
      <c r="AX607" s="14" t="s">
        <v>73</v>
      </c>
      <c r="AY607" s="255" t="s">
        <v>230</v>
      </c>
    </row>
    <row r="608" spans="1:51" s="14" customFormat="1" ht="12">
      <c r="A608" s="14"/>
      <c r="B608" s="245"/>
      <c r="C608" s="246"/>
      <c r="D608" s="236" t="s">
        <v>240</v>
      </c>
      <c r="E608" s="247" t="s">
        <v>19</v>
      </c>
      <c r="F608" s="248" t="s">
        <v>837</v>
      </c>
      <c r="G608" s="246"/>
      <c r="H608" s="249">
        <v>3.6</v>
      </c>
      <c r="I608" s="250"/>
      <c r="J608" s="246"/>
      <c r="K608" s="246"/>
      <c r="L608" s="251"/>
      <c r="M608" s="252"/>
      <c r="N608" s="253"/>
      <c r="O608" s="253"/>
      <c r="P608" s="253"/>
      <c r="Q608" s="253"/>
      <c r="R608" s="253"/>
      <c r="S608" s="253"/>
      <c r="T608" s="25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5" t="s">
        <v>240</v>
      </c>
      <c r="AU608" s="255" t="s">
        <v>89</v>
      </c>
      <c r="AV608" s="14" t="s">
        <v>89</v>
      </c>
      <c r="AW608" s="14" t="s">
        <v>35</v>
      </c>
      <c r="AX608" s="14" t="s">
        <v>73</v>
      </c>
      <c r="AY608" s="255" t="s">
        <v>230</v>
      </c>
    </row>
    <row r="609" spans="1:51" s="16" customFormat="1" ht="12">
      <c r="A609" s="16"/>
      <c r="B609" s="277"/>
      <c r="C609" s="278"/>
      <c r="D609" s="236" t="s">
        <v>240</v>
      </c>
      <c r="E609" s="279" t="s">
        <v>155</v>
      </c>
      <c r="F609" s="280" t="s">
        <v>469</v>
      </c>
      <c r="G609" s="278"/>
      <c r="H609" s="281">
        <v>6.48</v>
      </c>
      <c r="I609" s="282"/>
      <c r="J609" s="278"/>
      <c r="K609" s="278"/>
      <c r="L609" s="283"/>
      <c r="M609" s="284"/>
      <c r="N609" s="285"/>
      <c r="O609" s="285"/>
      <c r="P609" s="285"/>
      <c r="Q609" s="285"/>
      <c r="R609" s="285"/>
      <c r="S609" s="285"/>
      <c r="T609" s="28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T609" s="287" t="s">
        <v>240</v>
      </c>
      <c r="AU609" s="287" t="s">
        <v>89</v>
      </c>
      <c r="AV609" s="16" t="s">
        <v>116</v>
      </c>
      <c r="AW609" s="16" t="s">
        <v>35</v>
      </c>
      <c r="AX609" s="16" t="s">
        <v>73</v>
      </c>
      <c r="AY609" s="287" t="s">
        <v>230</v>
      </c>
    </row>
    <row r="610" spans="1:51" s="15" customFormat="1" ht="12">
      <c r="A610" s="15"/>
      <c r="B610" s="256"/>
      <c r="C610" s="257"/>
      <c r="D610" s="236" t="s">
        <v>240</v>
      </c>
      <c r="E610" s="258" t="s">
        <v>19</v>
      </c>
      <c r="F610" s="259" t="s">
        <v>244</v>
      </c>
      <c r="G610" s="257"/>
      <c r="H610" s="260">
        <v>6.48</v>
      </c>
      <c r="I610" s="261"/>
      <c r="J610" s="257"/>
      <c r="K610" s="257"/>
      <c r="L610" s="262"/>
      <c r="M610" s="263"/>
      <c r="N610" s="264"/>
      <c r="O610" s="264"/>
      <c r="P610" s="264"/>
      <c r="Q610" s="264"/>
      <c r="R610" s="264"/>
      <c r="S610" s="264"/>
      <c r="T610" s="26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66" t="s">
        <v>240</v>
      </c>
      <c r="AU610" s="266" t="s">
        <v>89</v>
      </c>
      <c r="AV610" s="15" t="s">
        <v>236</v>
      </c>
      <c r="AW610" s="15" t="s">
        <v>35</v>
      </c>
      <c r="AX610" s="15" t="s">
        <v>81</v>
      </c>
      <c r="AY610" s="266" t="s">
        <v>230</v>
      </c>
    </row>
    <row r="611" spans="1:65" s="2" customFormat="1" ht="49.05" customHeight="1">
      <c r="A611" s="40"/>
      <c r="B611" s="41"/>
      <c r="C611" s="267" t="s">
        <v>838</v>
      </c>
      <c r="D611" s="267" t="s">
        <v>281</v>
      </c>
      <c r="E611" s="268" t="s">
        <v>839</v>
      </c>
      <c r="F611" s="269" t="s">
        <v>840</v>
      </c>
      <c r="G611" s="270" t="s">
        <v>144</v>
      </c>
      <c r="H611" s="271">
        <v>6.872</v>
      </c>
      <c r="I611" s="272"/>
      <c r="J611" s="273">
        <f>ROUND(I611*H611,2)</f>
        <v>0</v>
      </c>
      <c r="K611" s="269" t="s">
        <v>235</v>
      </c>
      <c r="L611" s="274"/>
      <c r="M611" s="275" t="s">
        <v>19</v>
      </c>
      <c r="N611" s="276" t="s">
        <v>45</v>
      </c>
      <c r="O611" s="86"/>
      <c r="P611" s="225">
        <f>O611*H611</f>
        <v>0</v>
      </c>
      <c r="Q611" s="225">
        <v>0.00013</v>
      </c>
      <c r="R611" s="225">
        <f>Q611*H611</f>
        <v>0.0008933599999999999</v>
      </c>
      <c r="S611" s="225">
        <v>0</v>
      </c>
      <c r="T611" s="226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27" t="s">
        <v>456</v>
      </c>
      <c r="AT611" s="227" t="s">
        <v>281</v>
      </c>
      <c r="AU611" s="227" t="s">
        <v>89</v>
      </c>
      <c r="AY611" s="19" t="s">
        <v>230</v>
      </c>
      <c r="BE611" s="228">
        <f>IF(N611="základní",J611,0)</f>
        <v>0</v>
      </c>
      <c r="BF611" s="228">
        <f>IF(N611="snížená",J611,0)</f>
        <v>0</v>
      </c>
      <c r="BG611" s="228">
        <f>IF(N611="zákl. přenesená",J611,0)</f>
        <v>0</v>
      </c>
      <c r="BH611" s="228">
        <f>IF(N611="sníž. přenesená",J611,0)</f>
        <v>0</v>
      </c>
      <c r="BI611" s="228">
        <f>IF(N611="nulová",J611,0)</f>
        <v>0</v>
      </c>
      <c r="BJ611" s="19" t="s">
        <v>89</v>
      </c>
      <c r="BK611" s="228">
        <f>ROUND(I611*H611,2)</f>
        <v>0</v>
      </c>
      <c r="BL611" s="19" t="s">
        <v>348</v>
      </c>
      <c r="BM611" s="227" t="s">
        <v>841</v>
      </c>
    </row>
    <row r="612" spans="1:51" s="14" customFormat="1" ht="12">
      <c r="A612" s="14"/>
      <c r="B612" s="245"/>
      <c r="C612" s="246"/>
      <c r="D612" s="236" t="s">
        <v>240</v>
      </c>
      <c r="E612" s="246"/>
      <c r="F612" s="248" t="s">
        <v>842</v>
      </c>
      <c r="G612" s="246"/>
      <c r="H612" s="249">
        <v>6.872</v>
      </c>
      <c r="I612" s="250"/>
      <c r="J612" s="246"/>
      <c r="K612" s="246"/>
      <c r="L612" s="251"/>
      <c r="M612" s="252"/>
      <c r="N612" s="253"/>
      <c r="O612" s="253"/>
      <c r="P612" s="253"/>
      <c r="Q612" s="253"/>
      <c r="R612" s="253"/>
      <c r="S612" s="253"/>
      <c r="T612" s="25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5" t="s">
        <v>240</v>
      </c>
      <c r="AU612" s="255" t="s">
        <v>89</v>
      </c>
      <c r="AV612" s="14" t="s">
        <v>89</v>
      </c>
      <c r="AW612" s="14" t="s">
        <v>4</v>
      </c>
      <c r="AX612" s="14" t="s">
        <v>81</v>
      </c>
      <c r="AY612" s="255" t="s">
        <v>230</v>
      </c>
    </row>
    <row r="613" spans="1:65" s="2" customFormat="1" ht="49.05" customHeight="1">
      <c r="A613" s="40"/>
      <c r="B613" s="41"/>
      <c r="C613" s="216" t="s">
        <v>843</v>
      </c>
      <c r="D613" s="216" t="s">
        <v>232</v>
      </c>
      <c r="E613" s="217" t="s">
        <v>844</v>
      </c>
      <c r="F613" s="218" t="s">
        <v>845</v>
      </c>
      <c r="G613" s="219" t="s">
        <v>261</v>
      </c>
      <c r="H613" s="220">
        <v>0.274</v>
      </c>
      <c r="I613" s="221"/>
      <c r="J613" s="222">
        <f>ROUND(I613*H613,2)</f>
        <v>0</v>
      </c>
      <c r="K613" s="218" t="s">
        <v>235</v>
      </c>
      <c r="L613" s="46"/>
      <c r="M613" s="223" t="s">
        <v>19</v>
      </c>
      <c r="N613" s="224" t="s">
        <v>45</v>
      </c>
      <c r="O613" s="86"/>
      <c r="P613" s="225">
        <f>O613*H613</f>
        <v>0</v>
      </c>
      <c r="Q613" s="225">
        <v>0</v>
      </c>
      <c r="R613" s="225">
        <f>Q613*H613</f>
        <v>0</v>
      </c>
      <c r="S613" s="225">
        <v>0</v>
      </c>
      <c r="T613" s="226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27" t="s">
        <v>348</v>
      </c>
      <c r="AT613" s="227" t="s">
        <v>232</v>
      </c>
      <c r="AU613" s="227" t="s">
        <v>89</v>
      </c>
      <c r="AY613" s="19" t="s">
        <v>230</v>
      </c>
      <c r="BE613" s="228">
        <f>IF(N613="základní",J613,0)</f>
        <v>0</v>
      </c>
      <c r="BF613" s="228">
        <f>IF(N613="snížená",J613,0)</f>
        <v>0</v>
      </c>
      <c r="BG613" s="228">
        <f>IF(N613="zákl. přenesená",J613,0)</f>
        <v>0</v>
      </c>
      <c r="BH613" s="228">
        <f>IF(N613="sníž. přenesená",J613,0)</f>
        <v>0</v>
      </c>
      <c r="BI613" s="228">
        <f>IF(N613="nulová",J613,0)</f>
        <v>0</v>
      </c>
      <c r="BJ613" s="19" t="s">
        <v>89</v>
      </c>
      <c r="BK613" s="228">
        <f>ROUND(I613*H613,2)</f>
        <v>0</v>
      </c>
      <c r="BL613" s="19" t="s">
        <v>348</v>
      </c>
      <c r="BM613" s="227" t="s">
        <v>846</v>
      </c>
    </row>
    <row r="614" spans="1:47" s="2" customFormat="1" ht="12">
      <c r="A614" s="40"/>
      <c r="B614" s="41"/>
      <c r="C614" s="42"/>
      <c r="D614" s="229" t="s">
        <v>238</v>
      </c>
      <c r="E614" s="42"/>
      <c r="F614" s="230" t="s">
        <v>847</v>
      </c>
      <c r="G614" s="42"/>
      <c r="H614" s="42"/>
      <c r="I614" s="231"/>
      <c r="J614" s="42"/>
      <c r="K614" s="42"/>
      <c r="L614" s="46"/>
      <c r="M614" s="232"/>
      <c r="N614" s="233"/>
      <c r="O614" s="86"/>
      <c r="P614" s="86"/>
      <c r="Q614" s="86"/>
      <c r="R614" s="86"/>
      <c r="S614" s="86"/>
      <c r="T614" s="87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9" t="s">
        <v>238</v>
      </c>
      <c r="AU614" s="19" t="s">
        <v>89</v>
      </c>
    </row>
    <row r="615" spans="1:63" s="12" customFormat="1" ht="22.8" customHeight="1">
      <c r="A615" s="12"/>
      <c r="B615" s="200"/>
      <c r="C615" s="201"/>
      <c r="D615" s="202" t="s">
        <v>72</v>
      </c>
      <c r="E615" s="214" t="s">
        <v>848</v>
      </c>
      <c r="F615" s="214" t="s">
        <v>849</v>
      </c>
      <c r="G615" s="201"/>
      <c r="H615" s="201"/>
      <c r="I615" s="204"/>
      <c r="J615" s="215">
        <f>BK615</f>
        <v>0</v>
      </c>
      <c r="K615" s="201"/>
      <c r="L615" s="206"/>
      <c r="M615" s="207"/>
      <c r="N615" s="208"/>
      <c r="O615" s="208"/>
      <c r="P615" s="209">
        <f>SUM(P616:P623)</f>
        <v>0</v>
      </c>
      <c r="Q615" s="208"/>
      <c r="R615" s="209">
        <f>SUM(R616:R623)</f>
        <v>0.0462672</v>
      </c>
      <c r="S615" s="208"/>
      <c r="T615" s="210">
        <f>SUM(T616:T623)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11" t="s">
        <v>89</v>
      </c>
      <c r="AT615" s="212" t="s">
        <v>72</v>
      </c>
      <c r="AU615" s="212" t="s">
        <v>81</v>
      </c>
      <c r="AY615" s="211" t="s">
        <v>230</v>
      </c>
      <c r="BK615" s="213">
        <f>SUM(BK616:BK623)</f>
        <v>0</v>
      </c>
    </row>
    <row r="616" spans="1:65" s="2" customFormat="1" ht="24.15" customHeight="1">
      <c r="A616" s="40"/>
      <c r="B616" s="41"/>
      <c r="C616" s="216" t="s">
        <v>850</v>
      </c>
      <c r="D616" s="216" t="s">
        <v>232</v>
      </c>
      <c r="E616" s="217" t="s">
        <v>851</v>
      </c>
      <c r="F616" s="218" t="s">
        <v>852</v>
      </c>
      <c r="G616" s="219" t="s">
        <v>144</v>
      </c>
      <c r="H616" s="220">
        <v>6.48</v>
      </c>
      <c r="I616" s="221"/>
      <c r="J616" s="222">
        <f>ROUND(I616*H616,2)</f>
        <v>0</v>
      </c>
      <c r="K616" s="218" t="s">
        <v>235</v>
      </c>
      <c r="L616" s="46"/>
      <c r="M616" s="223" t="s">
        <v>19</v>
      </c>
      <c r="N616" s="224" t="s">
        <v>45</v>
      </c>
      <c r="O616" s="86"/>
      <c r="P616" s="225">
        <f>O616*H616</f>
        <v>0</v>
      </c>
      <c r="Q616" s="225">
        <v>0.00024</v>
      </c>
      <c r="R616" s="225">
        <f>Q616*H616</f>
        <v>0.0015552</v>
      </c>
      <c r="S616" s="225">
        <v>0</v>
      </c>
      <c r="T616" s="226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7" t="s">
        <v>348</v>
      </c>
      <c r="AT616" s="227" t="s">
        <v>232</v>
      </c>
      <c r="AU616" s="227" t="s">
        <v>89</v>
      </c>
      <c r="AY616" s="19" t="s">
        <v>230</v>
      </c>
      <c r="BE616" s="228">
        <f>IF(N616="základní",J616,0)</f>
        <v>0</v>
      </c>
      <c r="BF616" s="228">
        <f>IF(N616="snížená",J616,0)</f>
        <v>0</v>
      </c>
      <c r="BG616" s="228">
        <f>IF(N616="zákl. přenesená",J616,0)</f>
        <v>0</v>
      </c>
      <c r="BH616" s="228">
        <f>IF(N616="sníž. přenesená",J616,0)</f>
        <v>0</v>
      </c>
      <c r="BI616" s="228">
        <f>IF(N616="nulová",J616,0)</f>
        <v>0</v>
      </c>
      <c r="BJ616" s="19" t="s">
        <v>89</v>
      </c>
      <c r="BK616" s="228">
        <f>ROUND(I616*H616,2)</f>
        <v>0</v>
      </c>
      <c r="BL616" s="19" t="s">
        <v>348</v>
      </c>
      <c r="BM616" s="227" t="s">
        <v>853</v>
      </c>
    </row>
    <row r="617" spans="1:47" s="2" customFormat="1" ht="12">
      <c r="A617" s="40"/>
      <c r="B617" s="41"/>
      <c r="C617" s="42"/>
      <c r="D617" s="229" t="s">
        <v>238</v>
      </c>
      <c r="E617" s="42"/>
      <c r="F617" s="230" t="s">
        <v>854</v>
      </c>
      <c r="G617" s="42"/>
      <c r="H617" s="42"/>
      <c r="I617" s="231"/>
      <c r="J617" s="42"/>
      <c r="K617" s="42"/>
      <c r="L617" s="46"/>
      <c r="M617" s="232"/>
      <c r="N617" s="233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238</v>
      </c>
      <c r="AU617" s="19" t="s">
        <v>89</v>
      </c>
    </row>
    <row r="618" spans="1:51" s="14" customFormat="1" ht="12">
      <c r="A618" s="14"/>
      <c r="B618" s="245"/>
      <c r="C618" s="246"/>
      <c r="D618" s="236" t="s">
        <v>240</v>
      </c>
      <c r="E618" s="247" t="s">
        <v>19</v>
      </c>
      <c r="F618" s="248" t="s">
        <v>155</v>
      </c>
      <c r="G618" s="246"/>
      <c r="H618" s="249">
        <v>6.48</v>
      </c>
      <c r="I618" s="250"/>
      <c r="J618" s="246"/>
      <c r="K618" s="246"/>
      <c r="L618" s="251"/>
      <c r="M618" s="252"/>
      <c r="N618" s="253"/>
      <c r="O618" s="253"/>
      <c r="P618" s="253"/>
      <c r="Q618" s="253"/>
      <c r="R618" s="253"/>
      <c r="S618" s="253"/>
      <c r="T618" s="25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5" t="s">
        <v>240</v>
      </c>
      <c r="AU618" s="255" t="s">
        <v>89</v>
      </c>
      <c r="AV618" s="14" t="s">
        <v>89</v>
      </c>
      <c r="AW618" s="14" t="s">
        <v>35</v>
      </c>
      <c r="AX618" s="14" t="s">
        <v>73</v>
      </c>
      <c r="AY618" s="255" t="s">
        <v>230</v>
      </c>
    </row>
    <row r="619" spans="1:51" s="15" customFormat="1" ht="12">
      <c r="A619" s="15"/>
      <c r="B619" s="256"/>
      <c r="C619" s="257"/>
      <c r="D619" s="236" t="s">
        <v>240</v>
      </c>
      <c r="E619" s="258" t="s">
        <v>19</v>
      </c>
      <c r="F619" s="259" t="s">
        <v>244</v>
      </c>
      <c r="G619" s="257"/>
      <c r="H619" s="260">
        <v>6.48</v>
      </c>
      <c r="I619" s="261"/>
      <c r="J619" s="257"/>
      <c r="K619" s="257"/>
      <c r="L619" s="262"/>
      <c r="M619" s="263"/>
      <c r="N619" s="264"/>
      <c r="O619" s="264"/>
      <c r="P619" s="264"/>
      <c r="Q619" s="264"/>
      <c r="R619" s="264"/>
      <c r="S619" s="264"/>
      <c r="T619" s="26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66" t="s">
        <v>240</v>
      </c>
      <c r="AU619" s="266" t="s">
        <v>89</v>
      </c>
      <c r="AV619" s="15" t="s">
        <v>236</v>
      </c>
      <c r="AW619" s="15" t="s">
        <v>35</v>
      </c>
      <c r="AX619" s="15" t="s">
        <v>81</v>
      </c>
      <c r="AY619" s="266" t="s">
        <v>230</v>
      </c>
    </row>
    <row r="620" spans="1:65" s="2" customFormat="1" ht="24.15" customHeight="1">
      <c r="A620" s="40"/>
      <c r="B620" s="41"/>
      <c r="C620" s="267" t="s">
        <v>653</v>
      </c>
      <c r="D620" s="267" t="s">
        <v>281</v>
      </c>
      <c r="E620" s="268" t="s">
        <v>855</v>
      </c>
      <c r="F620" s="269" t="s">
        <v>856</v>
      </c>
      <c r="G620" s="270" t="s">
        <v>144</v>
      </c>
      <c r="H620" s="271">
        <v>7.452</v>
      </c>
      <c r="I620" s="272"/>
      <c r="J620" s="273">
        <f>ROUND(I620*H620,2)</f>
        <v>0</v>
      </c>
      <c r="K620" s="269" t="s">
        <v>235</v>
      </c>
      <c r="L620" s="274"/>
      <c r="M620" s="275" t="s">
        <v>19</v>
      </c>
      <c r="N620" s="276" t="s">
        <v>45</v>
      </c>
      <c r="O620" s="86"/>
      <c r="P620" s="225">
        <f>O620*H620</f>
        <v>0</v>
      </c>
      <c r="Q620" s="225">
        <v>0.006</v>
      </c>
      <c r="R620" s="225">
        <f>Q620*H620</f>
        <v>0.044712</v>
      </c>
      <c r="S620" s="225">
        <v>0</v>
      </c>
      <c r="T620" s="226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27" t="s">
        <v>456</v>
      </c>
      <c r="AT620" s="227" t="s">
        <v>281</v>
      </c>
      <c r="AU620" s="227" t="s">
        <v>89</v>
      </c>
      <c r="AY620" s="19" t="s">
        <v>230</v>
      </c>
      <c r="BE620" s="228">
        <f>IF(N620="základní",J620,0)</f>
        <v>0</v>
      </c>
      <c r="BF620" s="228">
        <f>IF(N620="snížená",J620,0)</f>
        <v>0</v>
      </c>
      <c r="BG620" s="228">
        <f>IF(N620="zákl. přenesená",J620,0)</f>
        <v>0</v>
      </c>
      <c r="BH620" s="228">
        <f>IF(N620="sníž. přenesená",J620,0)</f>
        <v>0</v>
      </c>
      <c r="BI620" s="228">
        <f>IF(N620="nulová",J620,0)</f>
        <v>0</v>
      </c>
      <c r="BJ620" s="19" t="s">
        <v>89</v>
      </c>
      <c r="BK620" s="228">
        <f>ROUND(I620*H620,2)</f>
        <v>0</v>
      </c>
      <c r="BL620" s="19" t="s">
        <v>348</v>
      </c>
      <c r="BM620" s="227" t="s">
        <v>857</v>
      </c>
    </row>
    <row r="621" spans="1:51" s="14" customFormat="1" ht="12">
      <c r="A621" s="14"/>
      <c r="B621" s="245"/>
      <c r="C621" s="246"/>
      <c r="D621" s="236" t="s">
        <v>240</v>
      </c>
      <c r="E621" s="246"/>
      <c r="F621" s="248" t="s">
        <v>858</v>
      </c>
      <c r="G621" s="246"/>
      <c r="H621" s="249">
        <v>7.452</v>
      </c>
      <c r="I621" s="250"/>
      <c r="J621" s="246"/>
      <c r="K621" s="246"/>
      <c r="L621" s="251"/>
      <c r="M621" s="252"/>
      <c r="N621" s="253"/>
      <c r="O621" s="253"/>
      <c r="P621" s="253"/>
      <c r="Q621" s="253"/>
      <c r="R621" s="253"/>
      <c r="S621" s="253"/>
      <c r="T621" s="25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5" t="s">
        <v>240</v>
      </c>
      <c r="AU621" s="255" t="s">
        <v>89</v>
      </c>
      <c r="AV621" s="14" t="s">
        <v>89</v>
      </c>
      <c r="AW621" s="14" t="s">
        <v>4</v>
      </c>
      <c r="AX621" s="14" t="s">
        <v>81</v>
      </c>
      <c r="AY621" s="255" t="s">
        <v>230</v>
      </c>
    </row>
    <row r="622" spans="1:65" s="2" customFormat="1" ht="44.25" customHeight="1">
      <c r="A622" s="40"/>
      <c r="B622" s="41"/>
      <c r="C622" s="216" t="s">
        <v>859</v>
      </c>
      <c r="D622" s="216" t="s">
        <v>232</v>
      </c>
      <c r="E622" s="217" t="s">
        <v>860</v>
      </c>
      <c r="F622" s="218" t="s">
        <v>861</v>
      </c>
      <c r="G622" s="219" t="s">
        <v>261</v>
      </c>
      <c r="H622" s="220">
        <v>0.046</v>
      </c>
      <c r="I622" s="221"/>
      <c r="J622" s="222">
        <f>ROUND(I622*H622,2)</f>
        <v>0</v>
      </c>
      <c r="K622" s="218" t="s">
        <v>235</v>
      </c>
      <c r="L622" s="46"/>
      <c r="M622" s="223" t="s">
        <v>19</v>
      </c>
      <c r="N622" s="224" t="s">
        <v>45</v>
      </c>
      <c r="O622" s="86"/>
      <c r="P622" s="225">
        <f>O622*H622</f>
        <v>0</v>
      </c>
      <c r="Q622" s="225">
        <v>0</v>
      </c>
      <c r="R622" s="225">
        <f>Q622*H622</f>
        <v>0</v>
      </c>
      <c r="S622" s="225">
        <v>0</v>
      </c>
      <c r="T622" s="226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27" t="s">
        <v>348</v>
      </c>
      <c r="AT622" s="227" t="s">
        <v>232</v>
      </c>
      <c r="AU622" s="227" t="s">
        <v>89</v>
      </c>
      <c r="AY622" s="19" t="s">
        <v>230</v>
      </c>
      <c r="BE622" s="228">
        <f>IF(N622="základní",J622,0)</f>
        <v>0</v>
      </c>
      <c r="BF622" s="228">
        <f>IF(N622="snížená",J622,0)</f>
        <v>0</v>
      </c>
      <c r="BG622" s="228">
        <f>IF(N622="zákl. přenesená",J622,0)</f>
        <v>0</v>
      </c>
      <c r="BH622" s="228">
        <f>IF(N622="sníž. přenesená",J622,0)</f>
        <v>0</v>
      </c>
      <c r="BI622" s="228">
        <f>IF(N622="nulová",J622,0)</f>
        <v>0</v>
      </c>
      <c r="BJ622" s="19" t="s">
        <v>89</v>
      </c>
      <c r="BK622" s="228">
        <f>ROUND(I622*H622,2)</f>
        <v>0</v>
      </c>
      <c r="BL622" s="19" t="s">
        <v>348</v>
      </c>
      <c r="BM622" s="227" t="s">
        <v>862</v>
      </c>
    </row>
    <row r="623" spans="1:47" s="2" customFormat="1" ht="12">
      <c r="A623" s="40"/>
      <c r="B623" s="41"/>
      <c r="C623" s="42"/>
      <c r="D623" s="229" t="s">
        <v>238</v>
      </c>
      <c r="E623" s="42"/>
      <c r="F623" s="230" t="s">
        <v>863</v>
      </c>
      <c r="G623" s="42"/>
      <c r="H623" s="42"/>
      <c r="I623" s="231"/>
      <c r="J623" s="42"/>
      <c r="K623" s="42"/>
      <c r="L623" s="46"/>
      <c r="M623" s="232"/>
      <c r="N623" s="233"/>
      <c r="O623" s="86"/>
      <c r="P623" s="86"/>
      <c r="Q623" s="86"/>
      <c r="R623" s="86"/>
      <c r="S623" s="86"/>
      <c r="T623" s="87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T623" s="19" t="s">
        <v>238</v>
      </c>
      <c r="AU623" s="19" t="s">
        <v>89</v>
      </c>
    </row>
    <row r="624" spans="1:63" s="12" customFormat="1" ht="22.8" customHeight="1">
      <c r="A624" s="12"/>
      <c r="B624" s="200"/>
      <c r="C624" s="201"/>
      <c r="D624" s="202" t="s">
        <v>72</v>
      </c>
      <c r="E624" s="214" t="s">
        <v>864</v>
      </c>
      <c r="F624" s="214" t="s">
        <v>865</v>
      </c>
      <c r="G624" s="201"/>
      <c r="H624" s="201"/>
      <c r="I624" s="204"/>
      <c r="J624" s="215">
        <f>BK624</f>
        <v>0</v>
      </c>
      <c r="K624" s="201"/>
      <c r="L624" s="206"/>
      <c r="M624" s="207"/>
      <c r="N624" s="208"/>
      <c r="O624" s="208"/>
      <c r="P624" s="209">
        <f>SUM(P625:P631)</f>
        <v>0</v>
      </c>
      <c r="Q624" s="208"/>
      <c r="R624" s="209">
        <f>SUM(R625:R631)</f>
        <v>0.0180792</v>
      </c>
      <c r="S624" s="208"/>
      <c r="T624" s="210">
        <f>SUM(T625:T631)</f>
        <v>0</v>
      </c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R624" s="211" t="s">
        <v>89</v>
      </c>
      <c r="AT624" s="212" t="s">
        <v>72</v>
      </c>
      <c r="AU624" s="212" t="s">
        <v>81</v>
      </c>
      <c r="AY624" s="211" t="s">
        <v>230</v>
      </c>
      <c r="BK624" s="213">
        <f>SUM(BK625:BK631)</f>
        <v>0</v>
      </c>
    </row>
    <row r="625" spans="1:65" s="2" customFormat="1" ht="33" customHeight="1">
      <c r="A625" s="40"/>
      <c r="B625" s="41"/>
      <c r="C625" s="216" t="s">
        <v>866</v>
      </c>
      <c r="D625" s="216" t="s">
        <v>232</v>
      </c>
      <c r="E625" s="217" t="s">
        <v>867</v>
      </c>
      <c r="F625" s="218" t="s">
        <v>868</v>
      </c>
      <c r="G625" s="219" t="s">
        <v>144</v>
      </c>
      <c r="H625" s="220">
        <v>6.48</v>
      </c>
      <c r="I625" s="221"/>
      <c r="J625" s="222">
        <f>ROUND(I625*H625,2)</f>
        <v>0</v>
      </c>
      <c r="K625" s="218" t="s">
        <v>235</v>
      </c>
      <c r="L625" s="46"/>
      <c r="M625" s="223" t="s">
        <v>19</v>
      </c>
      <c r="N625" s="224" t="s">
        <v>45</v>
      </c>
      <c r="O625" s="86"/>
      <c r="P625" s="225">
        <f>O625*H625</f>
        <v>0</v>
      </c>
      <c r="Q625" s="225">
        <v>4E-05</v>
      </c>
      <c r="R625" s="225">
        <f>Q625*H625</f>
        <v>0.0002592</v>
      </c>
      <c r="S625" s="225">
        <v>0</v>
      </c>
      <c r="T625" s="226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27" t="s">
        <v>348</v>
      </c>
      <c r="AT625" s="227" t="s">
        <v>232</v>
      </c>
      <c r="AU625" s="227" t="s">
        <v>89</v>
      </c>
      <c r="AY625" s="19" t="s">
        <v>230</v>
      </c>
      <c r="BE625" s="228">
        <f>IF(N625="základní",J625,0)</f>
        <v>0</v>
      </c>
      <c r="BF625" s="228">
        <f>IF(N625="snížená",J625,0)</f>
        <v>0</v>
      </c>
      <c r="BG625" s="228">
        <f>IF(N625="zákl. přenesená",J625,0)</f>
        <v>0</v>
      </c>
      <c r="BH625" s="228">
        <f>IF(N625="sníž. přenesená",J625,0)</f>
        <v>0</v>
      </c>
      <c r="BI625" s="228">
        <f>IF(N625="nulová",J625,0)</f>
        <v>0</v>
      </c>
      <c r="BJ625" s="19" t="s">
        <v>89</v>
      </c>
      <c r="BK625" s="228">
        <f>ROUND(I625*H625,2)</f>
        <v>0</v>
      </c>
      <c r="BL625" s="19" t="s">
        <v>348</v>
      </c>
      <c r="BM625" s="227" t="s">
        <v>869</v>
      </c>
    </row>
    <row r="626" spans="1:47" s="2" customFormat="1" ht="12">
      <c r="A626" s="40"/>
      <c r="B626" s="41"/>
      <c r="C626" s="42"/>
      <c r="D626" s="229" t="s">
        <v>238</v>
      </c>
      <c r="E626" s="42"/>
      <c r="F626" s="230" t="s">
        <v>870</v>
      </c>
      <c r="G626" s="42"/>
      <c r="H626" s="42"/>
      <c r="I626" s="231"/>
      <c r="J626" s="42"/>
      <c r="K626" s="42"/>
      <c r="L626" s="46"/>
      <c r="M626" s="232"/>
      <c r="N626" s="233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238</v>
      </c>
      <c r="AU626" s="19" t="s">
        <v>89</v>
      </c>
    </row>
    <row r="627" spans="1:51" s="14" customFormat="1" ht="12">
      <c r="A627" s="14"/>
      <c r="B627" s="245"/>
      <c r="C627" s="246"/>
      <c r="D627" s="236" t="s">
        <v>240</v>
      </c>
      <c r="E627" s="247" t="s">
        <v>19</v>
      </c>
      <c r="F627" s="248" t="s">
        <v>155</v>
      </c>
      <c r="G627" s="246"/>
      <c r="H627" s="249">
        <v>6.48</v>
      </c>
      <c r="I627" s="250"/>
      <c r="J627" s="246"/>
      <c r="K627" s="246"/>
      <c r="L627" s="251"/>
      <c r="M627" s="252"/>
      <c r="N627" s="253"/>
      <c r="O627" s="253"/>
      <c r="P627" s="253"/>
      <c r="Q627" s="253"/>
      <c r="R627" s="253"/>
      <c r="S627" s="253"/>
      <c r="T627" s="25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5" t="s">
        <v>240</v>
      </c>
      <c r="AU627" s="255" t="s">
        <v>89</v>
      </c>
      <c r="AV627" s="14" t="s">
        <v>89</v>
      </c>
      <c r="AW627" s="14" t="s">
        <v>35</v>
      </c>
      <c r="AX627" s="14" t="s">
        <v>73</v>
      </c>
      <c r="AY627" s="255" t="s">
        <v>230</v>
      </c>
    </row>
    <row r="628" spans="1:51" s="15" customFormat="1" ht="12">
      <c r="A628" s="15"/>
      <c r="B628" s="256"/>
      <c r="C628" s="257"/>
      <c r="D628" s="236" t="s">
        <v>240</v>
      </c>
      <c r="E628" s="258" t="s">
        <v>19</v>
      </c>
      <c r="F628" s="259" t="s">
        <v>244</v>
      </c>
      <c r="G628" s="257"/>
      <c r="H628" s="260">
        <v>6.48</v>
      </c>
      <c r="I628" s="261"/>
      <c r="J628" s="257"/>
      <c r="K628" s="257"/>
      <c r="L628" s="262"/>
      <c r="M628" s="263"/>
      <c r="N628" s="264"/>
      <c r="O628" s="264"/>
      <c r="P628" s="264"/>
      <c r="Q628" s="264"/>
      <c r="R628" s="264"/>
      <c r="S628" s="264"/>
      <c r="T628" s="26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66" t="s">
        <v>240</v>
      </c>
      <c r="AU628" s="266" t="s">
        <v>89</v>
      </c>
      <c r="AV628" s="15" t="s">
        <v>236</v>
      </c>
      <c r="AW628" s="15" t="s">
        <v>35</v>
      </c>
      <c r="AX628" s="15" t="s">
        <v>81</v>
      </c>
      <c r="AY628" s="266" t="s">
        <v>230</v>
      </c>
    </row>
    <row r="629" spans="1:65" s="2" customFormat="1" ht="24.15" customHeight="1">
      <c r="A629" s="40"/>
      <c r="B629" s="41"/>
      <c r="C629" s="267" t="s">
        <v>871</v>
      </c>
      <c r="D629" s="267" t="s">
        <v>281</v>
      </c>
      <c r="E629" s="268" t="s">
        <v>872</v>
      </c>
      <c r="F629" s="269" t="s">
        <v>873</v>
      </c>
      <c r="G629" s="270" t="s">
        <v>144</v>
      </c>
      <c r="H629" s="271">
        <v>6.48</v>
      </c>
      <c r="I629" s="272"/>
      <c r="J629" s="273">
        <f>ROUND(I629*H629,2)</f>
        <v>0</v>
      </c>
      <c r="K629" s="269" t="s">
        <v>19</v>
      </c>
      <c r="L629" s="274"/>
      <c r="M629" s="275" t="s">
        <v>19</v>
      </c>
      <c r="N629" s="276" t="s">
        <v>45</v>
      </c>
      <c r="O629" s="86"/>
      <c r="P629" s="225">
        <f>O629*H629</f>
        <v>0</v>
      </c>
      <c r="Q629" s="225">
        <v>0.00275</v>
      </c>
      <c r="R629" s="225">
        <f>Q629*H629</f>
        <v>0.01782</v>
      </c>
      <c r="S629" s="225">
        <v>0</v>
      </c>
      <c r="T629" s="226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27" t="s">
        <v>456</v>
      </c>
      <c r="AT629" s="227" t="s">
        <v>281</v>
      </c>
      <c r="AU629" s="227" t="s">
        <v>89</v>
      </c>
      <c r="AY629" s="19" t="s">
        <v>230</v>
      </c>
      <c r="BE629" s="228">
        <f>IF(N629="základní",J629,0)</f>
        <v>0</v>
      </c>
      <c r="BF629" s="228">
        <f>IF(N629="snížená",J629,0)</f>
        <v>0</v>
      </c>
      <c r="BG629" s="228">
        <f>IF(N629="zákl. přenesená",J629,0)</f>
        <v>0</v>
      </c>
      <c r="BH629" s="228">
        <f>IF(N629="sníž. přenesená",J629,0)</f>
        <v>0</v>
      </c>
      <c r="BI629" s="228">
        <f>IF(N629="nulová",J629,0)</f>
        <v>0</v>
      </c>
      <c r="BJ629" s="19" t="s">
        <v>89</v>
      </c>
      <c r="BK629" s="228">
        <f>ROUND(I629*H629,2)</f>
        <v>0</v>
      </c>
      <c r="BL629" s="19" t="s">
        <v>348</v>
      </c>
      <c r="BM629" s="227" t="s">
        <v>874</v>
      </c>
    </row>
    <row r="630" spans="1:65" s="2" customFormat="1" ht="49.05" customHeight="1">
      <c r="A630" s="40"/>
      <c r="B630" s="41"/>
      <c r="C630" s="216" t="s">
        <v>875</v>
      </c>
      <c r="D630" s="216" t="s">
        <v>232</v>
      </c>
      <c r="E630" s="217" t="s">
        <v>876</v>
      </c>
      <c r="F630" s="218" t="s">
        <v>877</v>
      </c>
      <c r="G630" s="219" t="s">
        <v>261</v>
      </c>
      <c r="H630" s="220">
        <v>0.018</v>
      </c>
      <c r="I630" s="221"/>
      <c r="J630" s="222">
        <f>ROUND(I630*H630,2)</f>
        <v>0</v>
      </c>
      <c r="K630" s="218" t="s">
        <v>235</v>
      </c>
      <c r="L630" s="46"/>
      <c r="M630" s="223" t="s">
        <v>19</v>
      </c>
      <c r="N630" s="224" t="s">
        <v>45</v>
      </c>
      <c r="O630" s="86"/>
      <c r="P630" s="225">
        <f>O630*H630</f>
        <v>0</v>
      </c>
      <c r="Q630" s="225">
        <v>0</v>
      </c>
      <c r="R630" s="225">
        <f>Q630*H630</f>
        <v>0</v>
      </c>
      <c r="S630" s="225">
        <v>0</v>
      </c>
      <c r="T630" s="226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27" t="s">
        <v>348</v>
      </c>
      <c r="AT630" s="227" t="s">
        <v>232</v>
      </c>
      <c r="AU630" s="227" t="s">
        <v>89</v>
      </c>
      <c r="AY630" s="19" t="s">
        <v>230</v>
      </c>
      <c r="BE630" s="228">
        <f>IF(N630="základní",J630,0)</f>
        <v>0</v>
      </c>
      <c r="BF630" s="228">
        <f>IF(N630="snížená",J630,0)</f>
        <v>0</v>
      </c>
      <c r="BG630" s="228">
        <f>IF(N630="zákl. přenesená",J630,0)</f>
        <v>0</v>
      </c>
      <c r="BH630" s="228">
        <f>IF(N630="sníž. přenesená",J630,0)</f>
        <v>0</v>
      </c>
      <c r="BI630" s="228">
        <f>IF(N630="nulová",J630,0)</f>
        <v>0</v>
      </c>
      <c r="BJ630" s="19" t="s">
        <v>89</v>
      </c>
      <c r="BK630" s="228">
        <f>ROUND(I630*H630,2)</f>
        <v>0</v>
      </c>
      <c r="BL630" s="19" t="s">
        <v>348</v>
      </c>
      <c r="BM630" s="227" t="s">
        <v>878</v>
      </c>
    </row>
    <row r="631" spans="1:47" s="2" customFormat="1" ht="12">
      <c r="A631" s="40"/>
      <c r="B631" s="41"/>
      <c r="C631" s="42"/>
      <c r="D631" s="229" t="s">
        <v>238</v>
      </c>
      <c r="E631" s="42"/>
      <c r="F631" s="230" t="s">
        <v>879</v>
      </c>
      <c r="G631" s="42"/>
      <c r="H631" s="42"/>
      <c r="I631" s="231"/>
      <c r="J631" s="42"/>
      <c r="K631" s="42"/>
      <c r="L631" s="46"/>
      <c r="M631" s="232"/>
      <c r="N631" s="233"/>
      <c r="O631" s="86"/>
      <c r="P631" s="86"/>
      <c r="Q631" s="86"/>
      <c r="R631" s="86"/>
      <c r="S631" s="86"/>
      <c r="T631" s="87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T631" s="19" t="s">
        <v>238</v>
      </c>
      <c r="AU631" s="19" t="s">
        <v>89</v>
      </c>
    </row>
    <row r="632" spans="1:63" s="12" customFormat="1" ht="22.8" customHeight="1">
      <c r="A632" s="12"/>
      <c r="B632" s="200"/>
      <c r="C632" s="201"/>
      <c r="D632" s="202" t="s">
        <v>72</v>
      </c>
      <c r="E632" s="214" t="s">
        <v>880</v>
      </c>
      <c r="F632" s="214" t="s">
        <v>881</v>
      </c>
      <c r="G632" s="201"/>
      <c r="H632" s="201"/>
      <c r="I632" s="204"/>
      <c r="J632" s="215">
        <f>BK632</f>
        <v>0</v>
      </c>
      <c r="K632" s="201"/>
      <c r="L632" s="206"/>
      <c r="M632" s="207"/>
      <c r="N632" s="208"/>
      <c r="O632" s="208"/>
      <c r="P632" s="209">
        <f>SUM(P633:P647)</f>
        <v>0</v>
      </c>
      <c r="Q632" s="208"/>
      <c r="R632" s="209">
        <f>SUM(R633:R647)</f>
        <v>0.01217</v>
      </c>
      <c r="S632" s="208"/>
      <c r="T632" s="210">
        <f>SUM(T633:T647)</f>
        <v>0</v>
      </c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R632" s="211" t="s">
        <v>89</v>
      </c>
      <c r="AT632" s="212" t="s">
        <v>72</v>
      </c>
      <c r="AU632" s="212" t="s">
        <v>81</v>
      </c>
      <c r="AY632" s="211" t="s">
        <v>230</v>
      </c>
      <c r="BK632" s="213">
        <f>SUM(BK633:BK647)</f>
        <v>0</v>
      </c>
    </row>
    <row r="633" spans="1:65" s="2" customFormat="1" ht="37.8" customHeight="1">
      <c r="A633" s="40"/>
      <c r="B633" s="41"/>
      <c r="C633" s="216" t="s">
        <v>882</v>
      </c>
      <c r="D633" s="216" t="s">
        <v>232</v>
      </c>
      <c r="E633" s="217" t="s">
        <v>883</v>
      </c>
      <c r="F633" s="218" t="s">
        <v>884</v>
      </c>
      <c r="G633" s="219" t="s">
        <v>315</v>
      </c>
      <c r="H633" s="220">
        <v>6</v>
      </c>
      <c r="I633" s="221"/>
      <c r="J633" s="222">
        <f>ROUND(I633*H633,2)</f>
        <v>0</v>
      </c>
      <c r="K633" s="218" t="s">
        <v>235</v>
      </c>
      <c r="L633" s="46"/>
      <c r="M633" s="223" t="s">
        <v>19</v>
      </c>
      <c r="N633" s="224" t="s">
        <v>45</v>
      </c>
      <c r="O633" s="86"/>
      <c r="P633" s="225">
        <f>O633*H633</f>
        <v>0</v>
      </c>
      <c r="Q633" s="225">
        <v>0.00054</v>
      </c>
      <c r="R633" s="225">
        <f>Q633*H633</f>
        <v>0.00324</v>
      </c>
      <c r="S633" s="225">
        <v>0</v>
      </c>
      <c r="T633" s="226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27" t="s">
        <v>348</v>
      </c>
      <c r="AT633" s="227" t="s">
        <v>232</v>
      </c>
      <c r="AU633" s="227" t="s">
        <v>89</v>
      </c>
      <c r="AY633" s="19" t="s">
        <v>230</v>
      </c>
      <c r="BE633" s="228">
        <f>IF(N633="základní",J633,0)</f>
        <v>0</v>
      </c>
      <c r="BF633" s="228">
        <f>IF(N633="snížená",J633,0)</f>
        <v>0</v>
      </c>
      <c r="BG633" s="228">
        <f>IF(N633="zákl. přenesená",J633,0)</f>
        <v>0</v>
      </c>
      <c r="BH633" s="228">
        <f>IF(N633="sníž. přenesená",J633,0)</f>
        <v>0</v>
      </c>
      <c r="BI633" s="228">
        <f>IF(N633="nulová",J633,0)</f>
        <v>0</v>
      </c>
      <c r="BJ633" s="19" t="s">
        <v>89</v>
      </c>
      <c r="BK633" s="228">
        <f>ROUND(I633*H633,2)</f>
        <v>0</v>
      </c>
      <c r="BL633" s="19" t="s">
        <v>348</v>
      </c>
      <c r="BM633" s="227" t="s">
        <v>885</v>
      </c>
    </row>
    <row r="634" spans="1:47" s="2" customFormat="1" ht="12">
      <c r="A634" s="40"/>
      <c r="B634" s="41"/>
      <c r="C634" s="42"/>
      <c r="D634" s="229" t="s">
        <v>238</v>
      </c>
      <c r="E634" s="42"/>
      <c r="F634" s="230" t="s">
        <v>886</v>
      </c>
      <c r="G634" s="42"/>
      <c r="H634" s="42"/>
      <c r="I634" s="231"/>
      <c r="J634" s="42"/>
      <c r="K634" s="42"/>
      <c r="L634" s="46"/>
      <c r="M634" s="232"/>
      <c r="N634" s="233"/>
      <c r="O634" s="86"/>
      <c r="P634" s="86"/>
      <c r="Q634" s="86"/>
      <c r="R634" s="86"/>
      <c r="S634" s="86"/>
      <c r="T634" s="87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T634" s="19" t="s">
        <v>238</v>
      </c>
      <c r="AU634" s="19" t="s">
        <v>89</v>
      </c>
    </row>
    <row r="635" spans="1:65" s="2" customFormat="1" ht="24.15" customHeight="1">
      <c r="A635" s="40"/>
      <c r="B635" s="41"/>
      <c r="C635" s="216" t="s">
        <v>887</v>
      </c>
      <c r="D635" s="216" t="s">
        <v>232</v>
      </c>
      <c r="E635" s="217" t="s">
        <v>888</v>
      </c>
      <c r="F635" s="218" t="s">
        <v>889</v>
      </c>
      <c r="G635" s="219" t="s">
        <v>114</v>
      </c>
      <c r="H635" s="220">
        <v>19</v>
      </c>
      <c r="I635" s="221"/>
      <c r="J635" s="222">
        <f>ROUND(I635*H635,2)</f>
        <v>0</v>
      </c>
      <c r="K635" s="218" t="s">
        <v>235</v>
      </c>
      <c r="L635" s="46"/>
      <c r="M635" s="223" t="s">
        <v>19</v>
      </c>
      <c r="N635" s="224" t="s">
        <v>45</v>
      </c>
      <c r="O635" s="86"/>
      <c r="P635" s="225">
        <f>O635*H635</f>
        <v>0</v>
      </c>
      <c r="Q635" s="225">
        <v>0.00047</v>
      </c>
      <c r="R635" s="225">
        <f>Q635*H635</f>
        <v>0.00893</v>
      </c>
      <c r="S635" s="225">
        <v>0</v>
      </c>
      <c r="T635" s="226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27" t="s">
        <v>348</v>
      </c>
      <c r="AT635" s="227" t="s">
        <v>232</v>
      </c>
      <c r="AU635" s="227" t="s">
        <v>89</v>
      </c>
      <c r="AY635" s="19" t="s">
        <v>230</v>
      </c>
      <c r="BE635" s="228">
        <f>IF(N635="základní",J635,0)</f>
        <v>0</v>
      </c>
      <c r="BF635" s="228">
        <f>IF(N635="snížená",J635,0)</f>
        <v>0</v>
      </c>
      <c r="BG635" s="228">
        <f>IF(N635="zákl. přenesená",J635,0)</f>
        <v>0</v>
      </c>
      <c r="BH635" s="228">
        <f>IF(N635="sníž. přenesená",J635,0)</f>
        <v>0</v>
      </c>
      <c r="BI635" s="228">
        <f>IF(N635="nulová",J635,0)</f>
        <v>0</v>
      </c>
      <c r="BJ635" s="19" t="s">
        <v>89</v>
      </c>
      <c r="BK635" s="228">
        <f>ROUND(I635*H635,2)</f>
        <v>0</v>
      </c>
      <c r="BL635" s="19" t="s">
        <v>348</v>
      </c>
      <c r="BM635" s="227" t="s">
        <v>890</v>
      </c>
    </row>
    <row r="636" spans="1:47" s="2" customFormat="1" ht="12">
      <c r="A636" s="40"/>
      <c r="B636" s="41"/>
      <c r="C636" s="42"/>
      <c r="D636" s="229" t="s">
        <v>238</v>
      </c>
      <c r="E636" s="42"/>
      <c r="F636" s="230" t="s">
        <v>891</v>
      </c>
      <c r="G636" s="42"/>
      <c r="H636" s="42"/>
      <c r="I636" s="231"/>
      <c r="J636" s="42"/>
      <c r="K636" s="42"/>
      <c r="L636" s="46"/>
      <c r="M636" s="232"/>
      <c r="N636" s="233"/>
      <c r="O636" s="86"/>
      <c r="P636" s="86"/>
      <c r="Q636" s="86"/>
      <c r="R636" s="86"/>
      <c r="S636" s="86"/>
      <c r="T636" s="87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238</v>
      </c>
      <c r="AU636" s="19" t="s">
        <v>89</v>
      </c>
    </row>
    <row r="637" spans="1:51" s="13" customFormat="1" ht="12">
      <c r="A637" s="13"/>
      <c r="B637" s="234"/>
      <c r="C637" s="235"/>
      <c r="D637" s="236" t="s">
        <v>240</v>
      </c>
      <c r="E637" s="237" t="s">
        <v>19</v>
      </c>
      <c r="F637" s="238" t="s">
        <v>822</v>
      </c>
      <c r="G637" s="235"/>
      <c r="H637" s="237" t="s">
        <v>19</v>
      </c>
      <c r="I637" s="239"/>
      <c r="J637" s="235"/>
      <c r="K637" s="235"/>
      <c r="L637" s="240"/>
      <c r="M637" s="241"/>
      <c r="N637" s="242"/>
      <c r="O637" s="242"/>
      <c r="P637" s="242"/>
      <c r="Q637" s="242"/>
      <c r="R637" s="242"/>
      <c r="S637" s="242"/>
      <c r="T637" s="24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4" t="s">
        <v>240</v>
      </c>
      <c r="AU637" s="244" t="s">
        <v>89</v>
      </c>
      <c r="AV637" s="13" t="s">
        <v>81</v>
      </c>
      <c r="AW637" s="13" t="s">
        <v>35</v>
      </c>
      <c r="AX637" s="13" t="s">
        <v>73</v>
      </c>
      <c r="AY637" s="244" t="s">
        <v>230</v>
      </c>
    </row>
    <row r="638" spans="1:51" s="14" customFormat="1" ht="12">
      <c r="A638" s="14"/>
      <c r="B638" s="245"/>
      <c r="C638" s="246"/>
      <c r="D638" s="236" t="s">
        <v>240</v>
      </c>
      <c r="E638" s="247" t="s">
        <v>19</v>
      </c>
      <c r="F638" s="248" t="s">
        <v>892</v>
      </c>
      <c r="G638" s="246"/>
      <c r="H638" s="249">
        <v>3</v>
      </c>
      <c r="I638" s="250"/>
      <c r="J638" s="246"/>
      <c r="K638" s="246"/>
      <c r="L638" s="251"/>
      <c r="M638" s="252"/>
      <c r="N638" s="253"/>
      <c r="O638" s="253"/>
      <c r="P638" s="253"/>
      <c r="Q638" s="253"/>
      <c r="R638" s="253"/>
      <c r="S638" s="253"/>
      <c r="T638" s="25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5" t="s">
        <v>240</v>
      </c>
      <c r="AU638" s="255" t="s">
        <v>89</v>
      </c>
      <c r="AV638" s="14" t="s">
        <v>89</v>
      </c>
      <c r="AW638" s="14" t="s">
        <v>35</v>
      </c>
      <c r="AX638" s="14" t="s">
        <v>73</v>
      </c>
      <c r="AY638" s="255" t="s">
        <v>230</v>
      </c>
    </row>
    <row r="639" spans="1:51" s="14" customFormat="1" ht="12">
      <c r="A639" s="14"/>
      <c r="B639" s="245"/>
      <c r="C639" s="246"/>
      <c r="D639" s="236" t="s">
        <v>240</v>
      </c>
      <c r="E639" s="247" t="s">
        <v>19</v>
      </c>
      <c r="F639" s="248" t="s">
        <v>893</v>
      </c>
      <c r="G639" s="246"/>
      <c r="H639" s="249">
        <v>13</v>
      </c>
      <c r="I639" s="250"/>
      <c r="J639" s="246"/>
      <c r="K639" s="246"/>
      <c r="L639" s="251"/>
      <c r="M639" s="252"/>
      <c r="N639" s="253"/>
      <c r="O639" s="253"/>
      <c r="P639" s="253"/>
      <c r="Q639" s="253"/>
      <c r="R639" s="253"/>
      <c r="S639" s="253"/>
      <c r="T639" s="25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5" t="s">
        <v>240</v>
      </c>
      <c r="AU639" s="255" t="s">
        <v>89</v>
      </c>
      <c r="AV639" s="14" t="s">
        <v>89</v>
      </c>
      <c r="AW639" s="14" t="s">
        <v>35</v>
      </c>
      <c r="AX639" s="14" t="s">
        <v>73</v>
      </c>
      <c r="AY639" s="255" t="s">
        <v>230</v>
      </c>
    </row>
    <row r="640" spans="1:51" s="14" customFormat="1" ht="12">
      <c r="A640" s="14"/>
      <c r="B640" s="245"/>
      <c r="C640" s="246"/>
      <c r="D640" s="236" t="s">
        <v>240</v>
      </c>
      <c r="E640" s="247" t="s">
        <v>19</v>
      </c>
      <c r="F640" s="248" t="s">
        <v>894</v>
      </c>
      <c r="G640" s="246"/>
      <c r="H640" s="249">
        <v>3</v>
      </c>
      <c r="I640" s="250"/>
      <c r="J640" s="246"/>
      <c r="K640" s="246"/>
      <c r="L640" s="251"/>
      <c r="M640" s="252"/>
      <c r="N640" s="253"/>
      <c r="O640" s="253"/>
      <c r="P640" s="253"/>
      <c r="Q640" s="253"/>
      <c r="R640" s="253"/>
      <c r="S640" s="253"/>
      <c r="T640" s="25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5" t="s">
        <v>240</v>
      </c>
      <c r="AU640" s="255" t="s">
        <v>89</v>
      </c>
      <c r="AV640" s="14" t="s">
        <v>89</v>
      </c>
      <c r="AW640" s="14" t="s">
        <v>35</v>
      </c>
      <c r="AX640" s="14" t="s">
        <v>73</v>
      </c>
      <c r="AY640" s="255" t="s">
        <v>230</v>
      </c>
    </row>
    <row r="641" spans="1:51" s="15" customFormat="1" ht="12">
      <c r="A641" s="15"/>
      <c r="B641" s="256"/>
      <c r="C641" s="257"/>
      <c r="D641" s="236" t="s">
        <v>240</v>
      </c>
      <c r="E641" s="258" t="s">
        <v>157</v>
      </c>
      <c r="F641" s="259" t="s">
        <v>244</v>
      </c>
      <c r="G641" s="257"/>
      <c r="H641" s="260">
        <v>19</v>
      </c>
      <c r="I641" s="261"/>
      <c r="J641" s="257"/>
      <c r="K641" s="257"/>
      <c r="L641" s="262"/>
      <c r="M641" s="263"/>
      <c r="N641" s="264"/>
      <c r="O641" s="264"/>
      <c r="P641" s="264"/>
      <c r="Q641" s="264"/>
      <c r="R641" s="264"/>
      <c r="S641" s="264"/>
      <c r="T641" s="26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66" t="s">
        <v>240</v>
      </c>
      <c r="AU641" s="266" t="s">
        <v>89</v>
      </c>
      <c r="AV641" s="15" t="s">
        <v>236</v>
      </c>
      <c r="AW641" s="15" t="s">
        <v>35</v>
      </c>
      <c r="AX641" s="15" t="s">
        <v>81</v>
      </c>
      <c r="AY641" s="266" t="s">
        <v>230</v>
      </c>
    </row>
    <row r="642" spans="1:65" s="2" customFormat="1" ht="24.15" customHeight="1">
      <c r="A642" s="40"/>
      <c r="B642" s="41"/>
      <c r="C642" s="216" t="s">
        <v>895</v>
      </c>
      <c r="D642" s="216" t="s">
        <v>232</v>
      </c>
      <c r="E642" s="217" t="s">
        <v>896</v>
      </c>
      <c r="F642" s="218" t="s">
        <v>897</v>
      </c>
      <c r="G642" s="219" t="s">
        <v>114</v>
      </c>
      <c r="H642" s="220">
        <v>19</v>
      </c>
      <c r="I642" s="221"/>
      <c r="J642" s="222">
        <f>ROUND(I642*H642,2)</f>
        <v>0</v>
      </c>
      <c r="K642" s="218" t="s">
        <v>235</v>
      </c>
      <c r="L642" s="46"/>
      <c r="M642" s="223" t="s">
        <v>19</v>
      </c>
      <c r="N642" s="224" t="s">
        <v>45</v>
      </c>
      <c r="O642" s="86"/>
      <c r="P642" s="225">
        <f>O642*H642</f>
        <v>0</v>
      </c>
      <c r="Q642" s="225">
        <v>0</v>
      </c>
      <c r="R642" s="225">
        <f>Q642*H642</f>
        <v>0</v>
      </c>
      <c r="S642" s="225">
        <v>0</v>
      </c>
      <c r="T642" s="226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7" t="s">
        <v>348</v>
      </c>
      <c r="AT642" s="227" t="s">
        <v>232</v>
      </c>
      <c r="AU642" s="227" t="s">
        <v>89</v>
      </c>
      <c r="AY642" s="19" t="s">
        <v>230</v>
      </c>
      <c r="BE642" s="228">
        <f>IF(N642="základní",J642,0)</f>
        <v>0</v>
      </c>
      <c r="BF642" s="228">
        <f>IF(N642="snížená",J642,0)</f>
        <v>0</v>
      </c>
      <c r="BG642" s="228">
        <f>IF(N642="zákl. přenesená",J642,0)</f>
        <v>0</v>
      </c>
      <c r="BH642" s="228">
        <f>IF(N642="sníž. přenesená",J642,0)</f>
        <v>0</v>
      </c>
      <c r="BI642" s="228">
        <f>IF(N642="nulová",J642,0)</f>
        <v>0</v>
      </c>
      <c r="BJ642" s="19" t="s">
        <v>89</v>
      </c>
      <c r="BK642" s="228">
        <f>ROUND(I642*H642,2)</f>
        <v>0</v>
      </c>
      <c r="BL642" s="19" t="s">
        <v>348</v>
      </c>
      <c r="BM642" s="227" t="s">
        <v>898</v>
      </c>
    </row>
    <row r="643" spans="1:47" s="2" customFormat="1" ht="12">
      <c r="A643" s="40"/>
      <c r="B643" s="41"/>
      <c r="C643" s="42"/>
      <c r="D643" s="229" t="s">
        <v>238</v>
      </c>
      <c r="E643" s="42"/>
      <c r="F643" s="230" t="s">
        <v>899</v>
      </c>
      <c r="G643" s="42"/>
      <c r="H643" s="42"/>
      <c r="I643" s="231"/>
      <c r="J643" s="42"/>
      <c r="K643" s="42"/>
      <c r="L643" s="46"/>
      <c r="M643" s="232"/>
      <c r="N643" s="233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238</v>
      </c>
      <c r="AU643" s="19" t="s">
        <v>89</v>
      </c>
    </row>
    <row r="644" spans="1:51" s="14" customFormat="1" ht="12">
      <c r="A644" s="14"/>
      <c r="B644" s="245"/>
      <c r="C644" s="246"/>
      <c r="D644" s="236" t="s">
        <v>240</v>
      </c>
      <c r="E644" s="247" t="s">
        <v>19</v>
      </c>
      <c r="F644" s="248" t="s">
        <v>157</v>
      </c>
      <c r="G644" s="246"/>
      <c r="H644" s="249">
        <v>19</v>
      </c>
      <c r="I644" s="250"/>
      <c r="J644" s="246"/>
      <c r="K644" s="246"/>
      <c r="L644" s="251"/>
      <c r="M644" s="252"/>
      <c r="N644" s="253"/>
      <c r="O644" s="253"/>
      <c r="P644" s="253"/>
      <c r="Q644" s="253"/>
      <c r="R644" s="253"/>
      <c r="S644" s="253"/>
      <c r="T644" s="25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5" t="s">
        <v>240</v>
      </c>
      <c r="AU644" s="255" t="s">
        <v>89</v>
      </c>
      <c r="AV644" s="14" t="s">
        <v>89</v>
      </c>
      <c r="AW644" s="14" t="s">
        <v>35</v>
      </c>
      <c r="AX644" s="14" t="s">
        <v>73</v>
      </c>
      <c r="AY644" s="255" t="s">
        <v>230</v>
      </c>
    </row>
    <row r="645" spans="1:51" s="15" customFormat="1" ht="12">
      <c r="A645" s="15"/>
      <c r="B645" s="256"/>
      <c r="C645" s="257"/>
      <c r="D645" s="236" t="s">
        <v>240</v>
      </c>
      <c r="E645" s="258" t="s">
        <v>19</v>
      </c>
      <c r="F645" s="259" t="s">
        <v>244</v>
      </c>
      <c r="G645" s="257"/>
      <c r="H645" s="260">
        <v>19</v>
      </c>
      <c r="I645" s="261"/>
      <c r="J645" s="257"/>
      <c r="K645" s="257"/>
      <c r="L645" s="262"/>
      <c r="M645" s="263"/>
      <c r="N645" s="264"/>
      <c r="O645" s="264"/>
      <c r="P645" s="264"/>
      <c r="Q645" s="264"/>
      <c r="R645" s="264"/>
      <c r="S645" s="264"/>
      <c r="T645" s="26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66" t="s">
        <v>240</v>
      </c>
      <c r="AU645" s="266" t="s">
        <v>89</v>
      </c>
      <c r="AV645" s="15" t="s">
        <v>236</v>
      </c>
      <c r="AW645" s="15" t="s">
        <v>35</v>
      </c>
      <c r="AX645" s="15" t="s">
        <v>81</v>
      </c>
      <c r="AY645" s="266" t="s">
        <v>230</v>
      </c>
    </row>
    <row r="646" spans="1:65" s="2" customFormat="1" ht="44.25" customHeight="1">
      <c r="A646" s="40"/>
      <c r="B646" s="41"/>
      <c r="C646" s="216" t="s">
        <v>900</v>
      </c>
      <c r="D646" s="216" t="s">
        <v>232</v>
      </c>
      <c r="E646" s="217" t="s">
        <v>901</v>
      </c>
      <c r="F646" s="218" t="s">
        <v>902</v>
      </c>
      <c r="G646" s="219" t="s">
        <v>261</v>
      </c>
      <c r="H646" s="220">
        <v>0.012</v>
      </c>
      <c r="I646" s="221"/>
      <c r="J646" s="222">
        <f>ROUND(I646*H646,2)</f>
        <v>0</v>
      </c>
      <c r="K646" s="218" t="s">
        <v>235</v>
      </c>
      <c r="L646" s="46"/>
      <c r="M646" s="223" t="s">
        <v>19</v>
      </c>
      <c r="N646" s="224" t="s">
        <v>45</v>
      </c>
      <c r="O646" s="86"/>
      <c r="P646" s="225">
        <f>O646*H646</f>
        <v>0</v>
      </c>
      <c r="Q646" s="225">
        <v>0</v>
      </c>
      <c r="R646" s="225">
        <f>Q646*H646</f>
        <v>0</v>
      </c>
      <c r="S646" s="225">
        <v>0</v>
      </c>
      <c r="T646" s="226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27" t="s">
        <v>348</v>
      </c>
      <c r="AT646" s="227" t="s">
        <v>232</v>
      </c>
      <c r="AU646" s="227" t="s">
        <v>89</v>
      </c>
      <c r="AY646" s="19" t="s">
        <v>230</v>
      </c>
      <c r="BE646" s="228">
        <f>IF(N646="základní",J646,0)</f>
        <v>0</v>
      </c>
      <c r="BF646" s="228">
        <f>IF(N646="snížená",J646,0)</f>
        <v>0</v>
      </c>
      <c r="BG646" s="228">
        <f>IF(N646="zákl. přenesená",J646,0)</f>
        <v>0</v>
      </c>
      <c r="BH646" s="228">
        <f>IF(N646="sníž. přenesená",J646,0)</f>
        <v>0</v>
      </c>
      <c r="BI646" s="228">
        <f>IF(N646="nulová",J646,0)</f>
        <v>0</v>
      </c>
      <c r="BJ646" s="19" t="s">
        <v>89</v>
      </c>
      <c r="BK646" s="228">
        <f>ROUND(I646*H646,2)</f>
        <v>0</v>
      </c>
      <c r="BL646" s="19" t="s">
        <v>348</v>
      </c>
      <c r="BM646" s="227" t="s">
        <v>903</v>
      </c>
    </row>
    <row r="647" spans="1:47" s="2" customFormat="1" ht="12">
      <c r="A647" s="40"/>
      <c r="B647" s="41"/>
      <c r="C647" s="42"/>
      <c r="D647" s="229" t="s">
        <v>238</v>
      </c>
      <c r="E647" s="42"/>
      <c r="F647" s="230" t="s">
        <v>904</v>
      </c>
      <c r="G647" s="42"/>
      <c r="H647" s="42"/>
      <c r="I647" s="231"/>
      <c r="J647" s="42"/>
      <c r="K647" s="42"/>
      <c r="L647" s="46"/>
      <c r="M647" s="232"/>
      <c r="N647" s="233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238</v>
      </c>
      <c r="AU647" s="19" t="s">
        <v>89</v>
      </c>
    </row>
    <row r="648" spans="1:63" s="12" customFormat="1" ht="22.8" customHeight="1">
      <c r="A648" s="12"/>
      <c r="B648" s="200"/>
      <c r="C648" s="201"/>
      <c r="D648" s="202" t="s">
        <v>72</v>
      </c>
      <c r="E648" s="214" t="s">
        <v>905</v>
      </c>
      <c r="F648" s="214" t="s">
        <v>906</v>
      </c>
      <c r="G648" s="201"/>
      <c r="H648" s="201"/>
      <c r="I648" s="204"/>
      <c r="J648" s="215">
        <f>BK648</f>
        <v>0</v>
      </c>
      <c r="K648" s="201"/>
      <c r="L648" s="206"/>
      <c r="M648" s="207"/>
      <c r="N648" s="208"/>
      <c r="O648" s="208"/>
      <c r="P648" s="209">
        <f>SUM(P649:P656)</f>
        <v>0</v>
      </c>
      <c r="Q648" s="208"/>
      <c r="R648" s="209">
        <f>SUM(R649:R656)</f>
        <v>0.00447</v>
      </c>
      <c r="S648" s="208"/>
      <c r="T648" s="210">
        <f>SUM(T649:T656)</f>
        <v>0</v>
      </c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R648" s="211" t="s">
        <v>89</v>
      </c>
      <c r="AT648" s="212" t="s">
        <v>72</v>
      </c>
      <c r="AU648" s="212" t="s">
        <v>81</v>
      </c>
      <c r="AY648" s="211" t="s">
        <v>230</v>
      </c>
      <c r="BK648" s="213">
        <f>SUM(BK649:BK656)</f>
        <v>0</v>
      </c>
    </row>
    <row r="649" spans="1:65" s="2" customFormat="1" ht="24.15" customHeight="1">
      <c r="A649" s="40"/>
      <c r="B649" s="41"/>
      <c r="C649" s="216" t="s">
        <v>907</v>
      </c>
      <c r="D649" s="216" t="s">
        <v>232</v>
      </c>
      <c r="E649" s="217" t="s">
        <v>908</v>
      </c>
      <c r="F649" s="218" t="s">
        <v>909</v>
      </c>
      <c r="G649" s="219" t="s">
        <v>315</v>
      </c>
      <c r="H649" s="220">
        <v>3</v>
      </c>
      <c r="I649" s="221"/>
      <c r="J649" s="222">
        <f>ROUND(I649*H649,2)</f>
        <v>0</v>
      </c>
      <c r="K649" s="218" t="s">
        <v>235</v>
      </c>
      <c r="L649" s="46"/>
      <c r="M649" s="223" t="s">
        <v>19</v>
      </c>
      <c r="N649" s="224" t="s">
        <v>45</v>
      </c>
      <c r="O649" s="86"/>
      <c r="P649" s="225">
        <f>O649*H649</f>
        <v>0</v>
      </c>
      <c r="Q649" s="225">
        <v>9E-05</v>
      </c>
      <c r="R649" s="225">
        <f>Q649*H649</f>
        <v>0.00027</v>
      </c>
      <c r="S649" s="225">
        <v>0</v>
      </c>
      <c r="T649" s="226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27" t="s">
        <v>348</v>
      </c>
      <c r="AT649" s="227" t="s">
        <v>232</v>
      </c>
      <c r="AU649" s="227" t="s">
        <v>89</v>
      </c>
      <c r="AY649" s="19" t="s">
        <v>230</v>
      </c>
      <c r="BE649" s="228">
        <f>IF(N649="základní",J649,0)</f>
        <v>0</v>
      </c>
      <c r="BF649" s="228">
        <f>IF(N649="snížená",J649,0)</f>
        <v>0</v>
      </c>
      <c r="BG649" s="228">
        <f>IF(N649="zákl. přenesená",J649,0)</f>
        <v>0</v>
      </c>
      <c r="BH649" s="228">
        <f>IF(N649="sníž. přenesená",J649,0)</f>
        <v>0</v>
      </c>
      <c r="BI649" s="228">
        <f>IF(N649="nulová",J649,0)</f>
        <v>0</v>
      </c>
      <c r="BJ649" s="19" t="s">
        <v>89</v>
      </c>
      <c r="BK649" s="228">
        <f>ROUND(I649*H649,2)</f>
        <v>0</v>
      </c>
      <c r="BL649" s="19" t="s">
        <v>348</v>
      </c>
      <c r="BM649" s="227" t="s">
        <v>910</v>
      </c>
    </row>
    <row r="650" spans="1:47" s="2" customFormat="1" ht="12">
      <c r="A650" s="40"/>
      <c r="B650" s="41"/>
      <c r="C650" s="42"/>
      <c r="D650" s="229" t="s">
        <v>238</v>
      </c>
      <c r="E650" s="42"/>
      <c r="F650" s="230" t="s">
        <v>911</v>
      </c>
      <c r="G650" s="42"/>
      <c r="H650" s="42"/>
      <c r="I650" s="231"/>
      <c r="J650" s="42"/>
      <c r="K650" s="42"/>
      <c r="L650" s="46"/>
      <c r="M650" s="232"/>
      <c r="N650" s="233"/>
      <c r="O650" s="86"/>
      <c r="P650" s="86"/>
      <c r="Q650" s="86"/>
      <c r="R650" s="86"/>
      <c r="S650" s="86"/>
      <c r="T650" s="87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T650" s="19" t="s">
        <v>238</v>
      </c>
      <c r="AU650" s="19" t="s">
        <v>89</v>
      </c>
    </row>
    <row r="651" spans="1:65" s="2" customFormat="1" ht="44.25" customHeight="1">
      <c r="A651" s="40"/>
      <c r="B651" s="41"/>
      <c r="C651" s="216" t="s">
        <v>132</v>
      </c>
      <c r="D651" s="216" t="s">
        <v>232</v>
      </c>
      <c r="E651" s="217" t="s">
        <v>912</v>
      </c>
      <c r="F651" s="218" t="s">
        <v>913</v>
      </c>
      <c r="G651" s="219" t="s">
        <v>914</v>
      </c>
      <c r="H651" s="220">
        <v>3</v>
      </c>
      <c r="I651" s="221"/>
      <c r="J651" s="222">
        <f>ROUND(I651*H651,2)</f>
        <v>0</v>
      </c>
      <c r="K651" s="218" t="s">
        <v>235</v>
      </c>
      <c r="L651" s="46"/>
      <c r="M651" s="223" t="s">
        <v>19</v>
      </c>
      <c r="N651" s="224" t="s">
        <v>45</v>
      </c>
      <c r="O651" s="86"/>
      <c r="P651" s="225">
        <f>O651*H651</f>
        <v>0</v>
      </c>
      <c r="Q651" s="225">
        <v>0.0007</v>
      </c>
      <c r="R651" s="225">
        <f>Q651*H651</f>
        <v>0.0021</v>
      </c>
      <c r="S651" s="225">
        <v>0</v>
      </c>
      <c r="T651" s="226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27" t="s">
        <v>348</v>
      </c>
      <c r="AT651" s="227" t="s">
        <v>232</v>
      </c>
      <c r="AU651" s="227" t="s">
        <v>89</v>
      </c>
      <c r="AY651" s="19" t="s">
        <v>230</v>
      </c>
      <c r="BE651" s="228">
        <f>IF(N651="základní",J651,0)</f>
        <v>0</v>
      </c>
      <c r="BF651" s="228">
        <f>IF(N651="snížená",J651,0)</f>
        <v>0</v>
      </c>
      <c r="BG651" s="228">
        <f>IF(N651="zákl. přenesená",J651,0)</f>
        <v>0</v>
      </c>
      <c r="BH651" s="228">
        <f>IF(N651="sníž. přenesená",J651,0)</f>
        <v>0</v>
      </c>
      <c r="BI651" s="228">
        <f>IF(N651="nulová",J651,0)</f>
        <v>0</v>
      </c>
      <c r="BJ651" s="19" t="s">
        <v>89</v>
      </c>
      <c r="BK651" s="228">
        <f>ROUND(I651*H651,2)</f>
        <v>0</v>
      </c>
      <c r="BL651" s="19" t="s">
        <v>348</v>
      </c>
      <c r="BM651" s="227" t="s">
        <v>915</v>
      </c>
    </row>
    <row r="652" spans="1:47" s="2" customFormat="1" ht="12">
      <c r="A652" s="40"/>
      <c r="B652" s="41"/>
      <c r="C652" s="42"/>
      <c r="D652" s="229" t="s">
        <v>238</v>
      </c>
      <c r="E652" s="42"/>
      <c r="F652" s="230" t="s">
        <v>916</v>
      </c>
      <c r="G652" s="42"/>
      <c r="H652" s="42"/>
      <c r="I652" s="231"/>
      <c r="J652" s="42"/>
      <c r="K652" s="42"/>
      <c r="L652" s="46"/>
      <c r="M652" s="232"/>
      <c r="N652" s="233"/>
      <c r="O652" s="86"/>
      <c r="P652" s="86"/>
      <c r="Q652" s="86"/>
      <c r="R652" s="86"/>
      <c r="S652" s="86"/>
      <c r="T652" s="87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T652" s="19" t="s">
        <v>238</v>
      </c>
      <c r="AU652" s="19" t="s">
        <v>89</v>
      </c>
    </row>
    <row r="653" spans="1:65" s="2" customFormat="1" ht="24.15" customHeight="1">
      <c r="A653" s="40"/>
      <c r="B653" s="41"/>
      <c r="C653" s="216" t="s">
        <v>917</v>
      </c>
      <c r="D653" s="216" t="s">
        <v>232</v>
      </c>
      <c r="E653" s="217" t="s">
        <v>918</v>
      </c>
      <c r="F653" s="218" t="s">
        <v>919</v>
      </c>
      <c r="G653" s="219" t="s">
        <v>914</v>
      </c>
      <c r="H653" s="220">
        <v>3</v>
      </c>
      <c r="I653" s="221"/>
      <c r="J653" s="222">
        <f>ROUND(I653*H653,2)</f>
        <v>0</v>
      </c>
      <c r="K653" s="218" t="s">
        <v>19</v>
      </c>
      <c r="L653" s="46"/>
      <c r="M653" s="223" t="s">
        <v>19</v>
      </c>
      <c r="N653" s="224" t="s">
        <v>45</v>
      </c>
      <c r="O653" s="86"/>
      <c r="P653" s="225">
        <f>O653*H653</f>
        <v>0</v>
      </c>
      <c r="Q653" s="225">
        <v>0.0007</v>
      </c>
      <c r="R653" s="225">
        <f>Q653*H653</f>
        <v>0.0021</v>
      </c>
      <c r="S653" s="225">
        <v>0</v>
      </c>
      <c r="T653" s="226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27" t="s">
        <v>348</v>
      </c>
      <c r="AT653" s="227" t="s">
        <v>232</v>
      </c>
      <c r="AU653" s="227" t="s">
        <v>89</v>
      </c>
      <c r="AY653" s="19" t="s">
        <v>230</v>
      </c>
      <c r="BE653" s="228">
        <f>IF(N653="základní",J653,0)</f>
        <v>0</v>
      </c>
      <c r="BF653" s="228">
        <f>IF(N653="snížená",J653,0)</f>
        <v>0</v>
      </c>
      <c r="BG653" s="228">
        <f>IF(N653="zákl. přenesená",J653,0)</f>
        <v>0</v>
      </c>
      <c r="BH653" s="228">
        <f>IF(N653="sníž. přenesená",J653,0)</f>
        <v>0</v>
      </c>
      <c r="BI653" s="228">
        <f>IF(N653="nulová",J653,0)</f>
        <v>0</v>
      </c>
      <c r="BJ653" s="19" t="s">
        <v>89</v>
      </c>
      <c r="BK653" s="228">
        <f>ROUND(I653*H653,2)</f>
        <v>0</v>
      </c>
      <c r="BL653" s="19" t="s">
        <v>348</v>
      </c>
      <c r="BM653" s="227" t="s">
        <v>920</v>
      </c>
    </row>
    <row r="654" spans="1:47" s="2" customFormat="1" ht="12">
      <c r="A654" s="40"/>
      <c r="B654" s="41"/>
      <c r="C654" s="42"/>
      <c r="D654" s="236" t="s">
        <v>636</v>
      </c>
      <c r="E654" s="42"/>
      <c r="F654" s="288" t="s">
        <v>921</v>
      </c>
      <c r="G654" s="42"/>
      <c r="H654" s="42"/>
      <c r="I654" s="231"/>
      <c r="J654" s="42"/>
      <c r="K654" s="42"/>
      <c r="L654" s="46"/>
      <c r="M654" s="232"/>
      <c r="N654" s="233"/>
      <c r="O654" s="86"/>
      <c r="P654" s="86"/>
      <c r="Q654" s="86"/>
      <c r="R654" s="86"/>
      <c r="S654" s="86"/>
      <c r="T654" s="87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T654" s="19" t="s">
        <v>636</v>
      </c>
      <c r="AU654" s="19" t="s">
        <v>89</v>
      </c>
    </row>
    <row r="655" spans="1:65" s="2" customFormat="1" ht="44.25" customHeight="1">
      <c r="A655" s="40"/>
      <c r="B655" s="41"/>
      <c r="C655" s="216" t="s">
        <v>922</v>
      </c>
      <c r="D655" s="216" t="s">
        <v>232</v>
      </c>
      <c r="E655" s="217" t="s">
        <v>923</v>
      </c>
      <c r="F655" s="218" t="s">
        <v>924</v>
      </c>
      <c r="G655" s="219" t="s">
        <v>261</v>
      </c>
      <c r="H655" s="220">
        <v>0.004</v>
      </c>
      <c r="I655" s="221"/>
      <c r="J655" s="222">
        <f>ROUND(I655*H655,2)</f>
        <v>0</v>
      </c>
      <c r="K655" s="218" t="s">
        <v>235</v>
      </c>
      <c r="L655" s="46"/>
      <c r="M655" s="223" t="s">
        <v>19</v>
      </c>
      <c r="N655" s="224" t="s">
        <v>45</v>
      </c>
      <c r="O655" s="86"/>
      <c r="P655" s="225">
        <f>O655*H655</f>
        <v>0</v>
      </c>
      <c r="Q655" s="225">
        <v>0</v>
      </c>
      <c r="R655" s="225">
        <f>Q655*H655</f>
        <v>0</v>
      </c>
      <c r="S655" s="225">
        <v>0</v>
      </c>
      <c r="T655" s="226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27" t="s">
        <v>348</v>
      </c>
      <c r="AT655" s="227" t="s">
        <v>232</v>
      </c>
      <c r="AU655" s="227" t="s">
        <v>89</v>
      </c>
      <c r="AY655" s="19" t="s">
        <v>230</v>
      </c>
      <c r="BE655" s="228">
        <f>IF(N655="základní",J655,0)</f>
        <v>0</v>
      </c>
      <c r="BF655" s="228">
        <f>IF(N655="snížená",J655,0)</f>
        <v>0</v>
      </c>
      <c r="BG655" s="228">
        <f>IF(N655="zákl. přenesená",J655,0)</f>
        <v>0</v>
      </c>
      <c r="BH655" s="228">
        <f>IF(N655="sníž. přenesená",J655,0)</f>
        <v>0</v>
      </c>
      <c r="BI655" s="228">
        <f>IF(N655="nulová",J655,0)</f>
        <v>0</v>
      </c>
      <c r="BJ655" s="19" t="s">
        <v>89</v>
      </c>
      <c r="BK655" s="228">
        <f>ROUND(I655*H655,2)</f>
        <v>0</v>
      </c>
      <c r="BL655" s="19" t="s">
        <v>348</v>
      </c>
      <c r="BM655" s="227" t="s">
        <v>925</v>
      </c>
    </row>
    <row r="656" spans="1:47" s="2" customFormat="1" ht="12">
      <c r="A656" s="40"/>
      <c r="B656" s="41"/>
      <c r="C656" s="42"/>
      <c r="D656" s="229" t="s">
        <v>238</v>
      </c>
      <c r="E656" s="42"/>
      <c r="F656" s="230" t="s">
        <v>926</v>
      </c>
      <c r="G656" s="42"/>
      <c r="H656" s="42"/>
      <c r="I656" s="231"/>
      <c r="J656" s="42"/>
      <c r="K656" s="42"/>
      <c r="L656" s="46"/>
      <c r="M656" s="232"/>
      <c r="N656" s="233"/>
      <c r="O656" s="86"/>
      <c r="P656" s="86"/>
      <c r="Q656" s="86"/>
      <c r="R656" s="86"/>
      <c r="S656" s="86"/>
      <c r="T656" s="87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T656" s="19" t="s">
        <v>238</v>
      </c>
      <c r="AU656" s="19" t="s">
        <v>89</v>
      </c>
    </row>
    <row r="657" spans="1:63" s="12" customFormat="1" ht="22.8" customHeight="1">
      <c r="A657" s="12"/>
      <c r="B657" s="200"/>
      <c r="C657" s="201"/>
      <c r="D657" s="202" t="s">
        <v>72</v>
      </c>
      <c r="E657" s="214" t="s">
        <v>927</v>
      </c>
      <c r="F657" s="214" t="s">
        <v>928</v>
      </c>
      <c r="G657" s="201"/>
      <c r="H657" s="201"/>
      <c r="I657" s="204"/>
      <c r="J657" s="215">
        <f>BK657</f>
        <v>0</v>
      </c>
      <c r="K657" s="201"/>
      <c r="L657" s="206"/>
      <c r="M657" s="207"/>
      <c r="N657" s="208"/>
      <c r="O657" s="208"/>
      <c r="P657" s="209">
        <f>SUM(P658:P662)</f>
        <v>0</v>
      </c>
      <c r="Q657" s="208"/>
      <c r="R657" s="209">
        <f>SUM(R658:R662)</f>
        <v>0.09809999999999999</v>
      </c>
      <c r="S657" s="208"/>
      <c r="T657" s="210">
        <f>SUM(T658:T662)</f>
        <v>0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R657" s="211" t="s">
        <v>89</v>
      </c>
      <c r="AT657" s="212" t="s">
        <v>72</v>
      </c>
      <c r="AU657" s="212" t="s">
        <v>81</v>
      </c>
      <c r="AY657" s="211" t="s">
        <v>230</v>
      </c>
      <c r="BK657" s="213">
        <f>SUM(BK658:BK662)</f>
        <v>0</v>
      </c>
    </row>
    <row r="658" spans="1:65" s="2" customFormat="1" ht="24.15" customHeight="1">
      <c r="A658" s="40"/>
      <c r="B658" s="41"/>
      <c r="C658" s="216" t="s">
        <v>929</v>
      </c>
      <c r="D658" s="216" t="s">
        <v>232</v>
      </c>
      <c r="E658" s="217" t="s">
        <v>930</v>
      </c>
      <c r="F658" s="218" t="s">
        <v>931</v>
      </c>
      <c r="G658" s="219" t="s">
        <v>315</v>
      </c>
      <c r="H658" s="220">
        <v>3</v>
      </c>
      <c r="I658" s="221"/>
      <c r="J658" s="222">
        <f>ROUND(I658*H658,2)</f>
        <v>0</v>
      </c>
      <c r="K658" s="218" t="s">
        <v>235</v>
      </c>
      <c r="L658" s="46"/>
      <c r="M658" s="223" t="s">
        <v>19</v>
      </c>
      <c r="N658" s="224" t="s">
        <v>45</v>
      </c>
      <c r="O658" s="86"/>
      <c r="P658" s="225">
        <f>O658*H658</f>
        <v>0</v>
      </c>
      <c r="Q658" s="225">
        <v>0</v>
      </c>
      <c r="R658" s="225">
        <f>Q658*H658</f>
        <v>0</v>
      </c>
      <c r="S658" s="225">
        <v>0</v>
      </c>
      <c r="T658" s="226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27" t="s">
        <v>348</v>
      </c>
      <c r="AT658" s="227" t="s">
        <v>232</v>
      </c>
      <c r="AU658" s="227" t="s">
        <v>89</v>
      </c>
      <c r="AY658" s="19" t="s">
        <v>230</v>
      </c>
      <c r="BE658" s="228">
        <f>IF(N658="základní",J658,0)</f>
        <v>0</v>
      </c>
      <c r="BF658" s="228">
        <f>IF(N658="snížená",J658,0)</f>
        <v>0</v>
      </c>
      <c r="BG658" s="228">
        <f>IF(N658="zákl. přenesená",J658,0)</f>
        <v>0</v>
      </c>
      <c r="BH658" s="228">
        <f>IF(N658="sníž. přenesená",J658,0)</f>
        <v>0</v>
      </c>
      <c r="BI658" s="228">
        <f>IF(N658="nulová",J658,0)</f>
        <v>0</v>
      </c>
      <c r="BJ658" s="19" t="s">
        <v>89</v>
      </c>
      <c r="BK658" s="228">
        <f>ROUND(I658*H658,2)</f>
        <v>0</v>
      </c>
      <c r="BL658" s="19" t="s">
        <v>348</v>
      </c>
      <c r="BM658" s="227" t="s">
        <v>932</v>
      </c>
    </row>
    <row r="659" spans="1:47" s="2" customFormat="1" ht="12">
      <c r="A659" s="40"/>
      <c r="B659" s="41"/>
      <c r="C659" s="42"/>
      <c r="D659" s="229" t="s">
        <v>238</v>
      </c>
      <c r="E659" s="42"/>
      <c r="F659" s="230" t="s">
        <v>933</v>
      </c>
      <c r="G659" s="42"/>
      <c r="H659" s="42"/>
      <c r="I659" s="231"/>
      <c r="J659" s="42"/>
      <c r="K659" s="42"/>
      <c r="L659" s="46"/>
      <c r="M659" s="232"/>
      <c r="N659" s="233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238</v>
      </c>
      <c r="AU659" s="19" t="s">
        <v>89</v>
      </c>
    </row>
    <row r="660" spans="1:65" s="2" customFormat="1" ht="16.5" customHeight="1">
      <c r="A660" s="40"/>
      <c r="B660" s="41"/>
      <c r="C660" s="267" t="s">
        <v>934</v>
      </c>
      <c r="D660" s="267" t="s">
        <v>281</v>
      </c>
      <c r="E660" s="268" t="s">
        <v>935</v>
      </c>
      <c r="F660" s="269" t="s">
        <v>936</v>
      </c>
      <c r="G660" s="270" t="s">
        <v>315</v>
      </c>
      <c r="H660" s="271">
        <v>3</v>
      </c>
      <c r="I660" s="272"/>
      <c r="J660" s="273">
        <f>ROUND(I660*H660,2)</f>
        <v>0</v>
      </c>
      <c r="K660" s="269" t="s">
        <v>235</v>
      </c>
      <c r="L660" s="274"/>
      <c r="M660" s="275" t="s">
        <v>19</v>
      </c>
      <c r="N660" s="276" t="s">
        <v>45</v>
      </c>
      <c r="O660" s="86"/>
      <c r="P660" s="225">
        <f>O660*H660</f>
        <v>0</v>
      </c>
      <c r="Q660" s="225">
        <v>0.0327</v>
      </c>
      <c r="R660" s="225">
        <f>Q660*H660</f>
        <v>0.09809999999999999</v>
      </c>
      <c r="S660" s="225">
        <v>0</v>
      </c>
      <c r="T660" s="226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27" t="s">
        <v>456</v>
      </c>
      <c r="AT660" s="227" t="s">
        <v>281</v>
      </c>
      <c r="AU660" s="227" t="s">
        <v>89</v>
      </c>
      <c r="AY660" s="19" t="s">
        <v>230</v>
      </c>
      <c r="BE660" s="228">
        <f>IF(N660="základní",J660,0)</f>
        <v>0</v>
      </c>
      <c r="BF660" s="228">
        <f>IF(N660="snížená",J660,0)</f>
        <v>0</v>
      </c>
      <c r="BG660" s="228">
        <f>IF(N660="zákl. přenesená",J660,0)</f>
        <v>0</v>
      </c>
      <c r="BH660" s="228">
        <f>IF(N660="sníž. přenesená",J660,0)</f>
        <v>0</v>
      </c>
      <c r="BI660" s="228">
        <f>IF(N660="nulová",J660,0)</f>
        <v>0</v>
      </c>
      <c r="BJ660" s="19" t="s">
        <v>89</v>
      </c>
      <c r="BK660" s="228">
        <f>ROUND(I660*H660,2)</f>
        <v>0</v>
      </c>
      <c r="BL660" s="19" t="s">
        <v>348</v>
      </c>
      <c r="BM660" s="227" t="s">
        <v>937</v>
      </c>
    </row>
    <row r="661" spans="1:65" s="2" customFormat="1" ht="44.25" customHeight="1">
      <c r="A661" s="40"/>
      <c r="B661" s="41"/>
      <c r="C661" s="216" t="s">
        <v>938</v>
      </c>
      <c r="D661" s="216" t="s">
        <v>232</v>
      </c>
      <c r="E661" s="217" t="s">
        <v>939</v>
      </c>
      <c r="F661" s="218" t="s">
        <v>940</v>
      </c>
      <c r="G661" s="219" t="s">
        <v>261</v>
      </c>
      <c r="H661" s="220">
        <v>0.098</v>
      </c>
      <c r="I661" s="221"/>
      <c r="J661" s="222">
        <f>ROUND(I661*H661,2)</f>
        <v>0</v>
      </c>
      <c r="K661" s="218" t="s">
        <v>235</v>
      </c>
      <c r="L661" s="46"/>
      <c r="M661" s="223" t="s">
        <v>19</v>
      </c>
      <c r="N661" s="224" t="s">
        <v>45</v>
      </c>
      <c r="O661" s="86"/>
      <c r="P661" s="225">
        <f>O661*H661</f>
        <v>0</v>
      </c>
      <c r="Q661" s="225">
        <v>0</v>
      </c>
      <c r="R661" s="225">
        <f>Q661*H661</f>
        <v>0</v>
      </c>
      <c r="S661" s="225">
        <v>0</v>
      </c>
      <c r="T661" s="226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27" t="s">
        <v>348</v>
      </c>
      <c r="AT661" s="227" t="s">
        <v>232</v>
      </c>
      <c r="AU661" s="227" t="s">
        <v>89</v>
      </c>
      <c r="AY661" s="19" t="s">
        <v>230</v>
      </c>
      <c r="BE661" s="228">
        <f>IF(N661="základní",J661,0)</f>
        <v>0</v>
      </c>
      <c r="BF661" s="228">
        <f>IF(N661="snížená",J661,0)</f>
        <v>0</v>
      </c>
      <c r="BG661" s="228">
        <f>IF(N661="zákl. přenesená",J661,0)</f>
        <v>0</v>
      </c>
      <c r="BH661" s="228">
        <f>IF(N661="sníž. přenesená",J661,0)</f>
        <v>0</v>
      </c>
      <c r="BI661" s="228">
        <f>IF(N661="nulová",J661,0)</f>
        <v>0</v>
      </c>
      <c r="BJ661" s="19" t="s">
        <v>89</v>
      </c>
      <c r="BK661" s="228">
        <f>ROUND(I661*H661,2)</f>
        <v>0</v>
      </c>
      <c r="BL661" s="19" t="s">
        <v>348</v>
      </c>
      <c r="BM661" s="227" t="s">
        <v>941</v>
      </c>
    </row>
    <row r="662" spans="1:47" s="2" customFormat="1" ht="12">
      <c r="A662" s="40"/>
      <c r="B662" s="41"/>
      <c r="C662" s="42"/>
      <c r="D662" s="229" t="s">
        <v>238</v>
      </c>
      <c r="E662" s="42"/>
      <c r="F662" s="230" t="s">
        <v>942</v>
      </c>
      <c r="G662" s="42"/>
      <c r="H662" s="42"/>
      <c r="I662" s="231"/>
      <c r="J662" s="42"/>
      <c r="K662" s="42"/>
      <c r="L662" s="46"/>
      <c r="M662" s="232"/>
      <c r="N662" s="233"/>
      <c r="O662" s="86"/>
      <c r="P662" s="86"/>
      <c r="Q662" s="86"/>
      <c r="R662" s="86"/>
      <c r="S662" s="86"/>
      <c r="T662" s="87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T662" s="19" t="s">
        <v>238</v>
      </c>
      <c r="AU662" s="19" t="s">
        <v>89</v>
      </c>
    </row>
    <row r="663" spans="1:63" s="12" customFormat="1" ht="22.8" customHeight="1">
      <c r="A663" s="12"/>
      <c r="B663" s="200"/>
      <c r="C663" s="201"/>
      <c r="D663" s="202" t="s">
        <v>72</v>
      </c>
      <c r="E663" s="214" t="s">
        <v>943</v>
      </c>
      <c r="F663" s="214" t="s">
        <v>944</v>
      </c>
      <c r="G663" s="201"/>
      <c r="H663" s="201"/>
      <c r="I663" s="204"/>
      <c r="J663" s="215">
        <f>BK663</f>
        <v>0</v>
      </c>
      <c r="K663" s="201"/>
      <c r="L663" s="206"/>
      <c r="M663" s="207"/>
      <c r="N663" s="208"/>
      <c r="O663" s="208"/>
      <c r="P663" s="209">
        <f>SUM(P664:P705)</f>
        <v>0</v>
      </c>
      <c r="Q663" s="208"/>
      <c r="R663" s="209">
        <f>SUM(R664:R705)</f>
        <v>0.0105573</v>
      </c>
      <c r="S663" s="208"/>
      <c r="T663" s="210">
        <f>SUM(T664:T705)</f>
        <v>0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R663" s="211" t="s">
        <v>89</v>
      </c>
      <c r="AT663" s="212" t="s">
        <v>72</v>
      </c>
      <c r="AU663" s="212" t="s">
        <v>81</v>
      </c>
      <c r="AY663" s="211" t="s">
        <v>230</v>
      </c>
      <c r="BK663" s="213">
        <f>SUM(BK664:BK705)</f>
        <v>0</v>
      </c>
    </row>
    <row r="664" spans="1:65" s="2" customFormat="1" ht="24.15" customHeight="1">
      <c r="A664" s="40"/>
      <c r="B664" s="41"/>
      <c r="C664" s="216" t="s">
        <v>945</v>
      </c>
      <c r="D664" s="216" t="s">
        <v>232</v>
      </c>
      <c r="E664" s="217" t="s">
        <v>946</v>
      </c>
      <c r="F664" s="218" t="s">
        <v>947</v>
      </c>
      <c r="G664" s="219" t="s">
        <v>114</v>
      </c>
      <c r="H664" s="220">
        <v>86</v>
      </c>
      <c r="I664" s="221"/>
      <c r="J664" s="222">
        <f>ROUND(I664*H664,2)</f>
        <v>0</v>
      </c>
      <c r="K664" s="218" t="s">
        <v>235</v>
      </c>
      <c r="L664" s="46"/>
      <c r="M664" s="223" t="s">
        <v>19</v>
      </c>
      <c r="N664" s="224" t="s">
        <v>45</v>
      </c>
      <c r="O664" s="86"/>
      <c r="P664" s="225">
        <f>O664*H664</f>
        <v>0</v>
      </c>
      <c r="Q664" s="225">
        <v>0</v>
      </c>
      <c r="R664" s="225">
        <f>Q664*H664</f>
        <v>0</v>
      </c>
      <c r="S664" s="225">
        <v>0</v>
      </c>
      <c r="T664" s="226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27" t="s">
        <v>348</v>
      </c>
      <c r="AT664" s="227" t="s">
        <v>232</v>
      </c>
      <c r="AU664" s="227" t="s">
        <v>89</v>
      </c>
      <c r="AY664" s="19" t="s">
        <v>230</v>
      </c>
      <c r="BE664" s="228">
        <f>IF(N664="základní",J664,0)</f>
        <v>0</v>
      </c>
      <c r="BF664" s="228">
        <f>IF(N664="snížená",J664,0)</f>
        <v>0</v>
      </c>
      <c r="BG664" s="228">
        <f>IF(N664="zákl. přenesená",J664,0)</f>
        <v>0</v>
      </c>
      <c r="BH664" s="228">
        <f>IF(N664="sníž. přenesená",J664,0)</f>
        <v>0</v>
      </c>
      <c r="BI664" s="228">
        <f>IF(N664="nulová",J664,0)</f>
        <v>0</v>
      </c>
      <c r="BJ664" s="19" t="s">
        <v>89</v>
      </c>
      <c r="BK664" s="228">
        <f>ROUND(I664*H664,2)</f>
        <v>0</v>
      </c>
      <c r="BL664" s="19" t="s">
        <v>348</v>
      </c>
      <c r="BM664" s="227" t="s">
        <v>948</v>
      </c>
    </row>
    <row r="665" spans="1:47" s="2" customFormat="1" ht="12">
      <c r="A665" s="40"/>
      <c r="B665" s="41"/>
      <c r="C665" s="42"/>
      <c r="D665" s="229" t="s">
        <v>238</v>
      </c>
      <c r="E665" s="42"/>
      <c r="F665" s="230" t="s">
        <v>949</v>
      </c>
      <c r="G665" s="42"/>
      <c r="H665" s="42"/>
      <c r="I665" s="231"/>
      <c r="J665" s="42"/>
      <c r="K665" s="42"/>
      <c r="L665" s="46"/>
      <c r="M665" s="232"/>
      <c r="N665" s="233"/>
      <c r="O665" s="86"/>
      <c r="P665" s="86"/>
      <c r="Q665" s="86"/>
      <c r="R665" s="86"/>
      <c r="S665" s="86"/>
      <c r="T665" s="87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T665" s="19" t="s">
        <v>238</v>
      </c>
      <c r="AU665" s="19" t="s">
        <v>89</v>
      </c>
    </row>
    <row r="666" spans="1:51" s="13" customFormat="1" ht="12">
      <c r="A666" s="13"/>
      <c r="B666" s="234"/>
      <c r="C666" s="235"/>
      <c r="D666" s="236" t="s">
        <v>240</v>
      </c>
      <c r="E666" s="237" t="s">
        <v>19</v>
      </c>
      <c r="F666" s="238" t="s">
        <v>950</v>
      </c>
      <c r="G666" s="235"/>
      <c r="H666" s="237" t="s">
        <v>19</v>
      </c>
      <c r="I666" s="239"/>
      <c r="J666" s="235"/>
      <c r="K666" s="235"/>
      <c r="L666" s="240"/>
      <c r="M666" s="241"/>
      <c r="N666" s="242"/>
      <c r="O666" s="242"/>
      <c r="P666" s="242"/>
      <c r="Q666" s="242"/>
      <c r="R666" s="242"/>
      <c r="S666" s="242"/>
      <c r="T666" s="24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4" t="s">
        <v>240</v>
      </c>
      <c r="AU666" s="244" t="s">
        <v>89</v>
      </c>
      <c r="AV666" s="13" t="s">
        <v>81</v>
      </c>
      <c r="AW666" s="13" t="s">
        <v>35</v>
      </c>
      <c r="AX666" s="13" t="s">
        <v>73</v>
      </c>
      <c r="AY666" s="244" t="s">
        <v>230</v>
      </c>
    </row>
    <row r="667" spans="1:51" s="14" customFormat="1" ht="12">
      <c r="A667" s="14"/>
      <c r="B667" s="245"/>
      <c r="C667" s="246"/>
      <c r="D667" s="236" t="s">
        <v>240</v>
      </c>
      <c r="E667" s="247" t="s">
        <v>19</v>
      </c>
      <c r="F667" s="248" t="s">
        <v>951</v>
      </c>
      <c r="G667" s="246"/>
      <c r="H667" s="249">
        <v>40</v>
      </c>
      <c r="I667" s="250"/>
      <c r="J667" s="246"/>
      <c r="K667" s="246"/>
      <c r="L667" s="251"/>
      <c r="M667" s="252"/>
      <c r="N667" s="253"/>
      <c r="O667" s="253"/>
      <c r="P667" s="253"/>
      <c r="Q667" s="253"/>
      <c r="R667" s="253"/>
      <c r="S667" s="253"/>
      <c r="T667" s="25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55" t="s">
        <v>240</v>
      </c>
      <c r="AU667" s="255" t="s">
        <v>89</v>
      </c>
      <c r="AV667" s="14" t="s">
        <v>89</v>
      </c>
      <c r="AW667" s="14" t="s">
        <v>35</v>
      </c>
      <c r="AX667" s="14" t="s">
        <v>73</v>
      </c>
      <c r="AY667" s="255" t="s">
        <v>230</v>
      </c>
    </row>
    <row r="668" spans="1:51" s="14" customFormat="1" ht="12">
      <c r="A668" s="14"/>
      <c r="B668" s="245"/>
      <c r="C668" s="246"/>
      <c r="D668" s="236" t="s">
        <v>240</v>
      </c>
      <c r="E668" s="247" t="s">
        <v>19</v>
      </c>
      <c r="F668" s="248" t="s">
        <v>952</v>
      </c>
      <c r="G668" s="246"/>
      <c r="H668" s="249">
        <v>46</v>
      </c>
      <c r="I668" s="250"/>
      <c r="J668" s="246"/>
      <c r="K668" s="246"/>
      <c r="L668" s="251"/>
      <c r="M668" s="252"/>
      <c r="N668" s="253"/>
      <c r="O668" s="253"/>
      <c r="P668" s="253"/>
      <c r="Q668" s="253"/>
      <c r="R668" s="253"/>
      <c r="S668" s="253"/>
      <c r="T668" s="25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5" t="s">
        <v>240</v>
      </c>
      <c r="AU668" s="255" t="s">
        <v>89</v>
      </c>
      <c r="AV668" s="14" t="s">
        <v>89</v>
      </c>
      <c r="AW668" s="14" t="s">
        <v>35</v>
      </c>
      <c r="AX668" s="14" t="s">
        <v>73</v>
      </c>
      <c r="AY668" s="255" t="s">
        <v>230</v>
      </c>
    </row>
    <row r="669" spans="1:51" s="15" customFormat="1" ht="12">
      <c r="A669" s="15"/>
      <c r="B669" s="256"/>
      <c r="C669" s="257"/>
      <c r="D669" s="236" t="s">
        <v>240</v>
      </c>
      <c r="E669" s="258" t="s">
        <v>19</v>
      </c>
      <c r="F669" s="259" t="s">
        <v>244</v>
      </c>
      <c r="G669" s="257"/>
      <c r="H669" s="260">
        <v>86</v>
      </c>
      <c r="I669" s="261"/>
      <c r="J669" s="257"/>
      <c r="K669" s="257"/>
      <c r="L669" s="262"/>
      <c r="M669" s="263"/>
      <c r="N669" s="264"/>
      <c r="O669" s="264"/>
      <c r="P669" s="264"/>
      <c r="Q669" s="264"/>
      <c r="R669" s="264"/>
      <c r="S669" s="264"/>
      <c r="T669" s="26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66" t="s">
        <v>240</v>
      </c>
      <c r="AU669" s="266" t="s">
        <v>89</v>
      </c>
      <c r="AV669" s="15" t="s">
        <v>236</v>
      </c>
      <c r="AW669" s="15" t="s">
        <v>35</v>
      </c>
      <c r="AX669" s="15" t="s">
        <v>81</v>
      </c>
      <c r="AY669" s="266" t="s">
        <v>230</v>
      </c>
    </row>
    <row r="670" spans="1:65" s="2" customFormat="1" ht="24.15" customHeight="1">
      <c r="A670" s="40"/>
      <c r="B670" s="41"/>
      <c r="C670" s="267" t="s">
        <v>953</v>
      </c>
      <c r="D670" s="267" t="s">
        <v>281</v>
      </c>
      <c r="E670" s="268" t="s">
        <v>954</v>
      </c>
      <c r="F670" s="269" t="s">
        <v>955</v>
      </c>
      <c r="G670" s="270" t="s">
        <v>114</v>
      </c>
      <c r="H670" s="271">
        <v>90.3</v>
      </c>
      <c r="I670" s="272"/>
      <c r="J670" s="273">
        <f>ROUND(I670*H670,2)</f>
        <v>0</v>
      </c>
      <c r="K670" s="269" t="s">
        <v>235</v>
      </c>
      <c r="L670" s="274"/>
      <c r="M670" s="275" t="s">
        <v>19</v>
      </c>
      <c r="N670" s="276" t="s">
        <v>45</v>
      </c>
      <c r="O670" s="86"/>
      <c r="P670" s="225">
        <f>O670*H670</f>
        <v>0</v>
      </c>
      <c r="Q670" s="225">
        <v>6E-05</v>
      </c>
      <c r="R670" s="225">
        <f>Q670*H670</f>
        <v>0.005418</v>
      </c>
      <c r="S670" s="225">
        <v>0</v>
      </c>
      <c r="T670" s="226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27" t="s">
        <v>456</v>
      </c>
      <c r="AT670" s="227" t="s">
        <v>281</v>
      </c>
      <c r="AU670" s="227" t="s">
        <v>89</v>
      </c>
      <c r="AY670" s="19" t="s">
        <v>230</v>
      </c>
      <c r="BE670" s="228">
        <f>IF(N670="základní",J670,0)</f>
        <v>0</v>
      </c>
      <c r="BF670" s="228">
        <f>IF(N670="snížená",J670,0)</f>
        <v>0</v>
      </c>
      <c r="BG670" s="228">
        <f>IF(N670="zákl. přenesená",J670,0)</f>
        <v>0</v>
      </c>
      <c r="BH670" s="228">
        <f>IF(N670="sníž. přenesená",J670,0)</f>
        <v>0</v>
      </c>
      <c r="BI670" s="228">
        <f>IF(N670="nulová",J670,0)</f>
        <v>0</v>
      </c>
      <c r="BJ670" s="19" t="s">
        <v>89</v>
      </c>
      <c r="BK670" s="228">
        <f>ROUND(I670*H670,2)</f>
        <v>0</v>
      </c>
      <c r="BL670" s="19" t="s">
        <v>348</v>
      </c>
      <c r="BM670" s="227" t="s">
        <v>956</v>
      </c>
    </row>
    <row r="671" spans="1:51" s="14" customFormat="1" ht="12">
      <c r="A671" s="14"/>
      <c r="B671" s="245"/>
      <c r="C671" s="246"/>
      <c r="D671" s="236" t="s">
        <v>240</v>
      </c>
      <c r="E671" s="246"/>
      <c r="F671" s="248" t="s">
        <v>957</v>
      </c>
      <c r="G671" s="246"/>
      <c r="H671" s="249">
        <v>90.3</v>
      </c>
      <c r="I671" s="250"/>
      <c r="J671" s="246"/>
      <c r="K671" s="246"/>
      <c r="L671" s="251"/>
      <c r="M671" s="252"/>
      <c r="N671" s="253"/>
      <c r="O671" s="253"/>
      <c r="P671" s="253"/>
      <c r="Q671" s="253"/>
      <c r="R671" s="253"/>
      <c r="S671" s="253"/>
      <c r="T671" s="25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5" t="s">
        <v>240</v>
      </c>
      <c r="AU671" s="255" t="s">
        <v>89</v>
      </c>
      <c r="AV671" s="14" t="s">
        <v>89</v>
      </c>
      <c r="AW671" s="14" t="s">
        <v>4</v>
      </c>
      <c r="AX671" s="14" t="s">
        <v>81</v>
      </c>
      <c r="AY671" s="255" t="s">
        <v>230</v>
      </c>
    </row>
    <row r="672" spans="1:65" s="2" customFormat="1" ht="24.15" customHeight="1">
      <c r="A672" s="40"/>
      <c r="B672" s="41"/>
      <c r="C672" s="216" t="s">
        <v>958</v>
      </c>
      <c r="D672" s="216" t="s">
        <v>232</v>
      </c>
      <c r="E672" s="217" t="s">
        <v>959</v>
      </c>
      <c r="F672" s="218" t="s">
        <v>960</v>
      </c>
      <c r="G672" s="219" t="s">
        <v>114</v>
      </c>
      <c r="H672" s="220">
        <v>86</v>
      </c>
      <c r="I672" s="221"/>
      <c r="J672" s="222">
        <f>ROUND(I672*H672,2)</f>
        <v>0</v>
      </c>
      <c r="K672" s="218" t="s">
        <v>235</v>
      </c>
      <c r="L672" s="46"/>
      <c r="M672" s="223" t="s">
        <v>19</v>
      </c>
      <c r="N672" s="224" t="s">
        <v>45</v>
      </c>
      <c r="O672" s="86"/>
      <c r="P672" s="225">
        <f>O672*H672</f>
        <v>0</v>
      </c>
      <c r="Q672" s="225">
        <v>0</v>
      </c>
      <c r="R672" s="225">
        <f>Q672*H672</f>
        <v>0</v>
      </c>
      <c r="S672" s="225">
        <v>0</v>
      </c>
      <c r="T672" s="226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27" t="s">
        <v>348</v>
      </c>
      <c r="AT672" s="227" t="s">
        <v>232</v>
      </c>
      <c r="AU672" s="227" t="s">
        <v>89</v>
      </c>
      <c r="AY672" s="19" t="s">
        <v>230</v>
      </c>
      <c r="BE672" s="228">
        <f>IF(N672="základní",J672,0)</f>
        <v>0</v>
      </c>
      <c r="BF672" s="228">
        <f>IF(N672="snížená",J672,0)</f>
        <v>0</v>
      </c>
      <c r="BG672" s="228">
        <f>IF(N672="zákl. přenesená",J672,0)</f>
        <v>0</v>
      </c>
      <c r="BH672" s="228">
        <f>IF(N672="sníž. přenesená",J672,0)</f>
        <v>0</v>
      </c>
      <c r="BI672" s="228">
        <f>IF(N672="nulová",J672,0)</f>
        <v>0</v>
      </c>
      <c r="BJ672" s="19" t="s">
        <v>89</v>
      </c>
      <c r="BK672" s="228">
        <f>ROUND(I672*H672,2)</f>
        <v>0</v>
      </c>
      <c r="BL672" s="19" t="s">
        <v>348</v>
      </c>
      <c r="BM672" s="227" t="s">
        <v>961</v>
      </c>
    </row>
    <row r="673" spans="1:47" s="2" customFormat="1" ht="12">
      <c r="A673" s="40"/>
      <c r="B673" s="41"/>
      <c r="C673" s="42"/>
      <c r="D673" s="229" t="s">
        <v>238</v>
      </c>
      <c r="E673" s="42"/>
      <c r="F673" s="230" t="s">
        <v>962</v>
      </c>
      <c r="G673" s="42"/>
      <c r="H673" s="42"/>
      <c r="I673" s="231"/>
      <c r="J673" s="42"/>
      <c r="K673" s="42"/>
      <c r="L673" s="46"/>
      <c r="M673" s="232"/>
      <c r="N673" s="233"/>
      <c r="O673" s="86"/>
      <c r="P673" s="86"/>
      <c r="Q673" s="86"/>
      <c r="R673" s="86"/>
      <c r="S673" s="86"/>
      <c r="T673" s="87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T673" s="19" t="s">
        <v>238</v>
      </c>
      <c r="AU673" s="19" t="s">
        <v>89</v>
      </c>
    </row>
    <row r="674" spans="1:51" s="13" customFormat="1" ht="12">
      <c r="A674" s="13"/>
      <c r="B674" s="234"/>
      <c r="C674" s="235"/>
      <c r="D674" s="236" t="s">
        <v>240</v>
      </c>
      <c r="E674" s="237" t="s">
        <v>19</v>
      </c>
      <c r="F674" s="238" t="s">
        <v>950</v>
      </c>
      <c r="G674" s="235"/>
      <c r="H674" s="237" t="s">
        <v>19</v>
      </c>
      <c r="I674" s="239"/>
      <c r="J674" s="235"/>
      <c r="K674" s="235"/>
      <c r="L674" s="240"/>
      <c r="M674" s="241"/>
      <c r="N674" s="242"/>
      <c r="O674" s="242"/>
      <c r="P674" s="242"/>
      <c r="Q674" s="242"/>
      <c r="R674" s="242"/>
      <c r="S674" s="242"/>
      <c r="T674" s="24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4" t="s">
        <v>240</v>
      </c>
      <c r="AU674" s="244" t="s">
        <v>89</v>
      </c>
      <c r="AV674" s="13" t="s">
        <v>81</v>
      </c>
      <c r="AW674" s="13" t="s">
        <v>35</v>
      </c>
      <c r="AX674" s="13" t="s">
        <v>73</v>
      </c>
      <c r="AY674" s="244" t="s">
        <v>230</v>
      </c>
    </row>
    <row r="675" spans="1:51" s="14" customFormat="1" ht="12">
      <c r="A675" s="14"/>
      <c r="B675" s="245"/>
      <c r="C675" s="246"/>
      <c r="D675" s="236" t="s">
        <v>240</v>
      </c>
      <c r="E675" s="247" t="s">
        <v>19</v>
      </c>
      <c r="F675" s="248" t="s">
        <v>951</v>
      </c>
      <c r="G675" s="246"/>
      <c r="H675" s="249">
        <v>40</v>
      </c>
      <c r="I675" s="250"/>
      <c r="J675" s="246"/>
      <c r="K675" s="246"/>
      <c r="L675" s="251"/>
      <c r="M675" s="252"/>
      <c r="N675" s="253"/>
      <c r="O675" s="253"/>
      <c r="P675" s="253"/>
      <c r="Q675" s="253"/>
      <c r="R675" s="253"/>
      <c r="S675" s="253"/>
      <c r="T675" s="25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5" t="s">
        <v>240</v>
      </c>
      <c r="AU675" s="255" t="s">
        <v>89</v>
      </c>
      <c r="AV675" s="14" t="s">
        <v>89</v>
      </c>
      <c r="AW675" s="14" t="s">
        <v>35</v>
      </c>
      <c r="AX675" s="14" t="s">
        <v>73</v>
      </c>
      <c r="AY675" s="255" t="s">
        <v>230</v>
      </c>
    </row>
    <row r="676" spans="1:51" s="14" customFormat="1" ht="12">
      <c r="A676" s="14"/>
      <c r="B676" s="245"/>
      <c r="C676" s="246"/>
      <c r="D676" s="236" t="s">
        <v>240</v>
      </c>
      <c r="E676" s="247" t="s">
        <v>19</v>
      </c>
      <c r="F676" s="248" t="s">
        <v>952</v>
      </c>
      <c r="G676" s="246"/>
      <c r="H676" s="249">
        <v>46</v>
      </c>
      <c r="I676" s="250"/>
      <c r="J676" s="246"/>
      <c r="K676" s="246"/>
      <c r="L676" s="251"/>
      <c r="M676" s="252"/>
      <c r="N676" s="253"/>
      <c r="O676" s="253"/>
      <c r="P676" s="253"/>
      <c r="Q676" s="253"/>
      <c r="R676" s="253"/>
      <c r="S676" s="253"/>
      <c r="T676" s="25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5" t="s">
        <v>240</v>
      </c>
      <c r="AU676" s="255" t="s">
        <v>89</v>
      </c>
      <c r="AV676" s="14" t="s">
        <v>89</v>
      </c>
      <c r="AW676" s="14" t="s">
        <v>35</v>
      </c>
      <c r="AX676" s="14" t="s">
        <v>73</v>
      </c>
      <c r="AY676" s="255" t="s">
        <v>230</v>
      </c>
    </row>
    <row r="677" spans="1:51" s="15" customFormat="1" ht="12">
      <c r="A677" s="15"/>
      <c r="B677" s="256"/>
      <c r="C677" s="257"/>
      <c r="D677" s="236" t="s">
        <v>240</v>
      </c>
      <c r="E677" s="258" t="s">
        <v>19</v>
      </c>
      <c r="F677" s="259" t="s">
        <v>244</v>
      </c>
      <c r="G677" s="257"/>
      <c r="H677" s="260">
        <v>86</v>
      </c>
      <c r="I677" s="261"/>
      <c r="J677" s="257"/>
      <c r="K677" s="257"/>
      <c r="L677" s="262"/>
      <c r="M677" s="263"/>
      <c r="N677" s="264"/>
      <c r="O677" s="264"/>
      <c r="P677" s="264"/>
      <c r="Q677" s="264"/>
      <c r="R677" s="264"/>
      <c r="S677" s="264"/>
      <c r="T677" s="26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66" t="s">
        <v>240</v>
      </c>
      <c r="AU677" s="266" t="s">
        <v>89</v>
      </c>
      <c r="AV677" s="15" t="s">
        <v>236</v>
      </c>
      <c r="AW677" s="15" t="s">
        <v>35</v>
      </c>
      <c r="AX677" s="15" t="s">
        <v>81</v>
      </c>
      <c r="AY677" s="266" t="s">
        <v>230</v>
      </c>
    </row>
    <row r="678" spans="1:65" s="2" customFormat="1" ht="24.15" customHeight="1">
      <c r="A678" s="40"/>
      <c r="B678" s="41"/>
      <c r="C678" s="267" t="s">
        <v>963</v>
      </c>
      <c r="D678" s="267" t="s">
        <v>281</v>
      </c>
      <c r="E678" s="268" t="s">
        <v>964</v>
      </c>
      <c r="F678" s="269" t="s">
        <v>965</v>
      </c>
      <c r="G678" s="270" t="s">
        <v>114</v>
      </c>
      <c r="H678" s="271">
        <v>103.2</v>
      </c>
      <c r="I678" s="272"/>
      <c r="J678" s="273">
        <f>ROUND(I678*H678,2)</f>
        <v>0</v>
      </c>
      <c r="K678" s="269" t="s">
        <v>235</v>
      </c>
      <c r="L678" s="274"/>
      <c r="M678" s="275" t="s">
        <v>19</v>
      </c>
      <c r="N678" s="276" t="s">
        <v>45</v>
      </c>
      <c r="O678" s="86"/>
      <c r="P678" s="225">
        <f>O678*H678</f>
        <v>0</v>
      </c>
      <c r="Q678" s="225">
        <v>3E-05</v>
      </c>
      <c r="R678" s="225">
        <f>Q678*H678</f>
        <v>0.0030960000000000002</v>
      </c>
      <c r="S678" s="225">
        <v>0</v>
      </c>
      <c r="T678" s="226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27" t="s">
        <v>456</v>
      </c>
      <c r="AT678" s="227" t="s">
        <v>281</v>
      </c>
      <c r="AU678" s="227" t="s">
        <v>89</v>
      </c>
      <c r="AY678" s="19" t="s">
        <v>230</v>
      </c>
      <c r="BE678" s="228">
        <f>IF(N678="základní",J678,0)</f>
        <v>0</v>
      </c>
      <c r="BF678" s="228">
        <f>IF(N678="snížená",J678,0)</f>
        <v>0</v>
      </c>
      <c r="BG678" s="228">
        <f>IF(N678="zákl. přenesená",J678,0)</f>
        <v>0</v>
      </c>
      <c r="BH678" s="228">
        <f>IF(N678="sníž. přenesená",J678,0)</f>
        <v>0</v>
      </c>
      <c r="BI678" s="228">
        <f>IF(N678="nulová",J678,0)</f>
        <v>0</v>
      </c>
      <c r="BJ678" s="19" t="s">
        <v>89</v>
      </c>
      <c r="BK678" s="228">
        <f>ROUND(I678*H678,2)</f>
        <v>0</v>
      </c>
      <c r="BL678" s="19" t="s">
        <v>348</v>
      </c>
      <c r="BM678" s="227" t="s">
        <v>966</v>
      </c>
    </row>
    <row r="679" spans="1:51" s="14" customFormat="1" ht="12">
      <c r="A679" s="14"/>
      <c r="B679" s="245"/>
      <c r="C679" s="246"/>
      <c r="D679" s="236" t="s">
        <v>240</v>
      </c>
      <c r="E679" s="246"/>
      <c r="F679" s="248" t="s">
        <v>967</v>
      </c>
      <c r="G679" s="246"/>
      <c r="H679" s="249">
        <v>103.2</v>
      </c>
      <c r="I679" s="250"/>
      <c r="J679" s="246"/>
      <c r="K679" s="246"/>
      <c r="L679" s="251"/>
      <c r="M679" s="252"/>
      <c r="N679" s="253"/>
      <c r="O679" s="253"/>
      <c r="P679" s="253"/>
      <c r="Q679" s="253"/>
      <c r="R679" s="253"/>
      <c r="S679" s="253"/>
      <c r="T679" s="25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5" t="s">
        <v>240</v>
      </c>
      <c r="AU679" s="255" t="s">
        <v>89</v>
      </c>
      <c r="AV679" s="14" t="s">
        <v>89</v>
      </c>
      <c r="AW679" s="14" t="s">
        <v>4</v>
      </c>
      <c r="AX679" s="14" t="s">
        <v>81</v>
      </c>
      <c r="AY679" s="255" t="s">
        <v>230</v>
      </c>
    </row>
    <row r="680" spans="1:65" s="2" customFormat="1" ht="21.75" customHeight="1">
      <c r="A680" s="40"/>
      <c r="B680" s="41"/>
      <c r="C680" s="216" t="s">
        <v>968</v>
      </c>
      <c r="D680" s="216" t="s">
        <v>232</v>
      </c>
      <c r="E680" s="217" t="s">
        <v>969</v>
      </c>
      <c r="F680" s="218" t="s">
        <v>970</v>
      </c>
      <c r="G680" s="219" t="s">
        <v>315</v>
      </c>
      <c r="H680" s="220">
        <v>8</v>
      </c>
      <c r="I680" s="221"/>
      <c r="J680" s="222">
        <f>ROUND(I680*H680,2)</f>
        <v>0</v>
      </c>
      <c r="K680" s="218" t="s">
        <v>235</v>
      </c>
      <c r="L680" s="46"/>
      <c r="M680" s="223" t="s">
        <v>19</v>
      </c>
      <c r="N680" s="224" t="s">
        <v>45</v>
      </c>
      <c r="O680" s="86"/>
      <c r="P680" s="225">
        <f>O680*H680</f>
        <v>0</v>
      </c>
      <c r="Q680" s="225">
        <v>0</v>
      </c>
      <c r="R680" s="225">
        <f>Q680*H680</f>
        <v>0</v>
      </c>
      <c r="S680" s="225">
        <v>0</v>
      </c>
      <c r="T680" s="226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27" t="s">
        <v>348</v>
      </c>
      <c r="AT680" s="227" t="s">
        <v>232</v>
      </c>
      <c r="AU680" s="227" t="s">
        <v>89</v>
      </c>
      <c r="AY680" s="19" t="s">
        <v>230</v>
      </c>
      <c r="BE680" s="228">
        <f>IF(N680="základní",J680,0)</f>
        <v>0</v>
      </c>
      <c r="BF680" s="228">
        <f>IF(N680="snížená",J680,0)</f>
        <v>0</v>
      </c>
      <c r="BG680" s="228">
        <f>IF(N680="zákl. přenesená",J680,0)</f>
        <v>0</v>
      </c>
      <c r="BH680" s="228">
        <f>IF(N680="sníž. přenesená",J680,0)</f>
        <v>0</v>
      </c>
      <c r="BI680" s="228">
        <f>IF(N680="nulová",J680,0)</f>
        <v>0</v>
      </c>
      <c r="BJ680" s="19" t="s">
        <v>89</v>
      </c>
      <c r="BK680" s="228">
        <f>ROUND(I680*H680,2)</f>
        <v>0</v>
      </c>
      <c r="BL680" s="19" t="s">
        <v>348</v>
      </c>
      <c r="BM680" s="227" t="s">
        <v>971</v>
      </c>
    </row>
    <row r="681" spans="1:47" s="2" customFormat="1" ht="12">
      <c r="A681" s="40"/>
      <c r="B681" s="41"/>
      <c r="C681" s="42"/>
      <c r="D681" s="229" t="s">
        <v>238</v>
      </c>
      <c r="E681" s="42"/>
      <c r="F681" s="230" t="s">
        <v>972</v>
      </c>
      <c r="G681" s="42"/>
      <c r="H681" s="42"/>
      <c r="I681" s="231"/>
      <c r="J681" s="42"/>
      <c r="K681" s="42"/>
      <c r="L681" s="46"/>
      <c r="M681" s="232"/>
      <c r="N681" s="233"/>
      <c r="O681" s="86"/>
      <c r="P681" s="86"/>
      <c r="Q681" s="86"/>
      <c r="R681" s="86"/>
      <c r="S681" s="86"/>
      <c r="T681" s="87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T681" s="19" t="s">
        <v>238</v>
      </c>
      <c r="AU681" s="19" t="s">
        <v>89</v>
      </c>
    </row>
    <row r="682" spans="1:51" s="13" customFormat="1" ht="12">
      <c r="A682" s="13"/>
      <c r="B682" s="234"/>
      <c r="C682" s="235"/>
      <c r="D682" s="236" t="s">
        <v>240</v>
      </c>
      <c r="E682" s="237" t="s">
        <v>19</v>
      </c>
      <c r="F682" s="238" t="s">
        <v>950</v>
      </c>
      <c r="G682" s="235"/>
      <c r="H682" s="237" t="s">
        <v>19</v>
      </c>
      <c r="I682" s="239"/>
      <c r="J682" s="235"/>
      <c r="K682" s="235"/>
      <c r="L682" s="240"/>
      <c r="M682" s="241"/>
      <c r="N682" s="242"/>
      <c r="O682" s="242"/>
      <c r="P682" s="242"/>
      <c r="Q682" s="242"/>
      <c r="R682" s="242"/>
      <c r="S682" s="242"/>
      <c r="T682" s="24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4" t="s">
        <v>240</v>
      </c>
      <c r="AU682" s="244" t="s">
        <v>89</v>
      </c>
      <c r="AV682" s="13" t="s">
        <v>81</v>
      </c>
      <c r="AW682" s="13" t="s">
        <v>35</v>
      </c>
      <c r="AX682" s="13" t="s">
        <v>73</v>
      </c>
      <c r="AY682" s="244" t="s">
        <v>230</v>
      </c>
    </row>
    <row r="683" spans="1:51" s="14" customFormat="1" ht="12">
      <c r="A683" s="14"/>
      <c r="B683" s="245"/>
      <c r="C683" s="246"/>
      <c r="D683" s="236" t="s">
        <v>240</v>
      </c>
      <c r="E683" s="247" t="s">
        <v>19</v>
      </c>
      <c r="F683" s="248" t="s">
        <v>973</v>
      </c>
      <c r="G683" s="246"/>
      <c r="H683" s="249">
        <v>3</v>
      </c>
      <c r="I683" s="250"/>
      <c r="J683" s="246"/>
      <c r="K683" s="246"/>
      <c r="L683" s="251"/>
      <c r="M683" s="252"/>
      <c r="N683" s="253"/>
      <c r="O683" s="253"/>
      <c r="P683" s="253"/>
      <c r="Q683" s="253"/>
      <c r="R683" s="253"/>
      <c r="S683" s="253"/>
      <c r="T683" s="25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5" t="s">
        <v>240</v>
      </c>
      <c r="AU683" s="255" t="s">
        <v>89</v>
      </c>
      <c r="AV683" s="14" t="s">
        <v>89</v>
      </c>
      <c r="AW683" s="14" t="s">
        <v>35</v>
      </c>
      <c r="AX683" s="14" t="s">
        <v>73</v>
      </c>
      <c r="AY683" s="255" t="s">
        <v>230</v>
      </c>
    </row>
    <row r="684" spans="1:51" s="14" customFormat="1" ht="12">
      <c r="A684" s="14"/>
      <c r="B684" s="245"/>
      <c r="C684" s="246"/>
      <c r="D684" s="236" t="s">
        <v>240</v>
      </c>
      <c r="E684" s="247" t="s">
        <v>19</v>
      </c>
      <c r="F684" s="248" t="s">
        <v>974</v>
      </c>
      <c r="G684" s="246"/>
      <c r="H684" s="249">
        <v>5</v>
      </c>
      <c r="I684" s="250"/>
      <c r="J684" s="246"/>
      <c r="K684" s="246"/>
      <c r="L684" s="251"/>
      <c r="M684" s="252"/>
      <c r="N684" s="253"/>
      <c r="O684" s="253"/>
      <c r="P684" s="253"/>
      <c r="Q684" s="253"/>
      <c r="R684" s="253"/>
      <c r="S684" s="253"/>
      <c r="T684" s="25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5" t="s">
        <v>240</v>
      </c>
      <c r="AU684" s="255" t="s">
        <v>89</v>
      </c>
      <c r="AV684" s="14" t="s">
        <v>89</v>
      </c>
      <c r="AW684" s="14" t="s">
        <v>35</v>
      </c>
      <c r="AX684" s="14" t="s">
        <v>73</v>
      </c>
      <c r="AY684" s="255" t="s">
        <v>230</v>
      </c>
    </row>
    <row r="685" spans="1:51" s="15" customFormat="1" ht="12">
      <c r="A685" s="15"/>
      <c r="B685" s="256"/>
      <c r="C685" s="257"/>
      <c r="D685" s="236" t="s">
        <v>240</v>
      </c>
      <c r="E685" s="258" t="s">
        <v>19</v>
      </c>
      <c r="F685" s="259" t="s">
        <v>244</v>
      </c>
      <c r="G685" s="257"/>
      <c r="H685" s="260">
        <v>8</v>
      </c>
      <c r="I685" s="261"/>
      <c r="J685" s="257"/>
      <c r="K685" s="257"/>
      <c r="L685" s="262"/>
      <c r="M685" s="263"/>
      <c r="N685" s="264"/>
      <c r="O685" s="264"/>
      <c r="P685" s="264"/>
      <c r="Q685" s="264"/>
      <c r="R685" s="264"/>
      <c r="S685" s="264"/>
      <c r="T685" s="26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66" t="s">
        <v>240</v>
      </c>
      <c r="AU685" s="266" t="s">
        <v>89</v>
      </c>
      <c r="AV685" s="15" t="s">
        <v>236</v>
      </c>
      <c r="AW685" s="15" t="s">
        <v>35</v>
      </c>
      <c r="AX685" s="15" t="s">
        <v>81</v>
      </c>
      <c r="AY685" s="266" t="s">
        <v>230</v>
      </c>
    </row>
    <row r="686" spans="1:65" s="2" customFormat="1" ht="16.5" customHeight="1">
      <c r="A686" s="40"/>
      <c r="B686" s="41"/>
      <c r="C686" s="267" t="s">
        <v>975</v>
      </c>
      <c r="D686" s="267" t="s">
        <v>281</v>
      </c>
      <c r="E686" s="268" t="s">
        <v>976</v>
      </c>
      <c r="F686" s="269" t="s">
        <v>977</v>
      </c>
      <c r="G686" s="270" t="s">
        <v>315</v>
      </c>
      <c r="H686" s="271">
        <v>8</v>
      </c>
      <c r="I686" s="272"/>
      <c r="J686" s="273">
        <f>ROUND(I686*H686,2)</f>
        <v>0</v>
      </c>
      <c r="K686" s="269" t="s">
        <v>19</v>
      </c>
      <c r="L686" s="274"/>
      <c r="M686" s="275" t="s">
        <v>19</v>
      </c>
      <c r="N686" s="276" t="s">
        <v>45</v>
      </c>
      <c r="O686" s="86"/>
      <c r="P686" s="225">
        <f>O686*H686</f>
        <v>0</v>
      </c>
      <c r="Q686" s="225">
        <v>6E-05</v>
      </c>
      <c r="R686" s="225">
        <f>Q686*H686</f>
        <v>0.00048</v>
      </c>
      <c r="S686" s="225">
        <v>0</v>
      </c>
      <c r="T686" s="226">
        <f>S686*H686</f>
        <v>0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27" t="s">
        <v>456</v>
      </c>
      <c r="AT686" s="227" t="s">
        <v>281</v>
      </c>
      <c r="AU686" s="227" t="s">
        <v>89</v>
      </c>
      <c r="AY686" s="19" t="s">
        <v>230</v>
      </c>
      <c r="BE686" s="228">
        <f>IF(N686="základní",J686,0)</f>
        <v>0</v>
      </c>
      <c r="BF686" s="228">
        <f>IF(N686="snížená",J686,0)</f>
        <v>0</v>
      </c>
      <c r="BG686" s="228">
        <f>IF(N686="zákl. přenesená",J686,0)</f>
        <v>0</v>
      </c>
      <c r="BH686" s="228">
        <f>IF(N686="sníž. přenesená",J686,0)</f>
        <v>0</v>
      </c>
      <c r="BI686" s="228">
        <f>IF(N686="nulová",J686,0)</f>
        <v>0</v>
      </c>
      <c r="BJ686" s="19" t="s">
        <v>89</v>
      </c>
      <c r="BK686" s="228">
        <f>ROUND(I686*H686,2)</f>
        <v>0</v>
      </c>
      <c r="BL686" s="19" t="s">
        <v>348</v>
      </c>
      <c r="BM686" s="227" t="s">
        <v>978</v>
      </c>
    </row>
    <row r="687" spans="1:65" s="2" customFormat="1" ht="16.5" customHeight="1">
      <c r="A687" s="40"/>
      <c r="B687" s="41"/>
      <c r="C687" s="216" t="s">
        <v>979</v>
      </c>
      <c r="D687" s="216" t="s">
        <v>232</v>
      </c>
      <c r="E687" s="217" t="s">
        <v>980</v>
      </c>
      <c r="F687" s="218" t="s">
        <v>981</v>
      </c>
      <c r="G687" s="219" t="s">
        <v>315</v>
      </c>
      <c r="H687" s="220">
        <v>3</v>
      </c>
      <c r="I687" s="221"/>
      <c r="J687" s="222">
        <f>ROUND(I687*H687,2)</f>
        <v>0</v>
      </c>
      <c r="K687" s="218" t="s">
        <v>235</v>
      </c>
      <c r="L687" s="46"/>
      <c r="M687" s="223" t="s">
        <v>19</v>
      </c>
      <c r="N687" s="224" t="s">
        <v>45</v>
      </c>
      <c r="O687" s="86"/>
      <c r="P687" s="225">
        <f>O687*H687</f>
        <v>0</v>
      </c>
      <c r="Q687" s="225">
        <v>0</v>
      </c>
      <c r="R687" s="225">
        <f>Q687*H687</f>
        <v>0</v>
      </c>
      <c r="S687" s="225">
        <v>0</v>
      </c>
      <c r="T687" s="226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27" t="s">
        <v>348</v>
      </c>
      <c r="AT687" s="227" t="s">
        <v>232</v>
      </c>
      <c r="AU687" s="227" t="s">
        <v>89</v>
      </c>
      <c r="AY687" s="19" t="s">
        <v>230</v>
      </c>
      <c r="BE687" s="228">
        <f>IF(N687="základní",J687,0)</f>
        <v>0</v>
      </c>
      <c r="BF687" s="228">
        <f>IF(N687="snížená",J687,0)</f>
        <v>0</v>
      </c>
      <c r="BG687" s="228">
        <f>IF(N687="zákl. přenesená",J687,0)</f>
        <v>0</v>
      </c>
      <c r="BH687" s="228">
        <f>IF(N687="sníž. přenesená",J687,0)</f>
        <v>0</v>
      </c>
      <c r="BI687" s="228">
        <f>IF(N687="nulová",J687,0)</f>
        <v>0</v>
      </c>
      <c r="BJ687" s="19" t="s">
        <v>89</v>
      </c>
      <c r="BK687" s="228">
        <f>ROUND(I687*H687,2)</f>
        <v>0</v>
      </c>
      <c r="BL687" s="19" t="s">
        <v>348</v>
      </c>
      <c r="BM687" s="227" t="s">
        <v>982</v>
      </c>
    </row>
    <row r="688" spans="1:47" s="2" customFormat="1" ht="12">
      <c r="A688" s="40"/>
      <c r="B688" s="41"/>
      <c r="C688" s="42"/>
      <c r="D688" s="229" t="s">
        <v>238</v>
      </c>
      <c r="E688" s="42"/>
      <c r="F688" s="230" t="s">
        <v>983</v>
      </c>
      <c r="G688" s="42"/>
      <c r="H688" s="42"/>
      <c r="I688" s="231"/>
      <c r="J688" s="42"/>
      <c r="K688" s="42"/>
      <c r="L688" s="46"/>
      <c r="M688" s="232"/>
      <c r="N688" s="233"/>
      <c r="O688" s="86"/>
      <c r="P688" s="86"/>
      <c r="Q688" s="86"/>
      <c r="R688" s="86"/>
      <c r="S688" s="86"/>
      <c r="T688" s="87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T688" s="19" t="s">
        <v>238</v>
      </c>
      <c r="AU688" s="19" t="s">
        <v>89</v>
      </c>
    </row>
    <row r="689" spans="1:51" s="13" customFormat="1" ht="12">
      <c r="A689" s="13"/>
      <c r="B689" s="234"/>
      <c r="C689" s="235"/>
      <c r="D689" s="236" t="s">
        <v>240</v>
      </c>
      <c r="E689" s="237" t="s">
        <v>19</v>
      </c>
      <c r="F689" s="238" t="s">
        <v>984</v>
      </c>
      <c r="G689" s="235"/>
      <c r="H689" s="237" t="s">
        <v>19</v>
      </c>
      <c r="I689" s="239"/>
      <c r="J689" s="235"/>
      <c r="K689" s="235"/>
      <c r="L689" s="240"/>
      <c r="M689" s="241"/>
      <c r="N689" s="242"/>
      <c r="O689" s="242"/>
      <c r="P689" s="242"/>
      <c r="Q689" s="242"/>
      <c r="R689" s="242"/>
      <c r="S689" s="242"/>
      <c r="T689" s="24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4" t="s">
        <v>240</v>
      </c>
      <c r="AU689" s="244" t="s">
        <v>89</v>
      </c>
      <c r="AV689" s="13" t="s">
        <v>81</v>
      </c>
      <c r="AW689" s="13" t="s">
        <v>35</v>
      </c>
      <c r="AX689" s="13" t="s">
        <v>73</v>
      </c>
      <c r="AY689" s="244" t="s">
        <v>230</v>
      </c>
    </row>
    <row r="690" spans="1:51" s="14" customFormat="1" ht="12">
      <c r="A690" s="14"/>
      <c r="B690" s="245"/>
      <c r="C690" s="246"/>
      <c r="D690" s="236" t="s">
        <v>240</v>
      </c>
      <c r="E690" s="247" t="s">
        <v>19</v>
      </c>
      <c r="F690" s="248" t="s">
        <v>116</v>
      </c>
      <c r="G690" s="246"/>
      <c r="H690" s="249">
        <v>3</v>
      </c>
      <c r="I690" s="250"/>
      <c r="J690" s="246"/>
      <c r="K690" s="246"/>
      <c r="L690" s="251"/>
      <c r="M690" s="252"/>
      <c r="N690" s="253"/>
      <c r="O690" s="253"/>
      <c r="P690" s="253"/>
      <c r="Q690" s="253"/>
      <c r="R690" s="253"/>
      <c r="S690" s="253"/>
      <c r="T690" s="25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5" t="s">
        <v>240</v>
      </c>
      <c r="AU690" s="255" t="s">
        <v>89</v>
      </c>
      <c r="AV690" s="14" t="s">
        <v>89</v>
      </c>
      <c r="AW690" s="14" t="s">
        <v>35</v>
      </c>
      <c r="AX690" s="14" t="s">
        <v>73</v>
      </c>
      <c r="AY690" s="255" t="s">
        <v>230</v>
      </c>
    </row>
    <row r="691" spans="1:51" s="15" customFormat="1" ht="12">
      <c r="A691" s="15"/>
      <c r="B691" s="256"/>
      <c r="C691" s="257"/>
      <c r="D691" s="236" t="s">
        <v>240</v>
      </c>
      <c r="E691" s="258" t="s">
        <v>19</v>
      </c>
      <c r="F691" s="259" t="s">
        <v>244</v>
      </c>
      <c r="G691" s="257"/>
      <c r="H691" s="260">
        <v>3</v>
      </c>
      <c r="I691" s="261"/>
      <c r="J691" s="257"/>
      <c r="K691" s="257"/>
      <c r="L691" s="262"/>
      <c r="M691" s="263"/>
      <c r="N691" s="264"/>
      <c r="O691" s="264"/>
      <c r="P691" s="264"/>
      <c r="Q691" s="264"/>
      <c r="R691" s="264"/>
      <c r="S691" s="264"/>
      <c r="T691" s="26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66" t="s">
        <v>240</v>
      </c>
      <c r="AU691" s="266" t="s">
        <v>89</v>
      </c>
      <c r="AV691" s="15" t="s">
        <v>236</v>
      </c>
      <c r="AW691" s="15" t="s">
        <v>35</v>
      </c>
      <c r="AX691" s="15" t="s">
        <v>81</v>
      </c>
      <c r="AY691" s="266" t="s">
        <v>230</v>
      </c>
    </row>
    <row r="692" spans="1:65" s="2" customFormat="1" ht="16.5" customHeight="1">
      <c r="A692" s="40"/>
      <c r="B692" s="41"/>
      <c r="C692" s="267" t="s">
        <v>985</v>
      </c>
      <c r="D692" s="267" t="s">
        <v>281</v>
      </c>
      <c r="E692" s="268" t="s">
        <v>986</v>
      </c>
      <c r="F692" s="269" t="s">
        <v>987</v>
      </c>
      <c r="G692" s="270" t="s">
        <v>315</v>
      </c>
      <c r="H692" s="271">
        <v>3</v>
      </c>
      <c r="I692" s="272"/>
      <c r="J692" s="273">
        <f>ROUND(I692*H692,2)</f>
        <v>0</v>
      </c>
      <c r="K692" s="269" t="s">
        <v>19</v>
      </c>
      <c r="L692" s="274"/>
      <c r="M692" s="275" t="s">
        <v>19</v>
      </c>
      <c r="N692" s="276" t="s">
        <v>45</v>
      </c>
      <c r="O692" s="86"/>
      <c r="P692" s="225">
        <f>O692*H692</f>
        <v>0</v>
      </c>
      <c r="Q692" s="225">
        <v>0.00026</v>
      </c>
      <c r="R692" s="225">
        <f>Q692*H692</f>
        <v>0.0007799999999999999</v>
      </c>
      <c r="S692" s="225">
        <v>0</v>
      </c>
      <c r="T692" s="226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27" t="s">
        <v>456</v>
      </c>
      <c r="AT692" s="227" t="s">
        <v>281</v>
      </c>
      <c r="AU692" s="227" t="s">
        <v>89</v>
      </c>
      <c r="AY692" s="19" t="s">
        <v>230</v>
      </c>
      <c r="BE692" s="228">
        <f>IF(N692="základní",J692,0)</f>
        <v>0</v>
      </c>
      <c r="BF692" s="228">
        <f>IF(N692="snížená",J692,0)</f>
        <v>0</v>
      </c>
      <c r="BG692" s="228">
        <f>IF(N692="zákl. přenesená",J692,0)</f>
        <v>0</v>
      </c>
      <c r="BH692" s="228">
        <f>IF(N692="sníž. přenesená",J692,0)</f>
        <v>0</v>
      </c>
      <c r="BI692" s="228">
        <f>IF(N692="nulová",J692,0)</f>
        <v>0</v>
      </c>
      <c r="BJ692" s="19" t="s">
        <v>89</v>
      </c>
      <c r="BK692" s="228">
        <f>ROUND(I692*H692,2)</f>
        <v>0</v>
      </c>
      <c r="BL692" s="19" t="s">
        <v>348</v>
      </c>
      <c r="BM692" s="227" t="s">
        <v>988</v>
      </c>
    </row>
    <row r="693" spans="1:65" s="2" customFormat="1" ht="37.8" customHeight="1">
      <c r="A693" s="40"/>
      <c r="B693" s="41"/>
      <c r="C693" s="216" t="s">
        <v>989</v>
      </c>
      <c r="D693" s="216" t="s">
        <v>232</v>
      </c>
      <c r="E693" s="217" t="s">
        <v>990</v>
      </c>
      <c r="F693" s="218" t="s">
        <v>991</v>
      </c>
      <c r="G693" s="219" t="s">
        <v>315</v>
      </c>
      <c r="H693" s="220">
        <v>8</v>
      </c>
      <c r="I693" s="221"/>
      <c r="J693" s="222">
        <f>ROUND(I693*H693,2)</f>
        <v>0</v>
      </c>
      <c r="K693" s="218" t="s">
        <v>235</v>
      </c>
      <c r="L693" s="46"/>
      <c r="M693" s="223" t="s">
        <v>19</v>
      </c>
      <c r="N693" s="224" t="s">
        <v>45</v>
      </c>
      <c r="O693" s="86"/>
      <c r="P693" s="225">
        <f>O693*H693</f>
        <v>0</v>
      </c>
      <c r="Q693" s="225">
        <v>0</v>
      </c>
      <c r="R693" s="225">
        <f>Q693*H693</f>
        <v>0</v>
      </c>
      <c r="S693" s="225">
        <v>0</v>
      </c>
      <c r="T693" s="226">
        <f>S693*H693</f>
        <v>0</v>
      </c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R693" s="227" t="s">
        <v>348</v>
      </c>
      <c r="AT693" s="227" t="s">
        <v>232</v>
      </c>
      <c r="AU693" s="227" t="s">
        <v>89</v>
      </c>
      <c r="AY693" s="19" t="s">
        <v>230</v>
      </c>
      <c r="BE693" s="228">
        <f>IF(N693="základní",J693,0)</f>
        <v>0</v>
      </c>
      <c r="BF693" s="228">
        <f>IF(N693="snížená",J693,0)</f>
        <v>0</v>
      </c>
      <c r="BG693" s="228">
        <f>IF(N693="zákl. přenesená",J693,0)</f>
        <v>0</v>
      </c>
      <c r="BH693" s="228">
        <f>IF(N693="sníž. přenesená",J693,0)</f>
        <v>0</v>
      </c>
      <c r="BI693" s="228">
        <f>IF(N693="nulová",J693,0)</f>
        <v>0</v>
      </c>
      <c r="BJ693" s="19" t="s">
        <v>89</v>
      </c>
      <c r="BK693" s="228">
        <f>ROUND(I693*H693,2)</f>
        <v>0</v>
      </c>
      <c r="BL693" s="19" t="s">
        <v>348</v>
      </c>
      <c r="BM693" s="227" t="s">
        <v>992</v>
      </c>
    </row>
    <row r="694" spans="1:47" s="2" customFormat="1" ht="12">
      <c r="A694" s="40"/>
      <c r="B694" s="41"/>
      <c r="C694" s="42"/>
      <c r="D694" s="229" t="s">
        <v>238</v>
      </c>
      <c r="E694" s="42"/>
      <c r="F694" s="230" t="s">
        <v>993</v>
      </c>
      <c r="G694" s="42"/>
      <c r="H694" s="42"/>
      <c r="I694" s="231"/>
      <c r="J694" s="42"/>
      <c r="K694" s="42"/>
      <c r="L694" s="46"/>
      <c r="M694" s="232"/>
      <c r="N694" s="233"/>
      <c r="O694" s="86"/>
      <c r="P694" s="86"/>
      <c r="Q694" s="86"/>
      <c r="R694" s="86"/>
      <c r="S694" s="86"/>
      <c r="T694" s="87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T694" s="19" t="s">
        <v>238</v>
      </c>
      <c r="AU694" s="19" t="s">
        <v>89</v>
      </c>
    </row>
    <row r="695" spans="1:51" s="13" customFormat="1" ht="12">
      <c r="A695" s="13"/>
      <c r="B695" s="234"/>
      <c r="C695" s="235"/>
      <c r="D695" s="236" t="s">
        <v>240</v>
      </c>
      <c r="E695" s="237" t="s">
        <v>19</v>
      </c>
      <c r="F695" s="238" t="s">
        <v>950</v>
      </c>
      <c r="G695" s="235"/>
      <c r="H695" s="237" t="s">
        <v>19</v>
      </c>
      <c r="I695" s="239"/>
      <c r="J695" s="235"/>
      <c r="K695" s="235"/>
      <c r="L695" s="240"/>
      <c r="M695" s="241"/>
      <c r="N695" s="242"/>
      <c r="O695" s="242"/>
      <c r="P695" s="242"/>
      <c r="Q695" s="242"/>
      <c r="R695" s="242"/>
      <c r="S695" s="242"/>
      <c r="T695" s="24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4" t="s">
        <v>240</v>
      </c>
      <c r="AU695" s="244" t="s">
        <v>89</v>
      </c>
      <c r="AV695" s="13" t="s">
        <v>81</v>
      </c>
      <c r="AW695" s="13" t="s">
        <v>35</v>
      </c>
      <c r="AX695" s="13" t="s">
        <v>73</v>
      </c>
      <c r="AY695" s="244" t="s">
        <v>230</v>
      </c>
    </row>
    <row r="696" spans="1:51" s="14" customFormat="1" ht="12">
      <c r="A696" s="14"/>
      <c r="B696" s="245"/>
      <c r="C696" s="246"/>
      <c r="D696" s="236" t="s">
        <v>240</v>
      </c>
      <c r="E696" s="247" t="s">
        <v>19</v>
      </c>
      <c r="F696" s="248" t="s">
        <v>973</v>
      </c>
      <c r="G696" s="246"/>
      <c r="H696" s="249">
        <v>3</v>
      </c>
      <c r="I696" s="250"/>
      <c r="J696" s="246"/>
      <c r="K696" s="246"/>
      <c r="L696" s="251"/>
      <c r="M696" s="252"/>
      <c r="N696" s="253"/>
      <c r="O696" s="253"/>
      <c r="P696" s="253"/>
      <c r="Q696" s="253"/>
      <c r="R696" s="253"/>
      <c r="S696" s="253"/>
      <c r="T696" s="25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5" t="s">
        <v>240</v>
      </c>
      <c r="AU696" s="255" t="s">
        <v>89</v>
      </c>
      <c r="AV696" s="14" t="s">
        <v>89</v>
      </c>
      <c r="AW696" s="14" t="s">
        <v>35</v>
      </c>
      <c r="AX696" s="14" t="s">
        <v>73</v>
      </c>
      <c r="AY696" s="255" t="s">
        <v>230</v>
      </c>
    </row>
    <row r="697" spans="1:51" s="14" customFormat="1" ht="12">
      <c r="A697" s="14"/>
      <c r="B697" s="245"/>
      <c r="C697" s="246"/>
      <c r="D697" s="236" t="s">
        <v>240</v>
      </c>
      <c r="E697" s="247" t="s">
        <v>19</v>
      </c>
      <c r="F697" s="248" t="s">
        <v>974</v>
      </c>
      <c r="G697" s="246"/>
      <c r="H697" s="249">
        <v>5</v>
      </c>
      <c r="I697" s="250"/>
      <c r="J697" s="246"/>
      <c r="K697" s="246"/>
      <c r="L697" s="251"/>
      <c r="M697" s="252"/>
      <c r="N697" s="253"/>
      <c r="O697" s="253"/>
      <c r="P697" s="253"/>
      <c r="Q697" s="253"/>
      <c r="R697" s="253"/>
      <c r="S697" s="253"/>
      <c r="T697" s="25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5" t="s">
        <v>240</v>
      </c>
      <c r="AU697" s="255" t="s">
        <v>89</v>
      </c>
      <c r="AV697" s="14" t="s">
        <v>89</v>
      </c>
      <c r="AW697" s="14" t="s">
        <v>35</v>
      </c>
      <c r="AX697" s="14" t="s">
        <v>73</v>
      </c>
      <c r="AY697" s="255" t="s">
        <v>230</v>
      </c>
    </row>
    <row r="698" spans="1:51" s="15" customFormat="1" ht="12">
      <c r="A698" s="15"/>
      <c r="B698" s="256"/>
      <c r="C698" s="257"/>
      <c r="D698" s="236" t="s">
        <v>240</v>
      </c>
      <c r="E698" s="258" t="s">
        <v>19</v>
      </c>
      <c r="F698" s="259" t="s">
        <v>244</v>
      </c>
      <c r="G698" s="257"/>
      <c r="H698" s="260">
        <v>8</v>
      </c>
      <c r="I698" s="261"/>
      <c r="J698" s="257"/>
      <c r="K698" s="257"/>
      <c r="L698" s="262"/>
      <c r="M698" s="263"/>
      <c r="N698" s="264"/>
      <c r="O698" s="264"/>
      <c r="P698" s="264"/>
      <c r="Q698" s="264"/>
      <c r="R698" s="264"/>
      <c r="S698" s="264"/>
      <c r="T698" s="26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66" t="s">
        <v>240</v>
      </c>
      <c r="AU698" s="266" t="s">
        <v>89</v>
      </c>
      <c r="AV698" s="15" t="s">
        <v>236</v>
      </c>
      <c r="AW698" s="15" t="s">
        <v>35</v>
      </c>
      <c r="AX698" s="15" t="s">
        <v>81</v>
      </c>
      <c r="AY698" s="266" t="s">
        <v>230</v>
      </c>
    </row>
    <row r="699" spans="1:65" s="2" customFormat="1" ht="16.5" customHeight="1">
      <c r="A699" s="40"/>
      <c r="B699" s="41"/>
      <c r="C699" s="267" t="s">
        <v>994</v>
      </c>
      <c r="D699" s="267" t="s">
        <v>281</v>
      </c>
      <c r="E699" s="268" t="s">
        <v>995</v>
      </c>
      <c r="F699" s="269" t="s">
        <v>996</v>
      </c>
      <c r="G699" s="270" t="s">
        <v>315</v>
      </c>
      <c r="H699" s="271">
        <v>8</v>
      </c>
      <c r="I699" s="272"/>
      <c r="J699" s="273">
        <f>ROUND(I699*H699,2)</f>
        <v>0</v>
      </c>
      <c r="K699" s="269" t="s">
        <v>19</v>
      </c>
      <c r="L699" s="274"/>
      <c r="M699" s="275" t="s">
        <v>19</v>
      </c>
      <c r="N699" s="276" t="s">
        <v>45</v>
      </c>
      <c r="O699" s="86"/>
      <c r="P699" s="225">
        <f>O699*H699</f>
        <v>0</v>
      </c>
      <c r="Q699" s="225">
        <v>0</v>
      </c>
      <c r="R699" s="225">
        <f>Q699*H699</f>
        <v>0</v>
      </c>
      <c r="S699" s="225">
        <v>0</v>
      </c>
      <c r="T699" s="226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27" t="s">
        <v>456</v>
      </c>
      <c r="AT699" s="227" t="s">
        <v>281</v>
      </c>
      <c r="AU699" s="227" t="s">
        <v>89</v>
      </c>
      <c r="AY699" s="19" t="s">
        <v>230</v>
      </c>
      <c r="BE699" s="228">
        <f>IF(N699="základní",J699,0)</f>
        <v>0</v>
      </c>
      <c r="BF699" s="228">
        <f>IF(N699="snížená",J699,0)</f>
        <v>0</v>
      </c>
      <c r="BG699" s="228">
        <f>IF(N699="zákl. přenesená",J699,0)</f>
        <v>0</v>
      </c>
      <c r="BH699" s="228">
        <f>IF(N699="sníž. přenesená",J699,0)</f>
        <v>0</v>
      </c>
      <c r="BI699" s="228">
        <f>IF(N699="nulová",J699,0)</f>
        <v>0</v>
      </c>
      <c r="BJ699" s="19" t="s">
        <v>89</v>
      </c>
      <c r="BK699" s="228">
        <f>ROUND(I699*H699,2)</f>
        <v>0</v>
      </c>
      <c r="BL699" s="19" t="s">
        <v>348</v>
      </c>
      <c r="BM699" s="227" t="s">
        <v>997</v>
      </c>
    </row>
    <row r="700" spans="1:65" s="2" customFormat="1" ht="16.5" customHeight="1">
      <c r="A700" s="40"/>
      <c r="B700" s="41"/>
      <c r="C700" s="216" t="s">
        <v>998</v>
      </c>
      <c r="D700" s="216" t="s">
        <v>232</v>
      </c>
      <c r="E700" s="217" t="s">
        <v>999</v>
      </c>
      <c r="F700" s="218" t="s">
        <v>1000</v>
      </c>
      <c r="G700" s="219" t="s">
        <v>114</v>
      </c>
      <c r="H700" s="220">
        <v>74.6</v>
      </c>
      <c r="I700" s="221"/>
      <c r="J700" s="222">
        <f>ROUND(I700*H700,2)</f>
        <v>0</v>
      </c>
      <c r="K700" s="218" t="s">
        <v>19</v>
      </c>
      <c r="L700" s="46"/>
      <c r="M700" s="223" t="s">
        <v>19</v>
      </c>
      <c r="N700" s="224" t="s">
        <v>45</v>
      </c>
      <c r="O700" s="86"/>
      <c r="P700" s="225">
        <f>O700*H700</f>
        <v>0</v>
      </c>
      <c r="Q700" s="225">
        <v>0</v>
      </c>
      <c r="R700" s="225">
        <f>Q700*H700</f>
        <v>0</v>
      </c>
      <c r="S700" s="225">
        <v>0</v>
      </c>
      <c r="T700" s="226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27" t="s">
        <v>348</v>
      </c>
      <c r="AT700" s="227" t="s">
        <v>232</v>
      </c>
      <c r="AU700" s="227" t="s">
        <v>89</v>
      </c>
      <c r="AY700" s="19" t="s">
        <v>230</v>
      </c>
      <c r="BE700" s="228">
        <f>IF(N700="základní",J700,0)</f>
        <v>0</v>
      </c>
      <c r="BF700" s="228">
        <f>IF(N700="snížená",J700,0)</f>
        <v>0</v>
      </c>
      <c r="BG700" s="228">
        <f>IF(N700="zákl. přenesená",J700,0)</f>
        <v>0</v>
      </c>
      <c r="BH700" s="228">
        <f>IF(N700="sníž. přenesená",J700,0)</f>
        <v>0</v>
      </c>
      <c r="BI700" s="228">
        <f>IF(N700="nulová",J700,0)</f>
        <v>0</v>
      </c>
      <c r="BJ700" s="19" t="s">
        <v>89</v>
      </c>
      <c r="BK700" s="228">
        <f>ROUND(I700*H700,2)</f>
        <v>0</v>
      </c>
      <c r="BL700" s="19" t="s">
        <v>348</v>
      </c>
      <c r="BM700" s="227" t="s">
        <v>1001</v>
      </c>
    </row>
    <row r="701" spans="1:65" s="2" customFormat="1" ht="16.5" customHeight="1">
      <c r="A701" s="40"/>
      <c r="B701" s="41"/>
      <c r="C701" s="267" t="s">
        <v>1002</v>
      </c>
      <c r="D701" s="267" t="s">
        <v>281</v>
      </c>
      <c r="E701" s="268" t="s">
        <v>1003</v>
      </c>
      <c r="F701" s="269" t="s">
        <v>1004</v>
      </c>
      <c r="G701" s="270" t="s">
        <v>114</v>
      </c>
      <c r="H701" s="271">
        <v>78.33</v>
      </c>
      <c r="I701" s="272"/>
      <c r="J701" s="273">
        <f>ROUND(I701*H701,2)</f>
        <v>0</v>
      </c>
      <c r="K701" s="269" t="s">
        <v>19</v>
      </c>
      <c r="L701" s="274"/>
      <c r="M701" s="275" t="s">
        <v>19</v>
      </c>
      <c r="N701" s="276" t="s">
        <v>45</v>
      </c>
      <c r="O701" s="86"/>
      <c r="P701" s="225">
        <f>O701*H701</f>
        <v>0</v>
      </c>
      <c r="Q701" s="225">
        <v>1E-05</v>
      </c>
      <c r="R701" s="225">
        <f>Q701*H701</f>
        <v>0.0007833</v>
      </c>
      <c r="S701" s="225">
        <v>0</v>
      </c>
      <c r="T701" s="226">
        <f>S701*H701</f>
        <v>0</v>
      </c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R701" s="227" t="s">
        <v>456</v>
      </c>
      <c r="AT701" s="227" t="s">
        <v>281</v>
      </c>
      <c r="AU701" s="227" t="s">
        <v>89</v>
      </c>
      <c r="AY701" s="19" t="s">
        <v>230</v>
      </c>
      <c r="BE701" s="228">
        <f>IF(N701="základní",J701,0)</f>
        <v>0</v>
      </c>
      <c r="BF701" s="228">
        <f>IF(N701="snížená",J701,0)</f>
        <v>0</v>
      </c>
      <c r="BG701" s="228">
        <f>IF(N701="zákl. přenesená",J701,0)</f>
        <v>0</v>
      </c>
      <c r="BH701" s="228">
        <f>IF(N701="sníž. přenesená",J701,0)</f>
        <v>0</v>
      </c>
      <c r="BI701" s="228">
        <f>IF(N701="nulová",J701,0)</f>
        <v>0</v>
      </c>
      <c r="BJ701" s="19" t="s">
        <v>89</v>
      </c>
      <c r="BK701" s="228">
        <f>ROUND(I701*H701,2)</f>
        <v>0</v>
      </c>
      <c r="BL701" s="19" t="s">
        <v>348</v>
      </c>
      <c r="BM701" s="227" t="s">
        <v>1005</v>
      </c>
    </row>
    <row r="702" spans="1:47" s="2" customFormat="1" ht="12">
      <c r="A702" s="40"/>
      <c r="B702" s="41"/>
      <c r="C702" s="42"/>
      <c r="D702" s="236" t="s">
        <v>636</v>
      </c>
      <c r="E702" s="42"/>
      <c r="F702" s="288" t="s">
        <v>1006</v>
      </c>
      <c r="G702" s="42"/>
      <c r="H702" s="42"/>
      <c r="I702" s="231"/>
      <c r="J702" s="42"/>
      <c r="K702" s="42"/>
      <c r="L702" s="46"/>
      <c r="M702" s="232"/>
      <c r="N702" s="233"/>
      <c r="O702" s="86"/>
      <c r="P702" s="86"/>
      <c r="Q702" s="86"/>
      <c r="R702" s="86"/>
      <c r="S702" s="86"/>
      <c r="T702" s="87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T702" s="19" t="s">
        <v>636</v>
      </c>
      <c r="AU702" s="19" t="s">
        <v>89</v>
      </c>
    </row>
    <row r="703" spans="1:51" s="14" customFormat="1" ht="12">
      <c r="A703" s="14"/>
      <c r="B703" s="245"/>
      <c r="C703" s="246"/>
      <c r="D703" s="236" t="s">
        <v>240</v>
      </c>
      <c r="E703" s="246"/>
      <c r="F703" s="248" t="s">
        <v>1007</v>
      </c>
      <c r="G703" s="246"/>
      <c r="H703" s="249">
        <v>78.33</v>
      </c>
      <c r="I703" s="250"/>
      <c r="J703" s="246"/>
      <c r="K703" s="246"/>
      <c r="L703" s="251"/>
      <c r="M703" s="252"/>
      <c r="N703" s="253"/>
      <c r="O703" s="253"/>
      <c r="P703" s="253"/>
      <c r="Q703" s="253"/>
      <c r="R703" s="253"/>
      <c r="S703" s="253"/>
      <c r="T703" s="25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5" t="s">
        <v>240</v>
      </c>
      <c r="AU703" s="255" t="s">
        <v>89</v>
      </c>
      <c r="AV703" s="14" t="s">
        <v>89</v>
      </c>
      <c r="AW703" s="14" t="s">
        <v>4</v>
      </c>
      <c r="AX703" s="14" t="s">
        <v>81</v>
      </c>
      <c r="AY703" s="255" t="s">
        <v>230</v>
      </c>
    </row>
    <row r="704" spans="1:65" s="2" customFormat="1" ht="44.25" customHeight="1">
      <c r="A704" s="40"/>
      <c r="B704" s="41"/>
      <c r="C704" s="216" t="s">
        <v>1008</v>
      </c>
      <c r="D704" s="216" t="s">
        <v>232</v>
      </c>
      <c r="E704" s="217" t="s">
        <v>1009</v>
      </c>
      <c r="F704" s="218" t="s">
        <v>1010</v>
      </c>
      <c r="G704" s="219" t="s">
        <v>261</v>
      </c>
      <c r="H704" s="220">
        <v>0.011</v>
      </c>
      <c r="I704" s="221"/>
      <c r="J704" s="222">
        <f>ROUND(I704*H704,2)</f>
        <v>0</v>
      </c>
      <c r="K704" s="218" t="s">
        <v>235</v>
      </c>
      <c r="L704" s="46"/>
      <c r="M704" s="223" t="s">
        <v>19</v>
      </c>
      <c r="N704" s="224" t="s">
        <v>45</v>
      </c>
      <c r="O704" s="86"/>
      <c r="P704" s="225">
        <f>O704*H704</f>
        <v>0</v>
      </c>
      <c r="Q704" s="225">
        <v>0</v>
      </c>
      <c r="R704" s="225">
        <f>Q704*H704</f>
        <v>0</v>
      </c>
      <c r="S704" s="225">
        <v>0</v>
      </c>
      <c r="T704" s="226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27" t="s">
        <v>348</v>
      </c>
      <c r="AT704" s="227" t="s">
        <v>232</v>
      </c>
      <c r="AU704" s="227" t="s">
        <v>89</v>
      </c>
      <c r="AY704" s="19" t="s">
        <v>230</v>
      </c>
      <c r="BE704" s="228">
        <f>IF(N704="základní",J704,0)</f>
        <v>0</v>
      </c>
      <c r="BF704" s="228">
        <f>IF(N704="snížená",J704,0)</f>
        <v>0</v>
      </c>
      <c r="BG704" s="228">
        <f>IF(N704="zákl. přenesená",J704,0)</f>
        <v>0</v>
      </c>
      <c r="BH704" s="228">
        <f>IF(N704="sníž. přenesená",J704,0)</f>
        <v>0</v>
      </c>
      <c r="BI704" s="228">
        <f>IF(N704="nulová",J704,0)</f>
        <v>0</v>
      </c>
      <c r="BJ704" s="19" t="s">
        <v>89</v>
      </c>
      <c r="BK704" s="228">
        <f>ROUND(I704*H704,2)</f>
        <v>0</v>
      </c>
      <c r="BL704" s="19" t="s">
        <v>348</v>
      </c>
      <c r="BM704" s="227" t="s">
        <v>1011</v>
      </c>
    </row>
    <row r="705" spans="1:47" s="2" customFormat="1" ht="12">
      <c r="A705" s="40"/>
      <c r="B705" s="41"/>
      <c r="C705" s="42"/>
      <c r="D705" s="229" t="s">
        <v>238</v>
      </c>
      <c r="E705" s="42"/>
      <c r="F705" s="230" t="s">
        <v>1012</v>
      </c>
      <c r="G705" s="42"/>
      <c r="H705" s="42"/>
      <c r="I705" s="231"/>
      <c r="J705" s="42"/>
      <c r="K705" s="42"/>
      <c r="L705" s="46"/>
      <c r="M705" s="232"/>
      <c r="N705" s="233"/>
      <c r="O705" s="86"/>
      <c r="P705" s="86"/>
      <c r="Q705" s="86"/>
      <c r="R705" s="86"/>
      <c r="S705" s="86"/>
      <c r="T705" s="87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T705" s="19" t="s">
        <v>238</v>
      </c>
      <c r="AU705" s="19" t="s">
        <v>89</v>
      </c>
    </row>
    <row r="706" spans="1:63" s="12" customFormat="1" ht="22.8" customHeight="1">
      <c r="A706" s="12"/>
      <c r="B706" s="200"/>
      <c r="C706" s="201"/>
      <c r="D706" s="202" t="s">
        <v>72</v>
      </c>
      <c r="E706" s="214" t="s">
        <v>1013</v>
      </c>
      <c r="F706" s="214" t="s">
        <v>1014</v>
      </c>
      <c r="G706" s="201"/>
      <c r="H706" s="201"/>
      <c r="I706" s="204"/>
      <c r="J706" s="215">
        <f>BK706</f>
        <v>0</v>
      </c>
      <c r="K706" s="201"/>
      <c r="L706" s="206"/>
      <c r="M706" s="207"/>
      <c r="N706" s="208"/>
      <c r="O706" s="208"/>
      <c r="P706" s="209">
        <f>SUM(P707:P829)</f>
        <v>0</v>
      </c>
      <c r="Q706" s="208"/>
      <c r="R706" s="209">
        <f>SUM(R707:R829)</f>
        <v>10.46096867</v>
      </c>
      <c r="S706" s="208"/>
      <c r="T706" s="210">
        <f>SUM(T707:T829)</f>
        <v>2.17979194</v>
      </c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R706" s="211" t="s">
        <v>89</v>
      </c>
      <c r="AT706" s="212" t="s">
        <v>72</v>
      </c>
      <c r="AU706" s="212" t="s">
        <v>81</v>
      </c>
      <c r="AY706" s="211" t="s">
        <v>230</v>
      </c>
      <c r="BK706" s="213">
        <f>SUM(BK707:BK829)</f>
        <v>0</v>
      </c>
    </row>
    <row r="707" spans="1:65" s="2" customFormat="1" ht="55.5" customHeight="1">
      <c r="A707" s="40"/>
      <c r="B707" s="41"/>
      <c r="C707" s="216" t="s">
        <v>1015</v>
      </c>
      <c r="D707" s="216" t="s">
        <v>232</v>
      </c>
      <c r="E707" s="217" t="s">
        <v>1016</v>
      </c>
      <c r="F707" s="218" t="s">
        <v>1017</v>
      </c>
      <c r="G707" s="219" t="s">
        <v>144</v>
      </c>
      <c r="H707" s="220">
        <v>63.907</v>
      </c>
      <c r="I707" s="221"/>
      <c r="J707" s="222">
        <f>ROUND(I707*H707,2)</f>
        <v>0</v>
      </c>
      <c r="K707" s="218" t="s">
        <v>235</v>
      </c>
      <c r="L707" s="46"/>
      <c r="M707" s="223" t="s">
        <v>19</v>
      </c>
      <c r="N707" s="224" t="s">
        <v>45</v>
      </c>
      <c r="O707" s="86"/>
      <c r="P707" s="225">
        <f>O707*H707</f>
        <v>0</v>
      </c>
      <c r="Q707" s="225">
        <v>0.04428</v>
      </c>
      <c r="R707" s="225">
        <f>Q707*H707</f>
        <v>2.8298019599999997</v>
      </c>
      <c r="S707" s="225">
        <v>0</v>
      </c>
      <c r="T707" s="226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27" t="s">
        <v>236</v>
      </c>
      <c r="AT707" s="227" t="s">
        <v>232</v>
      </c>
      <c r="AU707" s="227" t="s">
        <v>89</v>
      </c>
      <c r="AY707" s="19" t="s">
        <v>230</v>
      </c>
      <c r="BE707" s="228">
        <f>IF(N707="základní",J707,0)</f>
        <v>0</v>
      </c>
      <c r="BF707" s="228">
        <f>IF(N707="snížená",J707,0)</f>
        <v>0</v>
      </c>
      <c r="BG707" s="228">
        <f>IF(N707="zákl. přenesená",J707,0)</f>
        <v>0</v>
      </c>
      <c r="BH707" s="228">
        <f>IF(N707="sníž. přenesená",J707,0)</f>
        <v>0</v>
      </c>
      <c r="BI707" s="228">
        <f>IF(N707="nulová",J707,0)</f>
        <v>0</v>
      </c>
      <c r="BJ707" s="19" t="s">
        <v>89</v>
      </c>
      <c r="BK707" s="228">
        <f>ROUND(I707*H707,2)</f>
        <v>0</v>
      </c>
      <c r="BL707" s="19" t="s">
        <v>236</v>
      </c>
      <c r="BM707" s="227" t="s">
        <v>1018</v>
      </c>
    </row>
    <row r="708" spans="1:47" s="2" customFormat="1" ht="12">
      <c r="A708" s="40"/>
      <c r="B708" s="41"/>
      <c r="C708" s="42"/>
      <c r="D708" s="229" t="s">
        <v>238</v>
      </c>
      <c r="E708" s="42"/>
      <c r="F708" s="230" t="s">
        <v>1019</v>
      </c>
      <c r="G708" s="42"/>
      <c r="H708" s="42"/>
      <c r="I708" s="231"/>
      <c r="J708" s="42"/>
      <c r="K708" s="42"/>
      <c r="L708" s="46"/>
      <c r="M708" s="232"/>
      <c r="N708" s="233"/>
      <c r="O708" s="86"/>
      <c r="P708" s="86"/>
      <c r="Q708" s="86"/>
      <c r="R708" s="86"/>
      <c r="S708" s="86"/>
      <c r="T708" s="87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T708" s="19" t="s">
        <v>238</v>
      </c>
      <c r="AU708" s="19" t="s">
        <v>89</v>
      </c>
    </row>
    <row r="709" spans="1:51" s="13" customFormat="1" ht="12">
      <c r="A709" s="13"/>
      <c r="B709" s="234"/>
      <c r="C709" s="235"/>
      <c r="D709" s="236" t="s">
        <v>240</v>
      </c>
      <c r="E709" s="237" t="s">
        <v>19</v>
      </c>
      <c r="F709" s="238" t="s">
        <v>1020</v>
      </c>
      <c r="G709" s="235"/>
      <c r="H709" s="237" t="s">
        <v>19</v>
      </c>
      <c r="I709" s="239"/>
      <c r="J709" s="235"/>
      <c r="K709" s="235"/>
      <c r="L709" s="240"/>
      <c r="M709" s="241"/>
      <c r="N709" s="242"/>
      <c r="O709" s="242"/>
      <c r="P709" s="242"/>
      <c r="Q709" s="242"/>
      <c r="R709" s="242"/>
      <c r="S709" s="242"/>
      <c r="T709" s="24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4" t="s">
        <v>240</v>
      </c>
      <c r="AU709" s="244" t="s">
        <v>89</v>
      </c>
      <c r="AV709" s="13" t="s">
        <v>81</v>
      </c>
      <c r="AW709" s="13" t="s">
        <v>35</v>
      </c>
      <c r="AX709" s="13" t="s">
        <v>73</v>
      </c>
      <c r="AY709" s="244" t="s">
        <v>230</v>
      </c>
    </row>
    <row r="710" spans="1:51" s="14" customFormat="1" ht="12">
      <c r="A710" s="14"/>
      <c r="B710" s="245"/>
      <c r="C710" s="246"/>
      <c r="D710" s="236" t="s">
        <v>240</v>
      </c>
      <c r="E710" s="247" t="s">
        <v>19</v>
      </c>
      <c r="F710" s="248" t="s">
        <v>1021</v>
      </c>
      <c r="G710" s="246"/>
      <c r="H710" s="249">
        <v>30.412</v>
      </c>
      <c r="I710" s="250"/>
      <c r="J710" s="246"/>
      <c r="K710" s="246"/>
      <c r="L710" s="251"/>
      <c r="M710" s="252"/>
      <c r="N710" s="253"/>
      <c r="O710" s="253"/>
      <c r="P710" s="253"/>
      <c r="Q710" s="253"/>
      <c r="R710" s="253"/>
      <c r="S710" s="253"/>
      <c r="T710" s="25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5" t="s">
        <v>240</v>
      </c>
      <c r="AU710" s="255" t="s">
        <v>89</v>
      </c>
      <c r="AV710" s="14" t="s">
        <v>89</v>
      </c>
      <c r="AW710" s="14" t="s">
        <v>35</v>
      </c>
      <c r="AX710" s="14" t="s">
        <v>73</v>
      </c>
      <c r="AY710" s="255" t="s">
        <v>230</v>
      </c>
    </row>
    <row r="711" spans="1:51" s="14" customFormat="1" ht="12">
      <c r="A711" s="14"/>
      <c r="B711" s="245"/>
      <c r="C711" s="246"/>
      <c r="D711" s="236" t="s">
        <v>240</v>
      </c>
      <c r="E711" s="247" t="s">
        <v>19</v>
      </c>
      <c r="F711" s="248" t="s">
        <v>1022</v>
      </c>
      <c r="G711" s="246"/>
      <c r="H711" s="249">
        <v>5.024</v>
      </c>
      <c r="I711" s="250"/>
      <c r="J711" s="246"/>
      <c r="K711" s="246"/>
      <c r="L711" s="251"/>
      <c r="M711" s="252"/>
      <c r="N711" s="253"/>
      <c r="O711" s="253"/>
      <c r="P711" s="253"/>
      <c r="Q711" s="253"/>
      <c r="R711" s="253"/>
      <c r="S711" s="253"/>
      <c r="T711" s="25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5" t="s">
        <v>240</v>
      </c>
      <c r="AU711" s="255" t="s">
        <v>89</v>
      </c>
      <c r="AV711" s="14" t="s">
        <v>89</v>
      </c>
      <c r="AW711" s="14" t="s">
        <v>35</v>
      </c>
      <c r="AX711" s="14" t="s">
        <v>73</v>
      </c>
      <c r="AY711" s="255" t="s">
        <v>230</v>
      </c>
    </row>
    <row r="712" spans="1:51" s="14" customFormat="1" ht="12">
      <c r="A712" s="14"/>
      <c r="B712" s="245"/>
      <c r="C712" s="246"/>
      <c r="D712" s="236" t="s">
        <v>240</v>
      </c>
      <c r="E712" s="247" t="s">
        <v>19</v>
      </c>
      <c r="F712" s="248" t="s">
        <v>1023</v>
      </c>
      <c r="G712" s="246"/>
      <c r="H712" s="249">
        <v>28.471</v>
      </c>
      <c r="I712" s="250"/>
      <c r="J712" s="246"/>
      <c r="K712" s="246"/>
      <c r="L712" s="251"/>
      <c r="M712" s="252"/>
      <c r="N712" s="253"/>
      <c r="O712" s="253"/>
      <c r="P712" s="253"/>
      <c r="Q712" s="253"/>
      <c r="R712" s="253"/>
      <c r="S712" s="253"/>
      <c r="T712" s="25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5" t="s">
        <v>240</v>
      </c>
      <c r="AU712" s="255" t="s">
        <v>89</v>
      </c>
      <c r="AV712" s="14" t="s">
        <v>89</v>
      </c>
      <c r="AW712" s="14" t="s">
        <v>35</v>
      </c>
      <c r="AX712" s="14" t="s">
        <v>73</v>
      </c>
      <c r="AY712" s="255" t="s">
        <v>230</v>
      </c>
    </row>
    <row r="713" spans="1:51" s="16" customFormat="1" ht="12">
      <c r="A713" s="16"/>
      <c r="B713" s="277"/>
      <c r="C713" s="278"/>
      <c r="D713" s="236" t="s">
        <v>240</v>
      </c>
      <c r="E713" s="279" t="s">
        <v>159</v>
      </c>
      <c r="F713" s="280" t="s">
        <v>469</v>
      </c>
      <c r="G713" s="278"/>
      <c r="H713" s="281">
        <v>63.907</v>
      </c>
      <c r="I713" s="282"/>
      <c r="J713" s="278"/>
      <c r="K713" s="278"/>
      <c r="L713" s="283"/>
      <c r="M713" s="284"/>
      <c r="N713" s="285"/>
      <c r="O713" s="285"/>
      <c r="P713" s="285"/>
      <c r="Q713" s="285"/>
      <c r="R713" s="285"/>
      <c r="S713" s="285"/>
      <c r="T713" s="28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T713" s="287" t="s">
        <v>240</v>
      </c>
      <c r="AU713" s="287" t="s">
        <v>89</v>
      </c>
      <c r="AV713" s="16" t="s">
        <v>116</v>
      </c>
      <c r="AW713" s="16" t="s">
        <v>35</v>
      </c>
      <c r="AX713" s="16" t="s">
        <v>73</v>
      </c>
      <c r="AY713" s="287" t="s">
        <v>230</v>
      </c>
    </row>
    <row r="714" spans="1:51" s="15" customFormat="1" ht="12">
      <c r="A714" s="15"/>
      <c r="B714" s="256"/>
      <c r="C714" s="257"/>
      <c r="D714" s="236" t="s">
        <v>240</v>
      </c>
      <c r="E714" s="258" t="s">
        <v>19</v>
      </c>
      <c r="F714" s="259" t="s">
        <v>244</v>
      </c>
      <c r="G714" s="257"/>
      <c r="H714" s="260">
        <v>63.907</v>
      </c>
      <c r="I714" s="261"/>
      <c r="J714" s="257"/>
      <c r="K714" s="257"/>
      <c r="L714" s="262"/>
      <c r="M714" s="263"/>
      <c r="N714" s="264"/>
      <c r="O714" s="264"/>
      <c r="P714" s="264"/>
      <c r="Q714" s="264"/>
      <c r="R714" s="264"/>
      <c r="S714" s="264"/>
      <c r="T714" s="26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T714" s="266" t="s">
        <v>240</v>
      </c>
      <c r="AU714" s="266" t="s">
        <v>89</v>
      </c>
      <c r="AV714" s="15" t="s">
        <v>236</v>
      </c>
      <c r="AW714" s="15" t="s">
        <v>35</v>
      </c>
      <c r="AX714" s="15" t="s">
        <v>81</v>
      </c>
      <c r="AY714" s="266" t="s">
        <v>230</v>
      </c>
    </row>
    <row r="715" spans="1:65" s="2" customFormat="1" ht="62.7" customHeight="1">
      <c r="A715" s="40"/>
      <c r="B715" s="41"/>
      <c r="C715" s="216" t="s">
        <v>1024</v>
      </c>
      <c r="D715" s="216" t="s">
        <v>232</v>
      </c>
      <c r="E715" s="217" t="s">
        <v>1025</v>
      </c>
      <c r="F715" s="218" t="s">
        <v>1026</v>
      </c>
      <c r="G715" s="219" t="s">
        <v>144</v>
      </c>
      <c r="H715" s="220">
        <v>62.573</v>
      </c>
      <c r="I715" s="221"/>
      <c r="J715" s="222">
        <f>ROUND(I715*H715,2)</f>
        <v>0</v>
      </c>
      <c r="K715" s="218" t="s">
        <v>235</v>
      </c>
      <c r="L715" s="46"/>
      <c r="M715" s="223" t="s">
        <v>19</v>
      </c>
      <c r="N715" s="224" t="s">
        <v>45</v>
      </c>
      <c r="O715" s="86"/>
      <c r="P715" s="225">
        <f>O715*H715</f>
        <v>0</v>
      </c>
      <c r="Q715" s="225">
        <v>0.04554</v>
      </c>
      <c r="R715" s="225">
        <f>Q715*H715</f>
        <v>2.8495744199999997</v>
      </c>
      <c r="S715" s="225">
        <v>0</v>
      </c>
      <c r="T715" s="226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27" t="s">
        <v>348</v>
      </c>
      <c r="AT715" s="227" t="s">
        <v>232</v>
      </c>
      <c r="AU715" s="227" t="s">
        <v>89</v>
      </c>
      <c r="AY715" s="19" t="s">
        <v>230</v>
      </c>
      <c r="BE715" s="228">
        <f>IF(N715="základní",J715,0)</f>
        <v>0</v>
      </c>
      <c r="BF715" s="228">
        <f>IF(N715="snížená",J715,0)</f>
        <v>0</v>
      </c>
      <c r="BG715" s="228">
        <f>IF(N715="zákl. přenesená",J715,0)</f>
        <v>0</v>
      </c>
      <c r="BH715" s="228">
        <f>IF(N715="sníž. přenesená",J715,0)</f>
        <v>0</v>
      </c>
      <c r="BI715" s="228">
        <f>IF(N715="nulová",J715,0)</f>
        <v>0</v>
      </c>
      <c r="BJ715" s="19" t="s">
        <v>89</v>
      </c>
      <c r="BK715" s="228">
        <f>ROUND(I715*H715,2)</f>
        <v>0</v>
      </c>
      <c r="BL715" s="19" t="s">
        <v>348</v>
      </c>
      <c r="BM715" s="227" t="s">
        <v>1027</v>
      </c>
    </row>
    <row r="716" spans="1:47" s="2" customFormat="1" ht="12">
      <c r="A716" s="40"/>
      <c r="B716" s="41"/>
      <c r="C716" s="42"/>
      <c r="D716" s="229" t="s">
        <v>238</v>
      </c>
      <c r="E716" s="42"/>
      <c r="F716" s="230" t="s">
        <v>1028</v>
      </c>
      <c r="G716" s="42"/>
      <c r="H716" s="42"/>
      <c r="I716" s="231"/>
      <c r="J716" s="42"/>
      <c r="K716" s="42"/>
      <c r="L716" s="46"/>
      <c r="M716" s="232"/>
      <c r="N716" s="233"/>
      <c r="O716" s="86"/>
      <c r="P716" s="86"/>
      <c r="Q716" s="86"/>
      <c r="R716" s="86"/>
      <c r="S716" s="86"/>
      <c r="T716" s="87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T716" s="19" t="s">
        <v>238</v>
      </c>
      <c r="AU716" s="19" t="s">
        <v>89</v>
      </c>
    </row>
    <row r="717" spans="1:51" s="13" customFormat="1" ht="12">
      <c r="A717" s="13"/>
      <c r="B717" s="234"/>
      <c r="C717" s="235"/>
      <c r="D717" s="236" t="s">
        <v>240</v>
      </c>
      <c r="E717" s="237" t="s">
        <v>19</v>
      </c>
      <c r="F717" s="238" t="s">
        <v>1020</v>
      </c>
      <c r="G717" s="235"/>
      <c r="H717" s="237" t="s">
        <v>19</v>
      </c>
      <c r="I717" s="239"/>
      <c r="J717" s="235"/>
      <c r="K717" s="235"/>
      <c r="L717" s="240"/>
      <c r="M717" s="241"/>
      <c r="N717" s="242"/>
      <c r="O717" s="242"/>
      <c r="P717" s="242"/>
      <c r="Q717" s="242"/>
      <c r="R717" s="242"/>
      <c r="S717" s="242"/>
      <c r="T717" s="24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4" t="s">
        <v>240</v>
      </c>
      <c r="AU717" s="244" t="s">
        <v>89</v>
      </c>
      <c r="AV717" s="13" t="s">
        <v>81</v>
      </c>
      <c r="AW717" s="13" t="s">
        <v>35</v>
      </c>
      <c r="AX717" s="13" t="s">
        <v>73</v>
      </c>
      <c r="AY717" s="244" t="s">
        <v>230</v>
      </c>
    </row>
    <row r="718" spans="1:51" s="14" customFormat="1" ht="12">
      <c r="A718" s="14"/>
      <c r="B718" s="245"/>
      <c r="C718" s="246"/>
      <c r="D718" s="236" t="s">
        <v>240</v>
      </c>
      <c r="E718" s="247" t="s">
        <v>19</v>
      </c>
      <c r="F718" s="248" t="s">
        <v>1029</v>
      </c>
      <c r="G718" s="246"/>
      <c r="H718" s="249">
        <v>22.407</v>
      </c>
      <c r="I718" s="250"/>
      <c r="J718" s="246"/>
      <c r="K718" s="246"/>
      <c r="L718" s="251"/>
      <c r="M718" s="252"/>
      <c r="N718" s="253"/>
      <c r="O718" s="253"/>
      <c r="P718" s="253"/>
      <c r="Q718" s="253"/>
      <c r="R718" s="253"/>
      <c r="S718" s="253"/>
      <c r="T718" s="25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5" t="s">
        <v>240</v>
      </c>
      <c r="AU718" s="255" t="s">
        <v>89</v>
      </c>
      <c r="AV718" s="14" t="s">
        <v>89</v>
      </c>
      <c r="AW718" s="14" t="s">
        <v>35</v>
      </c>
      <c r="AX718" s="14" t="s">
        <v>73</v>
      </c>
      <c r="AY718" s="255" t="s">
        <v>230</v>
      </c>
    </row>
    <row r="719" spans="1:51" s="14" customFormat="1" ht="12">
      <c r="A719" s="14"/>
      <c r="B719" s="245"/>
      <c r="C719" s="246"/>
      <c r="D719" s="236" t="s">
        <v>240</v>
      </c>
      <c r="E719" s="247" t="s">
        <v>19</v>
      </c>
      <c r="F719" s="248" t="s">
        <v>1030</v>
      </c>
      <c r="G719" s="246"/>
      <c r="H719" s="249">
        <v>11.434</v>
      </c>
      <c r="I719" s="250"/>
      <c r="J719" s="246"/>
      <c r="K719" s="246"/>
      <c r="L719" s="251"/>
      <c r="M719" s="252"/>
      <c r="N719" s="253"/>
      <c r="O719" s="253"/>
      <c r="P719" s="253"/>
      <c r="Q719" s="253"/>
      <c r="R719" s="253"/>
      <c r="S719" s="253"/>
      <c r="T719" s="25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5" t="s">
        <v>240</v>
      </c>
      <c r="AU719" s="255" t="s">
        <v>89</v>
      </c>
      <c r="AV719" s="14" t="s">
        <v>89</v>
      </c>
      <c r="AW719" s="14" t="s">
        <v>35</v>
      </c>
      <c r="AX719" s="14" t="s">
        <v>73</v>
      </c>
      <c r="AY719" s="255" t="s">
        <v>230</v>
      </c>
    </row>
    <row r="720" spans="1:51" s="14" customFormat="1" ht="12">
      <c r="A720" s="14"/>
      <c r="B720" s="245"/>
      <c r="C720" s="246"/>
      <c r="D720" s="236" t="s">
        <v>240</v>
      </c>
      <c r="E720" s="247" t="s">
        <v>19</v>
      </c>
      <c r="F720" s="248" t="s">
        <v>1031</v>
      </c>
      <c r="G720" s="246"/>
      <c r="H720" s="249">
        <v>28.732</v>
      </c>
      <c r="I720" s="250"/>
      <c r="J720" s="246"/>
      <c r="K720" s="246"/>
      <c r="L720" s="251"/>
      <c r="M720" s="252"/>
      <c r="N720" s="253"/>
      <c r="O720" s="253"/>
      <c r="P720" s="253"/>
      <c r="Q720" s="253"/>
      <c r="R720" s="253"/>
      <c r="S720" s="253"/>
      <c r="T720" s="25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5" t="s">
        <v>240</v>
      </c>
      <c r="AU720" s="255" t="s">
        <v>89</v>
      </c>
      <c r="AV720" s="14" t="s">
        <v>89</v>
      </c>
      <c r="AW720" s="14" t="s">
        <v>35</v>
      </c>
      <c r="AX720" s="14" t="s">
        <v>73</v>
      </c>
      <c r="AY720" s="255" t="s">
        <v>230</v>
      </c>
    </row>
    <row r="721" spans="1:51" s="16" customFormat="1" ht="12">
      <c r="A721" s="16"/>
      <c r="B721" s="277"/>
      <c r="C721" s="278"/>
      <c r="D721" s="236" t="s">
        <v>240</v>
      </c>
      <c r="E721" s="279" t="s">
        <v>161</v>
      </c>
      <c r="F721" s="280" t="s">
        <v>469</v>
      </c>
      <c r="G721" s="278"/>
      <c r="H721" s="281">
        <v>62.573</v>
      </c>
      <c r="I721" s="282"/>
      <c r="J721" s="278"/>
      <c r="K721" s="278"/>
      <c r="L721" s="283"/>
      <c r="M721" s="284"/>
      <c r="N721" s="285"/>
      <c r="O721" s="285"/>
      <c r="P721" s="285"/>
      <c r="Q721" s="285"/>
      <c r="R721" s="285"/>
      <c r="S721" s="285"/>
      <c r="T721" s="28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T721" s="287" t="s">
        <v>240</v>
      </c>
      <c r="AU721" s="287" t="s">
        <v>89</v>
      </c>
      <c r="AV721" s="16" t="s">
        <v>116</v>
      </c>
      <c r="AW721" s="16" t="s">
        <v>35</v>
      </c>
      <c r="AX721" s="16" t="s">
        <v>73</v>
      </c>
      <c r="AY721" s="287" t="s">
        <v>230</v>
      </c>
    </row>
    <row r="722" spans="1:51" s="15" customFormat="1" ht="12">
      <c r="A722" s="15"/>
      <c r="B722" s="256"/>
      <c r="C722" s="257"/>
      <c r="D722" s="236" t="s">
        <v>240</v>
      </c>
      <c r="E722" s="258" t="s">
        <v>19</v>
      </c>
      <c r="F722" s="259" t="s">
        <v>244</v>
      </c>
      <c r="G722" s="257"/>
      <c r="H722" s="260">
        <v>62.573</v>
      </c>
      <c r="I722" s="261"/>
      <c r="J722" s="257"/>
      <c r="K722" s="257"/>
      <c r="L722" s="262"/>
      <c r="M722" s="263"/>
      <c r="N722" s="264"/>
      <c r="O722" s="264"/>
      <c r="P722" s="264"/>
      <c r="Q722" s="264"/>
      <c r="R722" s="264"/>
      <c r="S722" s="264"/>
      <c r="T722" s="26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T722" s="266" t="s">
        <v>240</v>
      </c>
      <c r="AU722" s="266" t="s">
        <v>89</v>
      </c>
      <c r="AV722" s="15" t="s">
        <v>236</v>
      </c>
      <c r="AW722" s="15" t="s">
        <v>35</v>
      </c>
      <c r="AX722" s="15" t="s">
        <v>81</v>
      </c>
      <c r="AY722" s="266" t="s">
        <v>230</v>
      </c>
    </row>
    <row r="723" spans="1:65" s="2" customFormat="1" ht="44.25" customHeight="1">
      <c r="A723" s="40"/>
      <c r="B723" s="41"/>
      <c r="C723" s="216" t="s">
        <v>1032</v>
      </c>
      <c r="D723" s="216" t="s">
        <v>232</v>
      </c>
      <c r="E723" s="217" t="s">
        <v>1033</v>
      </c>
      <c r="F723" s="218" t="s">
        <v>1034</v>
      </c>
      <c r="G723" s="219" t="s">
        <v>144</v>
      </c>
      <c r="H723" s="220">
        <v>126.48</v>
      </c>
      <c r="I723" s="221"/>
      <c r="J723" s="222">
        <f>ROUND(I723*H723,2)</f>
        <v>0</v>
      </c>
      <c r="K723" s="218" t="s">
        <v>235</v>
      </c>
      <c r="L723" s="46"/>
      <c r="M723" s="223" t="s">
        <v>19</v>
      </c>
      <c r="N723" s="224" t="s">
        <v>45</v>
      </c>
      <c r="O723" s="86"/>
      <c r="P723" s="225">
        <f>O723*H723</f>
        <v>0</v>
      </c>
      <c r="Q723" s="225">
        <v>0.0002</v>
      </c>
      <c r="R723" s="225">
        <f>Q723*H723</f>
        <v>0.025296000000000003</v>
      </c>
      <c r="S723" s="225">
        <v>0</v>
      </c>
      <c r="T723" s="226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27" t="s">
        <v>348</v>
      </c>
      <c r="AT723" s="227" t="s">
        <v>232</v>
      </c>
      <c r="AU723" s="227" t="s">
        <v>89</v>
      </c>
      <c r="AY723" s="19" t="s">
        <v>230</v>
      </c>
      <c r="BE723" s="228">
        <f>IF(N723="základní",J723,0)</f>
        <v>0</v>
      </c>
      <c r="BF723" s="228">
        <f>IF(N723="snížená",J723,0)</f>
        <v>0</v>
      </c>
      <c r="BG723" s="228">
        <f>IF(N723="zákl. přenesená",J723,0)</f>
        <v>0</v>
      </c>
      <c r="BH723" s="228">
        <f>IF(N723="sníž. přenesená",J723,0)</f>
        <v>0</v>
      </c>
      <c r="BI723" s="228">
        <f>IF(N723="nulová",J723,0)</f>
        <v>0</v>
      </c>
      <c r="BJ723" s="19" t="s">
        <v>89</v>
      </c>
      <c r="BK723" s="228">
        <f>ROUND(I723*H723,2)</f>
        <v>0</v>
      </c>
      <c r="BL723" s="19" t="s">
        <v>348</v>
      </c>
      <c r="BM723" s="227" t="s">
        <v>1035</v>
      </c>
    </row>
    <row r="724" spans="1:47" s="2" customFormat="1" ht="12">
      <c r="A724" s="40"/>
      <c r="B724" s="41"/>
      <c r="C724" s="42"/>
      <c r="D724" s="229" t="s">
        <v>238</v>
      </c>
      <c r="E724" s="42"/>
      <c r="F724" s="230" t="s">
        <v>1036</v>
      </c>
      <c r="G724" s="42"/>
      <c r="H724" s="42"/>
      <c r="I724" s="231"/>
      <c r="J724" s="42"/>
      <c r="K724" s="42"/>
      <c r="L724" s="46"/>
      <c r="M724" s="232"/>
      <c r="N724" s="233"/>
      <c r="O724" s="86"/>
      <c r="P724" s="86"/>
      <c r="Q724" s="86"/>
      <c r="R724" s="86"/>
      <c r="S724" s="86"/>
      <c r="T724" s="87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T724" s="19" t="s">
        <v>238</v>
      </c>
      <c r="AU724" s="19" t="s">
        <v>89</v>
      </c>
    </row>
    <row r="725" spans="1:51" s="14" customFormat="1" ht="12">
      <c r="A725" s="14"/>
      <c r="B725" s="245"/>
      <c r="C725" s="246"/>
      <c r="D725" s="236" t="s">
        <v>240</v>
      </c>
      <c r="E725" s="247" t="s">
        <v>19</v>
      </c>
      <c r="F725" s="248" t="s">
        <v>159</v>
      </c>
      <c r="G725" s="246"/>
      <c r="H725" s="249">
        <v>63.907</v>
      </c>
      <c r="I725" s="250"/>
      <c r="J725" s="246"/>
      <c r="K725" s="246"/>
      <c r="L725" s="251"/>
      <c r="M725" s="252"/>
      <c r="N725" s="253"/>
      <c r="O725" s="253"/>
      <c r="P725" s="253"/>
      <c r="Q725" s="253"/>
      <c r="R725" s="253"/>
      <c r="S725" s="253"/>
      <c r="T725" s="25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5" t="s">
        <v>240</v>
      </c>
      <c r="AU725" s="255" t="s">
        <v>89</v>
      </c>
      <c r="AV725" s="14" t="s">
        <v>89</v>
      </c>
      <c r="AW725" s="14" t="s">
        <v>35</v>
      </c>
      <c r="AX725" s="14" t="s">
        <v>73</v>
      </c>
      <c r="AY725" s="255" t="s">
        <v>230</v>
      </c>
    </row>
    <row r="726" spans="1:51" s="14" customFormat="1" ht="12">
      <c r="A726" s="14"/>
      <c r="B726" s="245"/>
      <c r="C726" s="246"/>
      <c r="D726" s="236" t="s">
        <v>240</v>
      </c>
      <c r="E726" s="247" t="s">
        <v>19</v>
      </c>
      <c r="F726" s="248" t="s">
        <v>161</v>
      </c>
      <c r="G726" s="246"/>
      <c r="H726" s="249">
        <v>62.573</v>
      </c>
      <c r="I726" s="250"/>
      <c r="J726" s="246"/>
      <c r="K726" s="246"/>
      <c r="L726" s="251"/>
      <c r="M726" s="252"/>
      <c r="N726" s="253"/>
      <c r="O726" s="253"/>
      <c r="P726" s="253"/>
      <c r="Q726" s="253"/>
      <c r="R726" s="253"/>
      <c r="S726" s="253"/>
      <c r="T726" s="25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5" t="s">
        <v>240</v>
      </c>
      <c r="AU726" s="255" t="s">
        <v>89</v>
      </c>
      <c r="AV726" s="14" t="s">
        <v>89</v>
      </c>
      <c r="AW726" s="14" t="s">
        <v>35</v>
      </c>
      <c r="AX726" s="14" t="s">
        <v>73</v>
      </c>
      <c r="AY726" s="255" t="s">
        <v>230</v>
      </c>
    </row>
    <row r="727" spans="1:51" s="15" customFormat="1" ht="12">
      <c r="A727" s="15"/>
      <c r="B727" s="256"/>
      <c r="C727" s="257"/>
      <c r="D727" s="236" t="s">
        <v>240</v>
      </c>
      <c r="E727" s="258" t="s">
        <v>19</v>
      </c>
      <c r="F727" s="259" t="s">
        <v>244</v>
      </c>
      <c r="G727" s="257"/>
      <c r="H727" s="260">
        <v>126.48</v>
      </c>
      <c r="I727" s="261"/>
      <c r="J727" s="257"/>
      <c r="K727" s="257"/>
      <c r="L727" s="262"/>
      <c r="M727" s="263"/>
      <c r="N727" s="264"/>
      <c r="O727" s="264"/>
      <c r="P727" s="264"/>
      <c r="Q727" s="264"/>
      <c r="R727" s="264"/>
      <c r="S727" s="264"/>
      <c r="T727" s="26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66" t="s">
        <v>240</v>
      </c>
      <c r="AU727" s="266" t="s">
        <v>89</v>
      </c>
      <c r="AV727" s="15" t="s">
        <v>236</v>
      </c>
      <c r="AW727" s="15" t="s">
        <v>35</v>
      </c>
      <c r="AX727" s="15" t="s">
        <v>81</v>
      </c>
      <c r="AY727" s="266" t="s">
        <v>230</v>
      </c>
    </row>
    <row r="728" spans="1:65" s="2" customFormat="1" ht="24.15" customHeight="1">
      <c r="A728" s="40"/>
      <c r="B728" s="41"/>
      <c r="C728" s="216" t="s">
        <v>1037</v>
      </c>
      <c r="D728" s="216" t="s">
        <v>232</v>
      </c>
      <c r="E728" s="217" t="s">
        <v>1038</v>
      </c>
      <c r="F728" s="218" t="s">
        <v>1039</v>
      </c>
      <c r="G728" s="219" t="s">
        <v>144</v>
      </c>
      <c r="H728" s="220">
        <v>126.48</v>
      </c>
      <c r="I728" s="221"/>
      <c r="J728" s="222">
        <f>ROUND(I728*H728,2)</f>
        <v>0</v>
      </c>
      <c r="K728" s="218" t="s">
        <v>235</v>
      </c>
      <c r="L728" s="46"/>
      <c r="M728" s="223" t="s">
        <v>19</v>
      </c>
      <c r="N728" s="224" t="s">
        <v>45</v>
      </c>
      <c r="O728" s="86"/>
      <c r="P728" s="225">
        <f>O728*H728</f>
        <v>0</v>
      </c>
      <c r="Q728" s="225">
        <v>0.0014</v>
      </c>
      <c r="R728" s="225">
        <f>Q728*H728</f>
        <v>0.177072</v>
      </c>
      <c r="S728" s="225">
        <v>0</v>
      </c>
      <c r="T728" s="226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27" t="s">
        <v>348</v>
      </c>
      <c r="AT728" s="227" t="s">
        <v>232</v>
      </c>
      <c r="AU728" s="227" t="s">
        <v>89</v>
      </c>
      <c r="AY728" s="19" t="s">
        <v>230</v>
      </c>
      <c r="BE728" s="228">
        <f>IF(N728="základní",J728,0)</f>
        <v>0</v>
      </c>
      <c r="BF728" s="228">
        <f>IF(N728="snížená",J728,0)</f>
        <v>0</v>
      </c>
      <c r="BG728" s="228">
        <f>IF(N728="zákl. přenesená",J728,0)</f>
        <v>0</v>
      </c>
      <c r="BH728" s="228">
        <f>IF(N728="sníž. přenesená",J728,0)</f>
        <v>0</v>
      </c>
      <c r="BI728" s="228">
        <f>IF(N728="nulová",J728,0)</f>
        <v>0</v>
      </c>
      <c r="BJ728" s="19" t="s">
        <v>89</v>
      </c>
      <c r="BK728" s="228">
        <f>ROUND(I728*H728,2)</f>
        <v>0</v>
      </c>
      <c r="BL728" s="19" t="s">
        <v>348</v>
      </c>
      <c r="BM728" s="227" t="s">
        <v>1040</v>
      </c>
    </row>
    <row r="729" spans="1:47" s="2" customFormat="1" ht="12">
      <c r="A729" s="40"/>
      <c r="B729" s="41"/>
      <c r="C729" s="42"/>
      <c r="D729" s="229" t="s">
        <v>238</v>
      </c>
      <c r="E729" s="42"/>
      <c r="F729" s="230" t="s">
        <v>1041</v>
      </c>
      <c r="G729" s="42"/>
      <c r="H729" s="42"/>
      <c r="I729" s="231"/>
      <c r="J729" s="42"/>
      <c r="K729" s="42"/>
      <c r="L729" s="46"/>
      <c r="M729" s="232"/>
      <c r="N729" s="233"/>
      <c r="O729" s="86"/>
      <c r="P729" s="86"/>
      <c r="Q729" s="86"/>
      <c r="R729" s="86"/>
      <c r="S729" s="86"/>
      <c r="T729" s="87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T729" s="19" t="s">
        <v>238</v>
      </c>
      <c r="AU729" s="19" t="s">
        <v>89</v>
      </c>
    </row>
    <row r="730" spans="1:51" s="14" customFormat="1" ht="12">
      <c r="A730" s="14"/>
      <c r="B730" s="245"/>
      <c r="C730" s="246"/>
      <c r="D730" s="236" t="s">
        <v>240</v>
      </c>
      <c r="E730" s="247" t="s">
        <v>19</v>
      </c>
      <c r="F730" s="248" t="s">
        <v>159</v>
      </c>
      <c r="G730" s="246"/>
      <c r="H730" s="249">
        <v>63.907</v>
      </c>
      <c r="I730" s="250"/>
      <c r="J730" s="246"/>
      <c r="K730" s="246"/>
      <c r="L730" s="251"/>
      <c r="M730" s="252"/>
      <c r="N730" s="253"/>
      <c r="O730" s="253"/>
      <c r="P730" s="253"/>
      <c r="Q730" s="253"/>
      <c r="R730" s="253"/>
      <c r="S730" s="253"/>
      <c r="T730" s="25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5" t="s">
        <v>240</v>
      </c>
      <c r="AU730" s="255" t="s">
        <v>89</v>
      </c>
      <c r="AV730" s="14" t="s">
        <v>89</v>
      </c>
      <c r="AW730" s="14" t="s">
        <v>35</v>
      </c>
      <c r="AX730" s="14" t="s">
        <v>73</v>
      </c>
      <c r="AY730" s="255" t="s">
        <v>230</v>
      </c>
    </row>
    <row r="731" spans="1:51" s="14" customFormat="1" ht="12">
      <c r="A731" s="14"/>
      <c r="B731" s="245"/>
      <c r="C731" s="246"/>
      <c r="D731" s="236" t="s">
        <v>240</v>
      </c>
      <c r="E731" s="247" t="s">
        <v>19</v>
      </c>
      <c r="F731" s="248" t="s">
        <v>161</v>
      </c>
      <c r="G731" s="246"/>
      <c r="H731" s="249">
        <v>62.573</v>
      </c>
      <c r="I731" s="250"/>
      <c r="J731" s="246"/>
      <c r="K731" s="246"/>
      <c r="L731" s="251"/>
      <c r="M731" s="252"/>
      <c r="N731" s="253"/>
      <c r="O731" s="253"/>
      <c r="P731" s="253"/>
      <c r="Q731" s="253"/>
      <c r="R731" s="253"/>
      <c r="S731" s="253"/>
      <c r="T731" s="25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5" t="s">
        <v>240</v>
      </c>
      <c r="AU731" s="255" t="s">
        <v>89</v>
      </c>
      <c r="AV731" s="14" t="s">
        <v>89</v>
      </c>
      <c r="AW731" s="14" t="s">
        <v>35</v>
      </c>
      <c r="AX731" s="14" t="s">
        <v>73</v>
      </c>
      <c r="AY731" s="255" t="s">
        <v>230</v>
      </c>
    </row>
    <row r="732" spans="1:51" s="15" customFormat="1" ht="12">
      <c r="A732" s="15"/>
      <c r="B732" s="256"/>
      <c r="C732" s="257"/>
      <c r="D732" s="236" t="s">
        <v>240</v>
      </c>
      <c r="E732" s="258" t="s">
        <v>19</v>
      </c>
      <c r="F732" s="259" t="s">
        <v>244</v>
      </c>
      <c r="G732" s="257"/>
      <c r="H732" s="260">
        <v>126.48</v>
      </c>
      <c r="I732" s="261"/>
      <c r="J732" s="257"/>
      <c r="K732" s="257"/>
      <c r="L732" s="262"/>
      <c r="M732" s="263"/>
      <c r="N732" s="264"/>
      <c r="O732" s="264"/>
      <c r="P732" s="264"/>
      <c r="Q732" s="264"/>
      <c r="R732" s="264"/>
      <c r="S732" s="264"/>
      <c r="T732" s="26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66" t="s">
        <v>240</v>
      </c>
      <c r="AU732" s="266" t="s">
        <v>89</v>
      </c>
      <c r="AV732" s="15" t="s">
        <v>236</v>
      </c>
      <c r="AW732" s="15" t="s">
        <v>35</v>
      </c>
      <c r="AX732" s="15" t="s">
        <v>81</v>
      </c>
      <c r="AY732" s="266" t="s">
        <v>230</v>
      </c>
    </row>
    <row r="733" spans="1:65" s="2" customFormat="1" ht="37.8" customHeight="1">
      <c r="A733" s="40"/>
      <c r="B733" s="41"/>
      <c r="C733" s="216" t="s">
        <v>1042</v>
      </c>
      <c r="D733" s="216" t="s">
        <v>232</v>
      </c>
      <c r="E733" s="217" t="s">
        <v>1043</v>
      </c>
      <c r="F733" s="218" t="s">
        <v>1044</v>
      </c>
      <c r="G733" s="219" t="s">
        <v>144</v>
      </c>
      <c r="H733" s="220">
        <v>38.063</v>
      </c>
      <c r="I733" s="221"/>
      <c r="J733" s="222">
        <f>ROUND(I733*H733,2)</f>
        <v>0</v>
      </c>
      <c r="K733" s="218" t="s">
        <v>235</v>
      </c>
      <c r="L733" s="46"/>
      <c r="M733" s="223" t="s">
        <v>19</v>
      </c>
      <c r="N733" s="224" t="s">
        <v>45</v>
      </c>
      <c r="O733" s="86"/>
      <c r="P733" s="225">
        <f>O733*H733</f>
        <v>0</v>
      </c>
      <c r="Q733" s="225">
        <v>0</v>
      </c>
      <c r="R733" s="225">
        <f>Q733*H733</f>
        <v>0</v>
      </c>
      <c r="S733" s="225">
        <v>0.05638</v>
      </c>
      <c r="T733" s="226">
        <f>S733*H733</f>
        <v>2.14599194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27" t="s">
        <v>236</v>
      </c>
      <c r="AT733" s="227" t="s">
        <v>232</v>
      </c>
      <c r="AU733" s="227" t="s">
        <v>89</v>
      </c>
      <c r="AY733" s="19" t="s">
        <v>230</v>
      </c>
      <c r="BE733" s="228">
        <f>IF(N733="základní",J733,0)</f>
        <v>0</v>
      </c>
      <c r="BF733" s="228">
        <f>IF(N733="snížená",J733,0)</f>
        <v>0</v>
      </c>
      <c r="BG733" s="228">
        <f>IF(N733="zákl. přenesená",J733,0)</f>
        <v>0</v>
      </c>
      <c r="BH733" s="228">
        <f>IF(N733="sníž. přenesená",J733,0)</f>
        <v>0</v>
      </c>
      <c r="BI733" s="228">
        <f>IF(N733="nulová",J733,0)</f>
        <v>0</v>
      </c>
      <c r="BJ733" s="19" t="s">
        <v>89</v>
      </c>
      <c r="BK733" s="228">
        <f>ROUND(I733*H733,2)</f>
        <v>0</v>
      </c>
      <c r="BL733" s="19" t="s">
        <v>236</v>
      </c>
      <c r="BM733" s="227" t="s">
        <v>1045</v>
      </c>
    </row>
    <row r="734" spans="1:47" s="2" customFormat="1" ht="12">
      <c r="A734" s="40"/>
      <c r="B734" s="41"/>
      <c r="C734" s="42"/>
      <c r="D734" s="229" t="s">
        <v>238</v>
      </c>
      <c r="E734" s="42"/>
      <c r="F734" s="230" t="s">
        <v>1046</v>
      </c>
      <c r="G734" s="42"/>
      <c r="H734" s="42"/>
      <c r="I734" s="231"/>
      <c r="J734" s="42"/>
      <c r="K734" s="42"/>
      <c r="L734" s="46"/>
      <c r="M734" s="232"/>
      <c r="N734" s="233"/>
      <c r="O734" s="86"/>
      <c r="P734" s="86"/>
      <c r="Q734" s="86"/>
      <c r="R734" s="86"/>
      <c r="S734" s="86"/>
      <c r="T734" s="87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T734" s="19" t="s">
        <v>238</v>
      </c>
      <c r="AU734" s="19" t="s">
        <v>89</v>
      </c>
    </row>
    <row r="735" spans="1:51" s="14" customFormat="1" ht="12">
      <c r="A735" s="14"/>
      <c r="B735" s="245"/>
      <c r="C735" s="246"/>
      <c r="D735" s="236" t="s">
        <v>240</v>
      </c>
      <c r="E735" s="247" t="s">
        <v>19</v>
      </c>
      <c r="F735" s="248" t="s">
        <v>1047</v>
      </c>
      <c r="G735" s="246"/>
      <c r="H735" s="249">
        <v>21</v>
      </c>
      <c r="I735" s="250"/>
      <c r="J735" s="246"/>
      <c r="K735" s="246"/>
      <c r="L735" s="251"/>
      <c r="M735" s="252"/>
      <c r="N735" s="253"/>
      <c r="O735" s="253"/>
      <c r="P735" s="253"/>
      <c r="Q735" s="253"/>
      <c r="R735" s="253"/>
      <c r="S735" s="253"/>
      <c r="T735" s="25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5" t="s">
        <v>240</v>
      </c>
      <c r="AU735" s="255" t="s">
        <v>89</v>
      </c>
      <c r="AV735" s="14" t="s">
        <v>89</v>
      </c>
      <c r="AW735" s="14" t="s">
        <v>35</v>
      </c>
      <c r="AX735" s="14" t="s">
        <v>73</v>
      </c>
      <c r="AY735" s="255" t="s">
        <v>230</v>
      </c>
    </row>
    <row r="736" spans="1:51" s="14" customFormat="1" ht="12">
      <c r="A736" s="14"/>
      <c r="B736" s="245"/>
      <c r="C736" s="246"/>
      <c r="D736" s="236" t="s">
        <v>240</v>
      </c>
      <c r="E736" s="247" t="s">
        <v>19</v>
      </c>
      <c r="F736" s="248" t="s">
        <v>1048</v>
      </c>
      <c r="G736" s="246"/>
      <c r="H736" s="249">
        <v>17.063</v>
      </c>
      <c r="I736" s="250"/>
      <c r="J736" s="246"/>
      <c r="K736" s="246"/>
      <c r="L736" s="251"/>
      <c r="M736" s="252"/>
      <c r="N736" s="253"/>
      <c r="O736" s="253"/>
      <c r="P736" s="253"/>
      <c r="Q736" s="253"/>
      <c r="R736" s="253"/>
      <c r="S736" s="253"/>
      <c r="T736" s="25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55" t="s">
        <v>240</v>
      </c>
      <c r="AU736" s="255" t="s">
        <v>89</v>
      </c>
      <c r="AV736" s="14" t="s">
        <v>89</v>
      </c>
      <c r="AW736" s="14" t="s">
        <v>35</v>
      </c>
      <c r="AX736" s="14" t="s">
        <v>73</v>
      </c>
      <c r="AY736" s="255" t="s">
        <v>230</v>
      </c>
    </row>
    <row r="737" spans="1:51" s="15" customFormat="1" ht="12">
      <c r="A737" s="15"/>
      <c r="B737" s="256"/>
      <c r="C737" s="257"/>
      <c r="D737" s="236" t="s">
        <v>240</v>
      </c>
      <c r="E737" s="258" t="s">
        <v>19</v>
      </c>
      <c r="F737" s="259" t="s">
        <v>244</v>
      </c>
      <c r="G737" s="257"/>
      <c r="H737" s="260">
        <v>38.063</v>
      </c>
      <c r="I737" s="261"/>
      <c r="J737" s="257"/>
      <c r="K737" s="257"/>
      <c r="L737" s="262"/>
      <c r="M737" s="263"/>
      <c r="N737" s="264"/>
      <c r="O737" s="264"/>
      <c r="P737" s="264"/>
      <c r="Q737" s="264"/>
      <c r="R737" s="264"/>
      <c r="S737" s="264"/>
      <c r="T737" s="26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T737" s="266" t="s">
        <v>240</v>
      </c>
      <c r="AU737" s="266" t="s">
        <v>89</v>
      </c>
      <c r="AV737" s="15" t="s">
        <v>236</v>
      </c>
      <c r="AW737" s="15" t="s">
        <v>35</v>
      </c>
      <c r="AX737" s="15" t="s">
        <v>81</v>
      </c>
      <c r="AY737" s="266" t="s">
        <v>230</v>
      </c>
    </row>
    <row r="738" spans="1:65" s="2" customFormat="1" ht="55.5" customHeight="1">
      <c r="A738" s="40"/>
      <c r="B738" s="41"/>
      <c r="C738" s="216" t="s">
        <v>1049</v>
      </c>
      <c r="D738" s="216" t="s">
        <v>232</v>
      </c>
      <c r="E738" s="217" t="s">
        <v>1050</v>
      </c>
      <c r="F738" s="218" t="s">
        <v>1051</v>
      </c>
      <c r="G738" s="219" t="s">
        <v>144</v>
      </c>
      <c r="H738" s="220">
        <v>3.87</v>
      </c>
      <c r="I738" s="221"/>
      <c r="J738" s="222">
        <f>ROUND(I738*H738,2)</f>
        <v>0</v>
      </c>
      <c r="K738" s="218" t="s">
        <v>235</v>
      </c>
      <c r="L738" s="46"/>
      <c r="M738" s="223" t="s">
        <v>19</v>
      </c>
      <c r="N738" s="224" t="s">
        <v>45</v>
      </c>
      <c r="O738" s="86"/>
      <c r="P738" s="225">
        <f>O738*H738</f>
        <v>0</v>
      </c>
      <c r="Q738" s="225">
        <v>0.01213</v>
      </c>
      <c r="R738" s="225">
        <f>Q738*H738</f>
        <v>0.0469431</v>
      </c>
      <c r="S738" s="225">
        <v>0</v>
      </c>
      <c r="T738" s="226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27" t="s">
        <v>348</v>
      </c>
      <c r="AT738" s="227" t="s">
        <v>232</v>
      </c>
      <c r="AU738" s="227" t="s">
        <v>89</v>
      </c>
      <c r="AY738" s="19" t="s">
        <v>230</v>
      </c>
      <c r="BE738" s="228">
        <f>IF(N738="základní",J738,0)</f>
        <v>0</v>
      </c>
      <c r="BF738" s="228">
        <f>IF(N738="snížená",J738,0)</f>
        <v>0</v>
      </c>
      <c r="BG738" s="228">
        <f>IF(N738="zákl. přenesená",J738,0)</f>
        <v>0</v>
      </c>
      <c r="BH738" s="228">
        <f>IF(N738="sníž. přenesená",J738,0)</f>
        <v>0</v>
      </c>
      <c r="BI738" s="228">
        <f>IF(N738="nulová",J738,0)</f>
        <v>0</v>
      </c>
      <c r="BJ738" s="19" t="s">
        <v>89</v>
      </c>
      <c r="BK738" s="228">
        <f>ROUND(I738*H738,2)</f>
        <v>0</v>
      </c>
      <c r="BL738" s="19" t="s">
        <v>348</v>
      </c>
      <c r="BM738" s="227" t="s">
        <v>1052</v>
      </c>
    </row>
    <row r="739" spans="1:47" s="2" customFormat="1" ht="12">
      <c r="A739" s="40"/>
      <c r="B739" s="41"/>
      <c r="C739" s="42"/>
      <c r="D739" s="229" t="s">
        <v>238</v>
      </c>
      <c r="E739" s="42"/>
      <c r="F739" s="230" t="s">
        <v>1053</v>
      </c>
      <c r="G739" s="42"/>
      <c r="H739" s="42"/>
      <c r="I739" s="231"/>
      <c r="J739" s="42"/>
      <c r="K739" s="42"/>
      <c r="L739" s="46"/>
      <c r="M739" s="232"/>
      <c r="N739" s="233"/>
      <c r="O739" s="86"/>
      <c r="P739" s="86"/>
      <c r="Q739" s="86"/>
      <c r="R739" s="86"/>
      <c r="S739" s="86"/>
      <c r="T739" s="87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T739" s="19" t="s">
        <v>238</v>
      </c>
      <c r="AU739" s="19" t="s">
        <v>89</v>
      </c>
    </row>
    <row r="740" spans="1:51" s="13" customFormat="1" ht="12">
      <c r="A740" s="13"/>
      <c r="B740" s="234"/>
      <c r="C740" s="235"/>
      <c r="D740" s="236" t="s">
        <v>240</v>
      </c>
      <c r="E740" s="237" t="s">
        <v>19</v>
      </c>
      <c r="F740" s="238" t="s">
        <v>1020</v>
      </c>
      <c r="G740" s="235"/>
      <c r="H740" s="237" t="s">
        <v>19</v>
      </c>
      <c r="I740" s="239"/>
      <c r="J740" s="235"/>
      <c r="K740" s="235"/>
      <c r="L740" s="240"/>
      <c r="M740" s="241"/>
      <c r="N740" s="242"/>
      <c r="O740" s="242"/>
      <c r="P740" s="242"/>
      <c r="Q740" s="242"/>
      <c r="R740" s="242"/>
      <c r="S740" s="242"/>
      <c r="T740" s="24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4" t="s">
        <v>240</v>
      </c>
      <c r="AU740" s="244" t="s">
        <v>89</v>
      </c>
      <c r="AV740" s="13" t="s">
        <v>81</v>
      </c>
      <c r="AW740" s="13" t="s">
        <v>35</v>
      </c>
      <c r="AX740" s="13" t="s">
        <v>73</v>
      </c>
      <c r="AY740" s="244" t="s">
        <v>230</v>
      </c>
    </row>
    <row r="741" spans="1:51" s="14" customFormat="1" ht="12">
      <c r="A741" s="14"/>
      <c r="B741" s="245"/>
      <c r="C741" s="246"/>
      <c r="D741" s="236" t="s">
        <v>240</v>
      </c>
      <c r="E741" s="247" t="s">
        <v>19</v>
      </c>
      <c r="F741" s="248" t="s">
        <v>1054</v>
      </c>
      <c r="G741" s="246"/>
      <c r="H741" s="249">
        <v>1.89</v>
      </c>
      <c r="I741" s="250"/>
      <c r="J741" s="246"/>
      <c r="K741" s="246"/>
      <c r="L741" s="251"/>
      <c r="M741" s="252"/>
      <c r="N741" s="253"/>
      <c r="O741" s="253"/>
      <c r="P741" s="253"/>
      <c r="Q741" s="253"/>
      <c r="R741" s="253"/>
      <c r="S741" s="253"/>
      <c r="T741" s="25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5" t="s">
        <v>240</v>
      </c>
      <c r="AU741" s="255" t="s">
        <v>89</v>
      </c>
      <c r="AV741" s="14" t="s">
        <v>89</v>
      </c>
      <c r="AW741" s="14" t="s">
        <v>35</v>
      </c>
      <c r="AX741" s="14" t="s">
        <v>73</v>
      </c>
      <c r="AY741" s="255" t="s">
        <v>230</v>
      </c>
    </row>
    <row r="742" spans="1:51" s="14" customFormat="1" ht="12">
      <c r="A742" s="14"/>
      <c r="B742" s="245"/>
      <c r="C742" s="246"/>
      <c r="D742" s="236" t="s">
        <v>240</v>
      </c>
      <c r="E742" s="247" t="s">
        <v>19</v>
      </c>
      <c r="F742" s="248" t="s">
        <v>1055</v>
      </c>
      <c r="G742" s="246"/>
      <c r="H742" s="249">
        <v>1.98</v>
      </c>
      <c r="I742" s="250"/>
      <c r="J742" s="246"/>
      <c r="K742" s="246"/>
      <c r="L742" s="251"/>
      <c r="M742" s="252"/>
      <c r="N742" s="253"/>
      <c r="O742" s="253"/>
      <c r="P742" s="253"/>
      <c r="Q742" s="253"/>
      <c r="R742" s="253"/>
      <c r="S742" s="253"/>
      <c r="T742" s="25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5" t="s">
        <v>240</v>
      </c>
      <c r="AU742" s="255" t="s">
        <v>89</v>
      </c>
      <c r="AV742" s="14" t="s">
        <v>89</v>
      </c>
      <c r="AW742" s="14" t="s">
        <v>35</v>
      </c>
      <c r="AX742" s="14" t="s">
        <v>73</v>
      </c>
      <c r="AY742" s="255" t="s">
        <v>230</v>
      </c>
    </row>
    <row r="743" spans="1:51" s="16" customFormat="1" ht="12">
      <c r="A743" s="16"/>
      <c r="B743" s="277"/>
      <c r="C743" s="278"/>
      <c r="D743" s="236" t="s">
        <v>240</v>
      </c>
      <c r="E743" s="279" t="s">
        <v>163</v>
      </c>
      <c r="F743" s="280" t="s">
        <v>469</v>
      </c>
      <c r="G743" s="278"/>
      <c r="H743" s="281">
        <v>3.87</v>
      </c>
      <c r="I743" s="282"/>
      <c r="J743" s="278"/>
      <c r="K743" s="278"/>
      <c r="L743" s="283"/>
      <c r="M743" s="284"/>
      <c r="N743" s="285"/>
      <c r="O743" s="285"/>
      <c r="P743" s="285"/>
      <c r="Q743" s="285"/>
      <c r="R743" s="285"/>
      <c r="S743" s="285"/>
      <c r="T743" s="28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T743" s="287" t="s">
        <v>240</v>
      </c>
      <c r="AU743" s="287" t="s">
        <v>89</v>
      </c>
      <c r="AV743" s="16" t="s">
        <v>116</v>
      </c>
      <c r="AW743" s="16" t="s">
        <v>35</v>
      </c>
      <c r="AX743" s="16" t="s">
        <v>73</v>
      </c>
      <c r="AY743" s="287" t="s">
        <v>230</v>
      </c>
    </row>
    <row r="744" spans="1:51" s="15" customFormat="1" ht="12">
      <c r="A744" s="15"/>
      <c r="B744" s="256"/>
      <c r="C744" s="257"/>
      <c r="D744" s="236" t="s">
        <v>240</v>
      </c>
      <c r="E744" s="258" t="s">
        <v>19</v>
      </c>
      <c r="F744" s="259" t="s">
        <v>244</v>
      </c>
      <c r="G744" s="257"/>
      <c r="H744" s="260">
        <v>3.87</v>
      </c>
      <c r="I744" s="261"/>
      <c r="J744" s="257"/>
      <c r="K744" s="257"/>
      <c r="L744" s="262"/>
      <c r="M744" s="263"/>
      <c r="N744" s="264"/>
      <c r="O744" s="264"/>
      <c r="P744" s="264"/>
      <c r="Q744" s="264"/>
      <c r="R744" s="264"/>
      <c r="S744" s="264"/>
      <c r="T744" s="26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266" t="s">
        <v>240</v>
      </c>
      <c r="AU744" s="266" t="s">
        <v>89</v>
      </c>
      <c r="AV744" s="15" t="s">
        <v>236</v>
      </c>
      <c r="AW744" s="15" t="s">
        <v>35</v>
      </c>
      <c r="AX744" s="15" t="s">
        <v>81</v>
      </c>
      <c r="AY744" s="266" t="s">
        <v>230</v>
      </c>
    </row>
    <row r="745" spans="1:65" s="2" customFormat="1" ht="62.7" customHeight="1">
      <c r="A745" s="40"/>
      <c r="B745" s="41"/>
      <c r="C745" s="216" t="s">
        <v>1056</v>
      </c>
      <c r="D745" s="216" t="s">
        <v>232</v>
      </c>
      <c r="E745" s="217" t="s">
        <v>1057</v>
      </c>
      <c r="F745" s="218" t="s">
        <v>1058</v>
      </c>
      <c r="G745" s="219" t="s">
        <v>144</v>
      </c>
      <c r="H745" s="220">
        <v>25.293</v>
      </c>
      <c r="I745" s="221"/>
      <c r="J745" s="222">
        <f>ROUND(I745*H745,2)</f>
        <v>0</v>
      </c>
      <c r="K745" s="218" t="s">
        <v>235</v>
      </c>
      <c r="L745" s="46"/>
      <c r="M745" s="223" t="s">
        <v>19</v>
      </c>
      <c r="N745" s="224" t="s">
        <v>45</v>
      </c>
      <c r="O745" s="86"/>
      <c r="P745" s="225">
        <f>O745*H745</f>
        <v>0</v>
      </c>
      <c r="Q745" s="225">
        <v>0.03053</v>
      </c>
      <c r="R745" s="225">
        <f>Q745*H745</f>
        <v>0.77219529</v>
      </c>
      <c r="S745" s="225">
        <v>0</v>
      </c>
      <c r="T745" s="226">
        <f>S745*H745</f>
        <v>0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27" t="s">
        <v>348</v>
      </c>
      <c r="AT745" s="227" t="s">
        <v>232</v>
      </c>
      <c r="AU745" s="227" t="s">
        <v>89</v>
      </c>
      <c r="AY745" s="19" t="s">
        <v>230</v>
      </c>
      <c r="BE745" s="228">
        <f>IF(N745="základní",J745,0)</f>
        <v>0</v>
      </c>
      <c r="BF745" s="228">
        <f>IF(N745="snížená",J745,0)</f>
        <v>0</v>
      </c>
      <c r="BG745" s="228">
        <f>IF(N745="zákl. přenesená",J745,0)</f>
        <v>0</v>
      </c>
      <c r="BH745" s="228">
        <f>IF(N745="sníž. přenesená",J745,0)</f>
        <v>0</v>
      </c>
      <c r="BI745" s="228">
        <f>IF(N745="nulová",J745,0)</f>
        <v>0</v>
      </c>
      <c r="BJ745" s="19" t="s">
        <v>89</v>
      </c>
      <c r="BK745" s="228">
        <f>ROUND(I745*H745,2)</f>
        <v>0</v>
      </c>
      <c r="BL745" s="19" t="s">
        <v>348</v>
      </c>
      <c r="BM745" s="227" t="s">
        <v>1059</v>
      </c>
    </row>
    <row r="746" spans="1:47" s="2" customFormat="1" ht="12">
      <c r="A746" s="40"/>
      <c r="B746" s="41"/>
      <c r="C746" s="42"/>
      <c r="D746" s="229" t="s">
        <v>238</v>
      </c>
      <c r="E746" s="42"/>
      <c r="F746" s="230" t="s">
        <v>1060</v>
      </c>
      <c r="G746" s="42"/>
      <c r="H746" s="42"/>
      <c r="I746" s="231"/>
      <c r="J746" s="42"/>
      <c r="K746" s="42"/>
      <c r="L746" s="46"/>
      <c r="M746" s="232"/>
      <c r="N746" s="233"/>
      <c r="O746" s="86"/>
      <c r="P746" s="86"/>
      <c r="Q746" s="86"/>
      <c r="R746" s="86"/>
      <c r="S746" s="86"/>
      <c r="T746" s="87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T746" s="19" t="s">
        <v>238</v>
      </c>
      <c r="AU746" s="19" t="s">
        <v>89</v>
      </c>
    </row>
    <row r="747" spans="1:51" s="13" customFormat="1" ht="12">
      <c r="A747" s="13"/>
      <c r="B747" s="234"/>
      <c r="C747" s="235"/>
      <c r="D747" s="236" t="s">
        <v>240</v>
      </c>
      <c r="E747" s="237" t="s">
        <v>19</v>
      </c>
      <c r="F747" s="238" t="s">
        <v>1061</v>
      </c>
      <c r="G747" s="235"/>
      <c r="H747" s="237" t="s">
        <v>19</v>
      </c>
      <c r="I747" s="239"/>
      <c r="J747" s="235"/>
      <c r="K747" s="235"/>
      <c r="L747" s="240"/>
      <c r="M747" s="241"/>
      <c r="N747" s="242"/>
      <c r="O747" s="242"/>
      <c r="P747" s="242"/>
      <c r="Q747" s="242"/>
      <c r="R747" s="242"/>
      <c r="S747" s="242"/>
      <c r="T747" s="24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4" t="s">
        <v>240</v>
      </c>
      <c r="AU747" s="244" t="s">
        <v>89</v>
      </c>
      <c r="AV747" s="13" t="s">
        <v>81</v>
      </c>
      <c r="AW747" s="13" t="s">
        <v>35</v>
      </c>
      <c r="AX747" s="13" t="s">
        <v>73</v>
      </c>
      <c r="AY747" s="244" t="s">
        <v>230</v>
      </c>
    </row>
    <row r="748" spans="1:51" s="14" customFormat="1" ht="12">
      <c r="A748" s="14"/>
      <c r="B748" s="245"/>
      <c r="C748" s="246"/>
      <c r="D748" s="236" t="s">
        <v>240</v>
      </c>
      <c r="E748" s="247" t="s">
        <v>19</v>
      </c>
      <c r="F748" s="248" t="s">
        <v>1062</v>
      </c>
      <c r="G748" s="246"/>
      <c r="H748" s="249">
        <v>25.293</v>
      </c>
      <c r="I748" s="250"/>
      <c r="J748" s="246"/>
      <c r="K748" s="246"/>
      <c r="L748" s="251"/>
      <c r="M748" s="252"/>
      <c r="N748" s="253"/>
      <c r="O748" s="253"/>
      <c r="P748" s="253"/>
      <c r="Q748" s="253"/>
      <c r="R748" s="253"/>
      <c r="S748" s="253"/>
      <c r="T748" s="25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55" t="s">
        <v>240</v>
      </c>
      <c r="AU748" s="255" t="s">
        <v>89</v>
      </c>
      <c r="AV748" s="14" t="s">
        <v>89</v>
      </c>
      <c r="AW748" s="14" t="s">
        <v>35</v>
      </c>
      <c r="AX748" s="14" t="s">
        <v>73</v>
      </c>
      <c r="AY748" s="255" t="s">
        <v>230</v>
      </c>
    </row>
    <row r="749" spans="1:51" s="16" customFormat="1" ht="12">
      <c r="A749" s="16"/>
      <c r="B749" s="277"/>
      <c r="C749" s="278"/>
      <c r="D749" s="236" t="s">
        <v>240</v>
      </c>
      <c r="E749" s="279" t="s">
        <v>165</v>
      </c>
      <c r="F749" s="280" t="s">
        <v>469</v>
      </c>
      <c r="G749" s="278"/>
      <c r="H749" s="281">
        <v>25.293</v>
      </c>
      <c r="I749" s="282"/>
      <c r="J749" s="278"/>
      <c r="K749" s="278"/>
      <c r="L749" s="283"/>
      <c r="M749" s="284"/>
      <c r="N749" s="285"/>
      <c r="O749" s="285"/>
      <c r="P749" s="285"/>
      <c r="Q749" s="285"/>
      <c r="R749" s="285"/>
      <c r="S749" s="285"/>
      <c r="T749" s="28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T749" s="287" t="s">
        <v>240</v>
      </c>
      <c r="AU749" s="287" t="s">
        <v>89</v>
      </c>
      <c r="AV749" s="16" t="s">
        <v>116</v>
      </c>
      <c r="AW749" s="16" t="s">
        <v>35</v>
      </c>
      <c r="AX749" s="16" t="s">
        <v>73</v>
      </c>
      <c r="AY749" s="287" t="s">
        <v>230</v>
      </c>
    </row>
    <row r="750" spans="1:51" s="15" customFormat="1" ht="12">
      <c r="A750" s="15"/>
      <c r="B750" s="256"/>
      <c r="C750" s="257"/>
      <c r="D750" s="236" t="s">
        <v>240</v>
      </c>
      <c r="E750" s="258" t="s">
        <v>19</v>
      </c>
      <c r="F750" s="259" t="s">
        <v>244</v>
      </c>
      <c r="G750" s="257"/>
      <c r="H750" s="260">
        <v>25.293</v>
      </c>
      <c r="I750" s="261"/>
      <c r="J750" s="257"/>
      <c r="K750" s="257"/>
      <c r="L750" s="262"/>
      <c r="M750" s="263"/>
      <c r="N750" s="264"/>
      <c r="O750" s="264"/>
      <c r="P750" s="264"/>
      <c r="Q750" s="264"/>
      <c r="R750" s="264"/>
      <c r="S750" s="264"/>
      <c r="T750" s="26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66" t="s">
        <v>240</v>
      </c>
      <c r="AU750" s="266" t="s">
        <v>89</v>
      </c>
      <c r="AV750" s="15" t="s">
        <v>236</v>
      </c>
      <c r="AW750" s="15" t="s">
        <v>35</v>
      </c>
      <c r="AX750" s="15" t="s">
        <v>81</v>
      </c>
      <c r="AY750" s="266" t="s">
        <v>230</v>
      </c>
    </row>
    <row r="751" spans="1:65" s="2" customFormat="1" ht="33" customHeight="1">
      <c r="A751" s="40"/>
      <c r="B751" s="41"/>
      <c r="C751" s="216" t="s">
        <v>1063</v>
      </c>
      <c r="D751" s="216" t="s">
        <v>232</v>
      </c>
      <c r="E751" s="217" t="s">
        <v>1064</v>
      </c>
      <c r="F751" s="218" t="s">
        <v>1065</v>
      </c>
      <c r="G751" s="219" t="s">
        <v>144</v>
      </c>
      <c r="H751" s="220">
        <v>3.87</v>
      </c>
      <c r="I751" s="221"/>
      <c r="J751" s="222">
        <f>ROUND(I751*H751,2)</f>
        <v>0</v>
      </c>
      <c r="K751" s="218" t="s">
        <v>235</v>
      </c>
      <c r="L751" s="46"/>
      <c r="M751" s="223" t="s">
        <v>19</v>
      </c>
      <c r="N751" s="224" t="s">
        <v>45</v>
      </c>
      <c r="O751" s="86"/>
      <c r="P751" s="225">
        <f>O751*H751</f>
        <v>0</v>
      </c>
      <c r="Q751" s="225">
        <v>0.00042</v>
      </c>
      <c r="R751" s="225">
        <f>Q751*H751</f>
        <v>0.0016254000000000002</v>
      </c>
      <c r="S751" s="225">
        <v>0</v>
      </c>
      <c r="T751" s="226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27" t="s">
        <v>348</v>
      </c>
      <c r="AT751" s="227" t="s">
        <v>232</v>
      </c>
      <c r="AU751" s="227" t="s">
        <v>89</v>
      </c>
      <c r="AY751" s="19" t="s">
        <v>230</v>
      </c>
      <c r="BE751" s="228">
        <f>IF(N751="základní",J751,0)</f>
        <v>0</v>
      </c>
      <c r="BF751" s="228">
        <f>IF(N751="snížená",J751,0)</f>
        <v>0</v>
      </c>
      <c r="BG751" s="228">
        <f>IF(N751="zákl. přenesená",J751,0)</f>
        <v>0</v>
      </c>
      <c r="BH751" s="228">
        <f>IF(N751="sníž. přenesená",J751,0)</f>
        <v>0</v>
      </c>
      <c r="BI751" s="228">
        <f>IF(N751="nulová",J751,0)</f>
        <v>0</v>
      </c>
      <c r="BJ751" s="19" t="s">
        <v>89</v>
      </c>
      <c r="BK751" s="228">
        <f>ROUND(I751*H751,2)</f>
        <v>0</v>
      </c>
      <c r="BL751" s="19" t="s">
        <v>348</v>
      </c>
      <c r="BM751" s="227" t="s">
        <v>1066</v>
      </c>
    </row>
    <row r="752" spans="1:47" s="2" customFormat="1" ht="12">
      <c r="A752" s="40"/>
      <c r="B752" s="41"/>
      <c r="C752" s="42"/>
      <c r="D752" s="229" t="s">
        <v>238</v>
      </c>
      <c r="E752" s="42"/>
      <c r="F752" s="230" t="s">
        <v>1067</v>
      </c>
      <c r="G752" s="42"/>
      <c r="H752" s="42"/>
      <c r="I752" s="231"/>
      <c r="J752" s="42"/>
      <c r="K752" s="42"/>
      <c r="L752" s="46"/>
      <c r="M752" s="232"/>
      <c r="N752" s="233"/>
      <c r="O752" s="86"/>
      <c r="P752" s="86"/>
      <c r="Q752" s="86"/>
      <c r="R752" s="86"/>
      <c r="S752" s="86"/>
      <c r="T752" s="87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T752" s="19" t="s">
        <v>238</v>
      </c>
      <c r="AU752" s="19" t="s">
        <v>89</v>
      </c>
    </row>
    <row r="753" spans="1:51" s="14" customFormat="1" ht="12">
      <c r="A753" s="14"/>
      <c r="B753" s="245"/>
      <c r="C753" s="246"/>
      <c r="D753" s="236" t="s">
        <v>240</v>
      </c>
      <c r="E753" s="247" t="s">
        <v>19</v>
      </c>
      <c r="F753" s="248" t="s">
        <v>163</v>
      </c>
      <c r="G753" s="246"/>
      <c r="H753" s="249">
        <v>3.87</v>
      </c>
      <c r="I753" s="250"/>
      <c r="J753" s="246"/>
      <c r="K753" s="246"/>
      <c r="L753" s="251"/>
      <c r="M753" s="252"/>
      <c r="N753" s="253"/>
      <c r="O753" s="253"/>
      <c r="P753" s="253"/>
      <c r="Q753" s="253"/>
      <c r="R753" s="253"/>
      <c r="S753" s="253"/>
      <c r="T753" s="25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5" t="s">
        <v>240</v>
      </c>
      <c r="AU753" s="255" t="s">
        <v>89</v>
      </c>
      <c r="AV753" s="14" t="s">
        <v>89</v>
      </c>
      <c r="AW753" s="14" t="s">
        <v>35</v>
      </c>
      <c r="AX753" s="14" t="s">
        <v>73</v>
      </c>
      <c r="AY753" s="255" t="s">
        <v>230</v>
      </c>
    </row>
    <row r="754" spans="1:51" s="15" customFormat="1" ht="12">
      <c r="A754" s="15"/>
      <c r="B754" s="256"/>
      <c r="C754" s="257"/>
      <c r="D754" s="236" t="s">
        <v>240</v>
      </c>
      <c r="E754" s="258" t="s">
        <v>19</v>
      </c>
      <c r="F754" s="259" t="s">
        <v>244</v>
      </c>
      <c r="G754" s="257"/>
      <c r="H754" s="260">
        <v>3.87</v>
      </c>
      <c r="I754" s="261"/>
      <c r="J754" s="257"/>
      <c r="K754" s="257"/>
      <c r="L754" s="262"/>
      <c r="M754" s="263"/>
      <c r="N754" s="264"/>
      <c r="O754" s="264"/>
      <c r="P754" s="264"/>
      <c r="Q754" s="264"/>
      <c r="R754" s="264"/>
      <c r="S754" s="264"/>
      <c r="T754" s="26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66" t="s">
        <v>240</v>
      </c>
      <c r="AU754" s="266" t="s">
        <v>89</v>
      </c>
      <c r="AV754" s="15" t="s">
        <v>236</v>
      </c>
      <c r="AW754" s="15" t="s">
        <v>35</v>
      </c>
      <c r="AX754" s="15" t="s">
        <v>81</v>
      </c>
      <c r="AY754" s="266" t="s">
        <v>230</v>
      </c>
    </row>
    <row r="755" spans="1:65" s="2" customFormat="1" ht="16.5" customHeight="1">
      <c r="A755" s="40"/>
      <c r="B755" s="41"/>
      <c r="C755" s="267" t="s">
        <v>1068</v>
      </c>
      <c r="D755" s="267" t="s">
        <v>281</v>
      </c>
      <c r="E755" s="268" t="s">
        <v>1069</v>
      </c>
      <c r="F755" s="269" t="s">
        <v>1070</v>
      </c>
      <c r="G755" s="270" t="s">
        <v>144</v>
      </c>
      <c r="H755" s="271">
        <v>4.064</v>
      </c>
      <c r="I755" s="272"/>
      <c r="J755" s="273">
        <f>ROUND(I755*H755,2)</f>
        <v>0</v>
      </c>
      <c r="K755" s="269" t="s">
        <v>235</v>
      </c>
      <c r="L755" s="274"/>
      <c r="M755" s="275" t="s">
        <v>19</v>
      </c>
      <c r="N755" s="276" t="s">
        <v>45</v>
      </c>
      <c r="O755" s="86"/>
      <c r="P755" s="225">
        <f>O755*H755</f>
        <v>0</v>
      </c>
      <c r="Q755" s="225">
        <v>0.0093</v>
      </c>
      <c r="R755" s="225">
        <f>Q755*H755</f>
        <v>0.037795199999999994</v>
      </c>
      <c r="S755" s="225">
        <v>0</v>
      </c>
      <c r="T755" s="226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27" t="s">
        <v>456</v>
      </c>
      <c r="AT755" s="227" t="s">
        <v>281</v>
      </c>
      <c r="AU755" s="227" t="s">
        <v>89</v>
      </c>
      <c r="AY755" s="19" t="s">
        <v>230</v>
      </c>
      <c r="BE755" s="228">
        <f>IF(N755="základní",J755,0)</f>
        <v>0</v>
      </c>
      <c r="BF755" s="228">
        <f>IF(N755="snížená",J755,0)</f>
        <v>0</v>
      </c>
      <c r="BG755" s="228">
        <f>IF(N755="zákl. přenesená",J755,0)</f>
        <v>0</v>
      </c>
      <c r="BH755" s="228">
        <f>IF(N755="sníž. přenesená",J755,0)</f>
        <v>0</v>
      </c>
      <c r="BI755" s="228">
        <f>IF(N755="nulová",J755,0)</f>
        <v>0</v>
      </c>
      <c r="BJ755" s="19" t="s">
        <v>89</v>
      </c>
      <c r="BK755" s="228">
        <f>ROUND(I755*H755,2)</f>
        <v>0</v>
      </c>
      <c r="BL755" s="19" t="s">
        <v>348</v>
      </c>
      <c r="BM755" s="227" t="s">
        <v>1071</v>
      </c>
    </row>
    <row r="756" spans="1:51" s="14" customFormat="1" ht="12">
      <c r="A756" s="14"/>
      <c r="B756" s="245"/>
      <c r="C756" s="246"/>
      <c r="D756" s="236" t="s">
        <v>240</v>
      </c>
      <c r="E756" s="246"/>
      <c r="F756" s="248" t="s">
        <v>1072</v>
      </c>
      <c r="G756" s="246"/>
      <c r="H756" s="249">
        <v>4.064</v>
      </c>
      <c r="I756" s="250"/>
      <c r="J756" s="246"/>
      <c r="K756" s="246"/>
      <c r="L756" s="251"/>
      <c r="M756" s="252"/>
      <c r="N756" s="253"/>
      <c r="O756" s="253"/>
      <c r="P756" s="253"/>
      <c r="Q756" s="253"/>
      <c r="R756" s="253"/>
      <c r="S756" s="253"/>
      <c r="T756" s="25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55" t="s">
        <v>240</v>
      </c>
      <c r="AU756" s="255" t="s">
        <v>89</v>
      </c>
      <c r="AV756" s="14" t="s">
        <v>89</v>
      </c>
      <c r="AW756" s="14" t="s">
        <v>4</v>
      </c>
      <c r="AX756" s="14" t="s">
        <v>81</v>
      </c>
      <c r="AY756" s="255" t="s">
        <v>230</v>
      </c>
    </row>
    <row r="757" spans="1:65" s="2" customFormat="1" ht="44.25" customHeight="1">
      <c r="A757" s="40"/>
      <c r="B757" s="41"/>
      <c r="C757" s="216" t="s">
        <v>1073</v>
      </c>
      <c r="D757" s="216" t="s">
        <v>232</v>
      </c>
      <c r="E757" s="217" t="s">
        <v>1074</v>
      </c>
      <c r="F757" s="218" t="s">
        <v>1075</v>
      </c>
      <c r="G757" s="219" t="s">
        <v>144</v>
      </c>
      <c r="H757" s="220">
        <v>29.163</v>
      </c>
      <c r="I757" s="221"/>
      <c r="J757" s="222">
        <f>ROUND(I757*H757,2)</f>
        <v>0</v>
      </c>
      <c r="K757" s="218" t="s">
        <v>235</v>
      </c>
      <c r="L757" s="46"/>
      <c r="M757" s="223" t="s">
        <v>19</v>
      </c>
      <c r="N757" s="224" t="s">
        <v>45</v>
      </c>
      <c r="O757" s="86"/>
      <c r="P757" s="225">
        <f>O757*H757</f>
        <v>0</v>
      </c>
      <c r="Q757" s="225">
        <v>0.0001</v>
      </c>
      <c r="R757" s="225">
        <f>Q757*H757</f>
        <v>0.0029163</v>
      </c>
      <c r="S757" s="225">
        <v>0</v>
      </c>
      <c r="T757" s="226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27" t="s">
        <v>348</v>
      </c>
      <c r="AT757" s="227" t="s">
        <v>232</v>
      </c>
      <c r="AU757" s="227" t="s">
        <v>89</v>
      </c>
      <c r="AY757" s="19" t="s">
        <v>230</v>
      </c>
      <c r="BE757" s="228">
        <f>IF(N757="základní",J757,0)</f>
        <v>0</v>
      </c>
      <c r="BF757" s="228">
        <f>IF(N757="snížená",J757,0)</f>
        <v>0</v>
      </c>
      <c r="BG757" s="228">
        <f>IF(N757="zákl. přenesená",J757,0)</f>
        <v>0</v>
      </c>
      <c r="BH757" s="228">
        <f>IF(N757="sníž. přenesená",J757,0)</f>
        <v>0</v>
      </c>
      <c r="BI757" s="228">
        <f>IF(N757="nulová",J757,0)</f>
        <v>0</v>
      </c>
      <c r="BJ757" s="19" t="s">
        <v>89</v>
      </c>
      <c r="BK757" s="228">
        <f>ROUND(I757*H757,2)</f>
        <v>0</v>
      </c>
      <c r="BL757" s="19" t="s">
        <v>348</v>
      </c>
      <c r="BM757" s="227" t="s">
        <v>1076</v>
      </c>
    </row>
    <row r="758" spans="1:47" s="2" customFormat="1" ht="12">
      <c r="A758" s="40"/>
      <c r="B758" s="41"/>
      <c r="C758" s="42"/>
      <c r="D758" s="229" t="s">
        <v>238</v>
      </c>
      <c r="E758" s="42"/>
      <c r="F758" s="230" t="s">
        <v>1077</v>
      </c>
      <c r="G758" s="42"/>
      <c r="H758" s="42"/>
      <c r="I758" s="231"/>
      <c r="J758" s="42"/>
      <c r="K758" s="42"/>
      <c r="L758" s="46"/>
      <c r="M758" s="232"/>
      <c r="N758" s="233"/>
      <c r="O758" s="86"/>
      <c r="P758" s="86"/>
      <c r="Q758" s="86"/>
      <c r="R758" s="86"/>
      <c r="S758" s="86"/>
      <c r="T758" s="87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T758" s="19" t="s">
        <v>238</v>
      </c>
      <c r="AU758" s="19" t="s">
        <v>89</v>
      </c>
    </row>
    <row r="759" spans="1:51" s="14" customFormat="1" ht="12">
      <c r="A759" s="14"/>
      <c r="B759" s="245"/>
      <c r="C759" s="246"/>
      <c r="D759" s="236" t="s">
        <v>240</v>
      </c>
      <c r="E759" s="247" t="s">
        <v>19</v>
      </c>
      <c r="F759" s="248" t="s">
        <v>165</v>
      </c>
      <c r="G759" s="246"/>
      <c r="H759" s="249">
        <v>25.293</v>
      </c>
      <c r="I759" s="250"/>
      <c r="J759" s="246"/>
      <c r="K759" s="246"/>
      <c r="L759" s="251"/>
      <c r="M759" s="252"/>
      <c r="N759" s="253"/>
      <c r="O759" s="253"/>
      <c r="P759" s="253"/>
      <c r="Q759" s="253"/>
      <c r="R759" s="253"/>
      <c r="S759" s="253"/>
      <c r="T759" s="25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5" t="s">
        <v>240</v>
      </c>
      <c r="AU759" s="255" t="s">
        <v>89</v>
      </c>
      <c r="AV759" s="14" t="s">
        <v>89</v>
      </c>
      <c r="AW759" s="14" t="s">
        <v>35</v>
      </c>
      <c r="AX759" s="14" t="s">
        <v>73</v>
      </c>
      <c r="AY759" s="255" t="s">
        <v>230</v>
      </c>
    </row>
    <row r="760" spans="1:51" s="14" customFormat="1" ht="12">
      <c r="A760" s="14"/>
      <c r="B760" s="245"/>
      <c r="C760" s="246"/>
      <c r="D760" s="236" t="s">
        <v>240</v>
      </c>
      <c r="E760" s="247" t="s">
        <v>19</v>
      </c>
      <c r="F760" s="248" t="s">
        <v>163</v>
      </c>
      <c r="G760" s="246"/>
      <c r="H760" s="249">
        <v>3.87</v>
      </c>
      <c r="I760" s="250"/>
      <c r="J760" s="246"/>
      <c r="K760" s="246"/>
      <c r="L760" s="251"/>
      <c r="M760" s="252"/>
      <c r="N760" s="253"/>
      <c r="O760" s="253"/>
      <c r="P760" s="253"/>
      <c r="Q760" s="253"/>
      <c r="R760" s="253"/>
      <c r="S760" s="253"/>
      <c r="T760" s="25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55" t="s">
        <v>240</v>
      </c>
      <c r="AU760" s="255" t="s">
        <v>89</v>
      </c>
      <c r="AV760" s="14" t="s">
        <v>89</v>
      </c>
      <c r="AW760" s="14" t="s">
        <v>35</v>
      </c>
      <c r="AX760" s="14" t="s">
        <v>73</v>
      </c>
      <c r="AY760" s="255" t="s">
        <v>230</v>
      </c>
    </row>
    <row r="761" spans="1:51" s="15" customFormat="1" ht="12">
      <c r="A761" s="15"/>
      <c r="B761" s="256"/>
      <c r="C761" s="257"/>
      <c r="D761" s="236" t="s">
        <v>240</v>
      </c>
      <c r="E761" s="258" t="s">
        <v>19</v>
      </c>
      <c r="F761" s="259" t="s">
        <v>244</v>
      </c>
      <c r="G761" s="257"/>
      <c r="H761" s="260">
        <v>29.163</v>
      </c>
      <c r="I761" s="261"/>
      <c r="J761" s="257"/>
      <c r="K761" s="257"/>
      <c r="L761" s="262"/>
      <c r="M761" s="263"/>
      <c r="N761" s="264"/>
      <c r="O761" s="264"/>
      <c r="P761" s="264"/>
      <c r="Q761" s="264"/>
      <c r="R761" s="264"/>
      <c r="S761" s="264"/>
      <c r="T761" s="26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T761" s="266" t="s">
        <v>240</v>
      </c>
      <c r="AU761" s="266" t="s">
        <v>89</v>
      </c>
      <c r="AV761" s="15" t="s">
        <v>236</v>
      </c>
      <c r="AW761" s="15" t="s">
        <v>35</v>
      </c>
      <c r="AX761" s="15" t="s">
        <v>81</v>
      </c>
      <c r="AY761" s="266" t="s">
        <v>230</v>
      </c>
    </row>
    <row r="762" spans="1:65" s="2" customFormat="1" ht="37.8" customHeight="1">
      <c r="A762" s="40"/>
      <c r="B762" s="41"/>
      <c r="C762" s="216" t="s">
        <v>1078</v>
      </c>
      <c r="D762" s="216" t="s">
        <v>232</v>
      </c>
      <c r="E762" s="217" t="s">
        <v>1079</v>
      </c>
      <c r="F762" s="218" t="s">
        <v>1080</v>
      </c>
      <c r="G762" s="219" t="s">
        <v>144</v>
      </c>
      <c r="H762" s="220">
        <v>29.163</v>
      </c>
      <c r="I762" s="221"/>
      <c r="J762" s="222">
        <f>ROUND(I762*H762,2)</f>
        <v>0</v>
      </c>
      <c r="K762" s="218" t="s">
        <v>235</v>
      </c>
      <c r="L762" s="46"/>
      <c r="M762" s="223" t="s">
        <v>19</v>
      </c>
      <c r="N762" s="224" t="s">
        <v>45</v>
      </c>
      <c r="O762" s="86"/>
      <c r="P762" s="225">
        <f>O762*H762</f>
        <v>0</v>
      </c>
      <c r="Q762" s="225">
        <v>0.0007</v>
      </c>
      <c r="R762" s="225">
        <f>Q762*H762</f>
        <v>0.0204141</v>
      </c>
      <c r="S762" s="225">
        <v>0</v>
      </c>
      <c r="T762" s="226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27" t="s">
        <v>348</v>
      </c>
      <c r="AT762" s="227" t="s">
        <v>232</v>
      </c>
      <c r="AU762" s="227" t="s">
        <v>89</v>
      </c>
      <c r="AY762" s="19" t="s">
        <v>230</v>
      </c>
      <c r="BE762" s="228">
        <f>IF(N762="základní",J762,0)</f>
        <v>0</v>
      </c>
      <c r="BF762" s="228">
        <f>IF(N762="snížená",J762,0)</f>
        <v>0</v>
      </c>
      <c r="BG762" s="228">
        <f>IF(N762="zákl. přenesená",J762,0)</f>
        <v>0</v>
      </c>
      <c r="BH762" s="228">
        <f>IF(N762="sníž. přenesená",J762,0)</f>
        <v>0</v>
      </c>
      <c r="BI762" s="228">
        <f>IF(N762="nulová",J762,0)</f>
        <v>0</v>
      </c>
      <c r="BJ762" s="19" t="s">
        <v>89</v>
      </c>
      <c r="BK762" s="228">
        <f>ROUND(I762*H762,2)</f>
        <v>0</v>
      </c>
      <c r="BL762" s="19" t="s">
        <v>348</v>
      </c>
      <c r="BM762" s="227" t="s">
        <v>1081</v>
      </c>
    </row>
    <row r="763" spans="1:47" s="2" customFormat="1" ht="12">
      <c r="A763" s="40"/>
      <c r="B763" s="41"/>
      <c r="C763" s="42"/>
      <c r="D763" s="229" t="s">
        <v>238</v>
      </c>
      <c r="E763" s="42"/>
      <c r="F763" s="230" t="s">
        <v>1082</v>
      </c>
      <c r="G763" s="42"/>
      <c r="H763" s="42"/>
      <c r="I763" s="231"/>
      <c r="J763" s="42"/>
      <c r="K763" s="42"/>
      <c r="L763" s="46"/>
      <c r="M763" s="232"/>
      <c r="N763" s="233"/>
      <c r="O763" s="86"/>
      <c r="P763" s="86"/>
      <c r="Q763" s="86"/>
      <c r="R763" s="86"/>
      <c r="S763" s="86"/>
      <c r="T763" s="87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T763" s="19" t="s">
        <v>238</v>
      </c>
      <c r="AU763" s="19" t="s">
        <v>89</v>
      </c>
    </row>
    <row r="764" spans="1:51" s="14" customFormat="1" ht="12">
      <c r="A764" s="14"/>
      <c r="B764" s="245"/>
      <c r="C764" s="246"/>
      <c r="D764" s="236" t="s">
        <v>240</v>
      </c>
      <c r="E764" s="247" t="s">
        <v>19</v>
      </c>
      <c r="F764" s="248" t="s">
        <v>165</v>
      </c>
      <c r="G764" s="246"/>
      <c r="H764" s="249">
        <v>25.293</v>
      </c>
      <c r="I764" s="250"/>
      <c r="J764" s="246"/>
      <c r="K764" s="246"/>
      <c r="L764" s="251"/>
      <c r="M764" s="252"/>
      <c r="N764" s="253"/>
      <c r="O764" s="253"/>
      <c r="P764" s="253"/>
      <c r="Q764" s="253"/>
      <c r="R764" s="253"/>
      <c r="S764" s="253"/>
      <c r="T764" s="25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5" t="s">
        <v>240</v>
      </c>
      <c r="AU764" s="255" t="s">
        <v>89</v>
      </c>
      <c r="AV764" s="14" t="s">
        <v>89</v>
      </c>
      <c r="AW764" s="14" t="s">
        <v>35</v>
      </c>
      <c r="AX764" s="14" t="s">
        <v>73</v>
      </c>
      <c r="AY764" s="255" t="s">
        <v>230</v>
      </c>
    </row>
    <row r="765" spans="1:51" s="14" customFormat="1" ht="12">
      <c r="A765" s="14"/>
      <c r="B765" s="245"/>
      <c r="C765" s="246"/>
      <c r="D765" s="236" t="s">
        <v>240</v>
      </c>
      <c r="E765" s="247" t="s">
        <v>19</v>
      </c>
      <c r="F765" s="248" t="s">
        <v>163</v>
      </c>
      <c r="G765" s="246"/>
      <c r="H765" s="249">
        <v>3.87</v>
      </c>
      <c r="I765" s="250"/>
      <c r="J765" s="246"/>
      <c r="K765" s="246"/>
      <c r="L765" s="251"/>
      <c r="M765" s="252"/>
      <c r="N765" s="253"/>
      <c r="O765" s="253"/>
      <c r="P765" s="253"/>
      <c r="Q765" s="253"/>
      <c r="R765" s="253"/>
      <c r="S765" s="253"/>
      <c r="T765" s="25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55" t="s">
        <v>240</v>
      </c>
      <c r="AU765" s="255" t="s">
        <v>89</v>
      </c>
      <c r="AV765" s="14" t="s">
        <v>89</v>
      </c>
      <c r="AW765" s="14" t="s">
        <v>35</v>
      </c>
      <c r="AX765" s="14" t="s">
        <v>73</v>
      </c>
      <c r="AY765" s="255" t="s">
        <v>230</v>
      </c>
    </row>
    <row r="766" spans="1:51" s="15" customFormat="1" ht="12">
      <c r="A766" s="15"/>
      <c r="B766" s="256"/>
      <c r="C766" s="257"/>
      <c r="D766" s="236" t="s">
        <v>240</v>
      </c>
      <c r="E766" s="258" t="s">
        <v>19</v>
      </c>
      <c r="F766" s="259" t="s">
        <v>244</v>
      </c>
      <c r="G766" s="257"/>
      <c r="H766" s="260">
        <v>29.163</v>
      </c>
      <c r="I766" s="261"/>
      <c r="J766" s="257"/>
      <c r="K766" s="257"/>
      <c r="L766" s="262"/>
      <c r="M766" s="263"/>
      <c r="N766" s="264"/>
      <c r="O766" s="264"/>
      <c r="P766" s="264"/>
      <c r="Q766" s="264"/>
      <c r="R766" s="264"/>
      <c r="S766" s="264"/>
      <c r="T766" s="26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T766" s="266" t="s">
        <v>240</v>
      </c>
      <c r="AU766" s="266" t="s">
        <v>89</v>
      </c>
      <c r="AV766" s="15" t="s">
        <v>236</v>
      </c>
      <c r="AW766" s="15" t="s">
        <v>35</v>
      </c>
      <c r="AX766" s="15" t="s">
        <v>81</v>
      </c>
      <c r="AY766" s="266" t="s">
        <v>230</v>
      </c>
    </row>
    <row r="767" spans="1:65" s="2" customFormat="1" ht="49.05" customHeight="1">
      <c r="A767" s="40"/>
      <c r="B767" s="41"/>
      <c r="C767" s="216" t="s">
        <v>138</v>
      </c>
      <c r="D767" s="216" t="s">
        <v>232</v>
      </c>
      <c r="E767" s="217" t="s">
        <v>1083</v>
      </c>
      <c r="F767" s="218" t="s">
        <v>1084</v>
      </c>
      <c r="G767" s="219" t="s">
        <v>144</v>
      </c>
      <c r="H767" s="220">
        <v>140.47</v>
      </c>
      <c r="I767" s="221"/>
      <c r="J767" s="222">
        <f>ROUND(I767*H767,2)</f>
        <v>0</v>
      </c>
      <c r="K767" s="218" t="s">
        <v>235</v>
      </c>
      <c r="L767" s="46"/>
      <c r="M767" s="223" t="s">
        <v>19</v>
      </c>
      <c r="N767" s="224" t="s">
        <v>45</v>
      </c>
      <c r="O767" s="86"/>
      <c r="P767" s="225">
        <f>O767*H767</f>
        <v>0</v>
      </c>
      <c r="Q767" s="225">
        <v>0.02187</v>
      </c>
      <c r="R767" s="225">
        <f>Q767*H767</f>
        <v>3.0720789</v>
      </c>
      <c r="S767" s="225">
        <v>0</v>
      </c>
      <c r="T767" s="226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27" t="s">
        <v>348</v>
      </c>
      <c r="AT767" s="227" t="s">
        <v>232</v>
      </c>
      <c r="AU767" s="227" t="s">
        <v>89</v>
      </c>
      <c r="AY767" s="19" t="s">
        <v>230</v>
      </c>
      <c r="BE767" s="228">
        <f>IF(N767="základní",J767,0)</f>
        <v>0</v>
      </c>
      <c r="BF767" s="228">
        <f>IF(N767="snížená",J767,0)</f>
        <v>0</v>
      </c>
      <c r="BG767" s="228">
        <f>IF(N767="zákl. přenesená",J767,0)</f>
        <v>0</v>
      </c>
      <c r="BH767" s="228">
        <f>IF(N767="sníž. přenesená",J767,0)</f>
        <v>0</v>
      </c>
      <c r="BI767" s="228">
        <f>IF(N767="nulová",J767,0)</f>
        <v>0</v>
      </c>
      <c r="BJ767" s="19" t="s">
        <v>89</v>
      </c>
      <c r="BK767" s="228">
        <f>ROUND(I767*H767,2)</f>
        <v>0</v>
      </c>
      <c r="BL767" s="19" t="s">
        <v>348</v>
      </c>
      <c r="BM767" s="227" t="s">
        <v>1085</v>
      </c>
    </row>
    <row r="768" spans="1:47" s="2" customFormat="1" ht="12">
      <c r="A768" s="40"/>
      <c r="B768" s="41"/>
      <c r="C768" s="42"/>
      <c r="D768" s="229" t="s">
        <v>238</v>
      </c>
      <c r="E768" s="42"/>
      <c r="F768" s="230" t="s">
        <v>1086</v>
      </c>
      <c r="G768" s="42"/>
      <c r="H768" s="42"/>
      <c r="I768" s="231"/>
      <c r="J768" s="42"/>
      <c r="K768" s="42"/>
      <c r="L768" s="46"/>
      <c r="M768" s="232"/>
      <c r="N768" s="233"/>
      <c r="O768" s="86"/>
      <c r="P768" s="86"/>
      <c r="Q768" s="86"/>
      <c r="R768" s="86"/>
      <c r="S768" s="86"/>
      <c r="T768" s="87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T768" s="19" t="s">
        <v>238</v>
      </c>
      <c r="AU768" s="19" t="s">
        <v>89</v>
      </c>
    </row>
    <row r="769" spans="1:51" s="13" customFormat="1" ht="12">
      <c r="A769" s="13"/>
      <c r="B769" s="234"/>
      <c r="C769" s="235"/>
      <c r="D769" s="236" t="s">
        <v>240</v>
      </c>
      <c r="E769" s="237" t="s">
        <v>19</v>
      </c>
      <c r="F769" s="238" t="s">
        <v>1087</v>
      </c>
      <c r="G769" s="235"/>
      <c r="H769" s="237" t="s">
        <v>19</v>
      </c>
      <c r="I769" s="239"/>
      <c r="J769" s="235"/>
      <c r="K769" s="235"/>
      <c r="L769" s="240"/>
      <c r="M769" s="241"/>
      <c r="N769" s="242"/>
      <c r="O769" s="242"/>
      <c r="P769" s="242"/>
      <c r="Q769" s="242"/>
      <c r="R769" s="242"/>
      <c r="S769" s="242"/>
      <c r="T769" s="24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4" t="s">
        <v>240</v>
      </c>
      <c r="AU769" s="244" t="s">
        <v>89</v>
      </c>
      <c r="AV769" s="13" t="s">
        <v>81</v>
      </c>
      <c r="AW769" s="13" t="s">
        <v>35</v>
      </c>
      <c r="AX769" s="13" t="s">
        <v>73</v>
      </c>
      <c r="AY769" s="244" t="s">
        <v>230</v>
      </c>
    </row>
    <row r="770" spans="1:51" s="14" customFormat="1" ht="12">
      <c r="A770" s="14"/>
      <c r="B770" s="245"/>
      <c r="C770" s="246"/>
      <c r="D770" s="236" t="s">
        <v>240</v>
      </c>
      <c r="E770" s="247" t="s">
        <v>19</v>
      </c>
      <c r="F770" s="248" t="s">
        <v>1088</v>
      </c>
      <c r="G770" s="246"/>
      <c r="H770" s="249">
        <v>3.1</v>
      </c>
      <c r="I770" s="250"/>
      <c r="J770" s="246"/>
      <c r="K770" s="246"/>
      <c r="L770" s="251"/>
      <c r="M770" s="252"/>
      <c r="N770" s="253"/>
      <c r="O770" s="253"/>
      <c r="P770" s="253"/>
      <c r="Q770" s="253"/>
      <c r="R770" s="253"/>
      <c r="S770" s="253"/>
      <c r="T770" s="25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55" t="s">
        <v>240</v>
      </c>
      <c r="AU770" s="255" t="s">
        <v>89</v>
      </c>
      <c r="AV770" s="14" t="s">
        <v>89</v>
      </c>
      <c r="AW770" s="14" t="s">
        <v>35</v>
      </c>
      <c r="AX770" s="14" t="s">
        <v>73</v>
      </c>
      <c r="AY770" s="255" t="s">
        <v>230</v>
      </c>
    </row>
    <row r="771" spans="1:51" s="14" customFormat="1" ht="12">
      <c r="A771" s="14"/>
      <c r="B771" s="245"/>
      <c r="C771" s="246"/>
      <c r="D771" s="236" t="s">
        <v>240</v>
      </c>
      <c r="E771" s="247" t="s">
        <v>19</v>
      </c>
      <c r="F771" s="248" t="s">
        <v>1089</v>
      </c>
      <c r="G771" s="246"/>
      <c r="H771" s="249">
        <v>48.41</v>
      </c>
      <c r="I771" s="250"/>
      <c r="J771" s="246"/>
      <c r="K771" s="246"/>
      <c r="L771" s="251"/>
      <c r="M771" s="252"/>
      <c r="N771" s="253"/>
      <c r="O771" s="253"/>
      <c r="P771" s="253"/>
      <c r="Q771" s="253"/>
      <c r="R771" s="253"/>
      <c r="S771" s="253"/>
      <c r="T771" s="25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5" t="s">
        <v>240</v>
      </c>
      <c r="AU771" s="255" t="s">
        <v>89</v>
      </c>
      <c r="AV771" s="14" t="s">
        <v>89</v>
      </c>
      <c r="AW771" s="14" t="s">
        <v>35</v>
      </c>
      <c r="AX771" s="14" t="s">
        <v>73</v>
      </c>
      <c r="AY771" s="255" t="s">
        <v>230</v>
      </c>
    </row>
    <row r="772" spans="1:51" s="14" customFormat="1" ht="12">
      <c r="A772" s="14"/>
      <c r="B772" s="245"/>
      <c r="C772" s="246"/>
      <c r="D772" s="236" t="s">
        <v>240</v>
      </c>
      <c r="E772" s="247" t="s">
        <v>19</v>
      </c>
      <c r="F772" s="248" t="s">
        <v>1090</v>
      </c>
      <c r="G772" s="246"/>
      <c r="H772" s="249">
        <v>32.85</v>
      </c>
      <c r="I772" s="250"/>
      <c r="J772" s="246"/>
      <c r="K772" s="246"/>
      <c r="L772" s="251"/>
      <c r="M772" s="252"/>
      <c r="N772" s="253"/>
      <c r="O772" s="253"/>
      <c r="P772" s="253"/>
      <c r="Q772" s="253"/>
      <c r="R772" s="253"/>
      <c r="S772" s="253"/>
      <c r="T772" s="25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5" t="s">
        <v>240</v>
      </c>
      <c r="AU772" s="255" t="s">
        <v>89</v>
      </c>
      <c r="AV772" s="14" t="s">
        <v>89</v>
      </c>
      <c r="AW772" s="14" t="s">
        <v>35</v>
      </c>
      <c r="AX772" s="14" t="s">
        <v>73</v>
      </c>
      <c r="AY772" s="255" t="s">
        <v>230</v>
      </c>
    </row>
    <row r="773" spans="1:51" s="14" customFormat="1" ht="12">
      <c r="A773" s="14"/>
      <c r="B773" s="245"/>
      <c r="C773" s="246"/>
      <c r="D773" s="236" t="s">
        <v>240</v>
      </c>
      <c r="E773" s="247" t="s">
        <v>19</v>
      </c>
      <c r="F773" s="248" t="s">
        <v>1091</v>
      </c>
      <c r="G773" s="246"/>
      <c r="H773" s="249">
        <v>56.11</v>
      </c>
      <c r="I773" s="250"/>
      <c r="J773" s="246"/>
      <c r="K773" s="246"/>
      <c r="L773" s="251"/>
      <c r="M773" s="252"/>
      <c r="N773" s="253"/>
      <c r="O773" s="253"/>
      <c r="P773" s="253"/>
      <c r="Q773" s="253"/>
      <c r="R773" s="253"/>
      <c r="S773" s="253"/>
      <c r="T773" s="25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5" t="s">
        <v>240</v>
      </c>
      <c r="AU773" s="255" t="s">
        <v>89</v>
      </c>
      <c r="AV773" s="14" t="s">
        <v>89</v>
      </c>
      <c r="AW773" s="14" t="s">
        <v>35</v>
      </c>
      <c r="AX773" s="14" t="s">
        <v>73</v>
      </c>
      <c r="AY773" s="255" t="s">
        <v>230</v>
      </c>
    </row>
    <row r="774" spans="1:51" s="16" customFormat="1" ht="12">
      <c r="A774" s="16"/>
      <c r="B774" s="277"/>
      <c r="C774" s="278"/>
      <c r="D774" s="236" t="s">
        <v>240</v>
      </c>
      <c r="E774" s="279" t="s">
        <v>167</v>
      </c>
      <c r="F774" s="280" t="s">
        <v>469</v>
      </c>
      <c r="G774" s="278"/>
      <c r="H774" s="281">
        <v>140.47</v>
      </c>
      <c r="I774" s="282"/>
      <c r="J774" s="278"/>
      <c r="K774" s="278"/>
      <c r="L774" s="283"/>
      <c r="M774" s="284"/>
      <c r="N774" s="285"/>
      <c r="O774" s="285"/>
      <c r="P774" s="285"/>
      <c r="Q774" s="285"/>
      <c r="R774" s="285"/>
      <c r="S774" s="285"/>
      <c r="T774" s="28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T774" s="287" t="s">
        <v>240</v>
      </c>
      <c r="AU774" s="287" t="s">
        <v>89</v>
      </c>
      <c r="AV774" s="16" t="s">
        <v>116</v>
      </c>
      <c r="AW774" s="16" t="s">
        <v>35</v>
      </c>
      <c r="AX774" s="16" t="s">
        <v>73</v>
      </c>
      <c r="AY774" s="287" t="s">
        <v>230</v>
      </c>
    </row>
    <row r="775" spans="1:51" s="15" customFormat="1" ht="12">
      <c r="A775" s="15"/>
      <c r="B775" s="256"/>
      <c r="C775" s="257"/>
      <c r="D775" s="236" t="s">
        <v>240</v>
      </c>
      <c r="E775" s="258" t="s">
        <v>19</v>
      </c>
      <c r="F775" s="259" t="s">
        <v>244</v>
      </c>
      <c r="G775" s="257"/>
      <c r="H775" s="260">
        <v>140.47</v>
      </c>
      <c r="I775" s="261"/>
      <c r="J775" s="257"/>
      <c r="K775" s="257"/>
      <c r="L775" s="262"/>
      <c r="M775" s="263"/>
      <c r="N775" s="264"/>
      <c r="O775" s="264"/>
      <c r="P775" s="264"/>
      <c r="Q775" s="264"/>
      <c r="R775" s="264"/>
      <c r="S775" s="264"/>
      <c r="T775" s="26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T775" s="266" t="s">
        <v>240</v>
      </c>
      <c r="AU775" s="266" t="s">
        <v>89</v>
      </c>
      <c r="AV775" s="15" t="s">
        <v>236</v>
      </c>
      <c r="AW775" s="15" t="s">
        <v>35</v>
      </c>
      <c r="AX775" s="15" t="s">
        <v>81</v>
      </c>
      <c r="AY775" s="266" t="s">
        <v>230</v>
      </c>
    </row>
    <row r="776" spans="1:65" s="2" customFormat="1" ht="55.5" customHeight="1">
      <c r="A776" s="40"/>
      <c r="B776" s="41"/>
      <c r="C776" s="216" t="s">
        <v>1092</v>
      </c>
      <c r="D776" s="216" t="s">
        <v>232</v>
      </c>
      <c r="E776" s="217" t="s">
        <v>1093</v>
      </c>
      <c r="F776" s="218" t="s">
        <v>1094</v>
      </c>
      <c r="G776" s="219" t="s">
        <v>144</v>
      </c>
      <c r="H776" s="220">
        <v>15.45</v>
      </c>
      <c r="I776" s="221"/>
      <c r="J776" s="222">
        <f>ROUND(I776*H776,2)</f>
        <v>0</v>
      </c>
      <c r="K776" s="218" t="s">
        <v>235</v>
      </c>
      <c r="L776" s="46"/>
      <c r="M776" s="223" t="s">
        <v>19</v>
      </c>
      <c r="N776" s="224" t="s">
        <v>45</v>
      </c>
      <c r="O776" s="86"/>
      <c r="P776" s="225">
        <f>O776*H776</f>
        <v>0</v>
      </c>
      <c r="Q776" s="225">
        <v>0.0226</v>
      </c>
      <c r="R776" s="225">
        <f>Q776*H776</f>
        <v>0.34917</v>
      </c>
      <c r="S776" s="225">
        <v>0</v>
      </c>
      <c r="T776" s="226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27" t="s">
        <v>348</v>
      </c>
      <c r="AT776" s="227" t="s">
        <v>232</v>
      </c>
      <c r="AU776" s="227" t="s">
        <v>89</v>
      </c>
      <c r="AY776" s="19" t="s">
        <v>230</v>
      </c>
      <c r="BE776" s="228">
        <f>IF(N776="základní",J776,0)</f>
        <v>0</v>
      </c>
      <c r="BF776" s="228">
        <f>IF(N776="snížená",J776,0)</f>
        <v>0</v>
      </c>
      <c r="BG776" s="228">
        <f>IF(N776="zákl. přenesená",J776,0)</f>
        <v>0</v>
      </c>
      <c r="BH776" s="228">
        <f>IF(N776="sníž. přenesená",J776,0)</f>
        <v>0</v>
      </c>
      <c r="BI776" s="228">
        <f>IF(N776="nulová",J776,0)</f>
        <v>0</v>
      </c>
      <c r="BJ776" s="19" t="s">
        <v>89</v>
      </c>
      <c r="BK776" s="228">
        <f>ROUND(I776*H776,2)</f>
        <v>0</v>
      </c>
      <c r="BL776" s="19" t="s">
        <v>348</v>
      </c>
      <c r="BM776" s="227" t="s">
        <v>1095</v>
      </c>
    </row>
    <row r="777" spans="1:47" s="2" customFormat="1" ht="12">
      <c r="A777" s="40"/>
      <c r="B777" s="41"/>
      <c r="C777" s="42"/>
      <c r="D777" s="229" t="s">
        <v>238</v>
      </c>
      <c r="E777" s="42"/>
      <c r="F777" s="230" t="s">
        <v>1096</v>
      </c>
      <c r="G777" s="42"/>
      <c r="H777" s="42"/>
      <c r="I777" s="231"/>
      <c r="J777" s="42"/>
      <c r="K777" s="42"/>
      <c r="L777" s="46"/>
      <c r="M777" s="232"/>
      <c r="N777" s="233"/>
      <c r="O777" s="86"/>
      <c r="P777" s="86"/>
      <c r="Q777" s="86"/>
      <c r="R777" s="86"/>
      <c r="S777" s="86"/>
      <c r="T777" s="87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T777" s="19" t="s">
        <v>238</v>
      </c>
      <c r="AU777" s="19" t="s">
        <v>89</v>
      </c>
    </row>
    <row r="778" spans="1:51" s="13" customFormat="1" ht="12">
      <c r="A778" s="13"/>
      <c r="B778" s="234"/>
      <c r="C778" s="235"/>
      <c r="D778" s="236" t="s">
        <v>240</v>
      </c>
      <c r="E778" s="237" t="s">
        <v>19</v>
      </c>
      <c r="F778" s="238" t="s">
        <v>1097</v>
      </c>
      <c r="G778" s="235"/>
      <c r="H778" s="237" t="s">
        <v>19</v>
      </c>
      <c r="I778" s="239"/>
      <c r="J778" s="235"/>
      <c r="K778" s="235"/>
      <c r="L778" s="240"/>
      <c r="M778" s="241"/>
      <c r="N778" s="242"/>
      <c r="O778" s="242"/>
      <c r="P778" s="242"/>
      <c r="Q778" s="242"/>
      <c r="R778" s="242"/>
      <c r="S778" s="242"/>
      <c r="T778" s="24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4" t="s">
        <v>240</v>
      </c>
      <c r="AU778" s="244" t="s">
        <v>89</v>
      </c>
      <c r="AV778" s="13" t="s">
        <v>81</v>
      </c>
      <c r="AW778" s="13" t="s">
        <v>35</v>
      </c>
      <c r="AX778" s="13" t="s">
        <v>73</v>
      </c>
      <c r="AY778" s="244" t="s">
        <v>230</v>
      </c>
    </row>
    <row r="779" spans="1:51" s="14" customFormat="1" ht="12">
      <c r="A779" s="14"/>
      <c r="B779" s="245"/>
      <c r="C779" s="246"/>
      <c r="D779" s="236" t="s">
        <v>240</v>
      </c>
      <c r="E779" s="247" t="s">
        <v>19</v>
      </c>
      <c r="F779" s="248" t="s">
        <v>1098</v>
      </c>
      <c r="G779" s="246"/>
      <c r="H779" s="249">
        <v>5.61</v>
      </c>
      <c r="I779" s="250"/>
      <c r="J779" s="246"/>
      <c r="K779" s="246"/>
      <c r="L779" s="251"/>
      <c r="M779" s="252"/>
      <c r="N779" s="253"/>
      <c r="O779" s="253"/>
      <c r="P779" s="253"/>
      <c r="Q779" s="253"/>
      <c r="R779" s="253"/>
      <c r="S779" s="253"/>
      <c r="T779" s="25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5" t="s">
        <v>240</v>
      </c>
      <c r="AU779" s="255" t="s">
        <v>89</v>
      </c>
      <c r="AV779" s="14" t="s">
        <v>89</v>
      </c>
      <c r="AW779" s="14" t="s">
        <v>35</v>
      </c>
      <c r="AX779" s="14" t="s">
        <v>73</v>
      </c>
      <c r="AY779" s="255" t="s">
        <v>230</v>
      </c>
    </row>
    <row r="780" spans="1:51" s="14" customFormat="1" ht="12">
      <c r="A780" s="14"/>
      <c r="B780" s="245"/>
      <c r="C780" s="246"/>
      <c r="D780" s="236" t="s">
        <v>240</v>
      </c>
      <c r="E780" s="247" t="s">
        <v>19</v>
      </c>
      <c r="F780" s="248" t="s">
        <v>1099</v>
      </c>
      <c r="G780" s="246"/>
      <c r="H780" s="249">
        <v>3.77</v>
      </c>
      <c r="I780" s="250"/>
      <c r="J780" s="246"/>
      <c r="K780" s="246"/>
      <c r="L780" s="251"/>
      <c r="M780" s="252"/>
      <c r="N780" s="253"/>
      <c r="O780" s="253"/>
      <c r="P780" s="253"/>
      <c r="Q780" s="253"/>
      <c r="R780" s="253"/>
      <c r="S780" s="253"/>
      <c r="T780" s="25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5" t="s">
        <v>240</v>
      </c>
      <c r="AU780" s="255" t="s">
        <v>89</v>
      </c>
      <c r="AV780" s="14" t="s">
        <v>89</v>
      </c>
      <c r="AW780" s="14" t="s">
        <v>35</v>
      </c>
      <c r="AX780" s="14" t="s">
        <v>73</v>
      </c>
      <c r="AY780" s="255" t="s">
        <v>230</v>
      </c>
    </row>
    <row r="781" spans="1:51" s="14" customFormat="1" ht="12">
      <c r="A781" s="14"/>
      <c r="B781" s="245"/>
      <c r="C781" s="246"/>
      <c r="D781" s="236" t="s">
        <v>240</v>
      </c>
      <c r="E781" s="247" t="s">
        <v>19</v>
      </c>
      <c r="F781" s="248" t="s">
        <v>1100</v>
      </c>
      <c r="G781" s="246"/>
      <c r="H781" s="249">
        <v>6.07</v>
      </c>
      <c r="I781" s="250"/>
      <c r="J781" s="246"/>
      <c r="K781" s="246"/>
      <c r="L781" s="251"/>
      <c r="M781" s="252"/>
      <c r="N781" s="253"/>
      <c r="O781" s="253"/>
      <c r="P781" s="253"/>
      <c r="Q781" s="253"/>
      <c r="R781" s="253"/>
      <c r="S781" s="253"/>
      <c r="T781" s="25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55" t="s">
        <v>240</v>
      </c>
      <c r="AU781" s="255" t="s">
        <v>89</v>
      </c>
      <c r="AV781" s="14" t="s">
        <v>89</v>
      </c>
      <c r="AW781" s="14" t="s">
        <v>35</v>
      </c>
      <c r="AX781" s="14" t="s">
        <v>73</v>
      </c>
      <c r="AY781" s="255" t="s">
        <v>230</v>
      </c>
    </row>
    <row r="782" spans="1:51" s="16" customFormat="1" ht="12">
      <c r="A782" s="16"/>
      <c r="B782" s="277"/>
      <c r="C782" s="278"/>
      <c r="D782" s="236" t="s">
        <v>240</v>
      </c>
      <c r="E782" s="279" t="s">
        <v>169</v>
      </c>
      <c r="F782" s="280" t="s">
        <v>469</v>
      </c>
      <c r="G782" s="278"/>
      <c r="H782" s="281">
        <v>15.45</v>
      </c>
      <c r="I782" s="282"/>
      <c r="J782" s="278"/>
      <c r="K782" s="278"/>
      <c r="L782" s="283"/>
      <c r="M782" s="284"/>
      <c r="N782" s="285"/>
      <c r="O782" s="285"/>
      <c r="P782" s="285"/>
      <c r="Q782" s="285"/>
      <c r="R782" s="285"/>
      <c r="S782" s="285"/>
      <c r="T782" s="28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T782" s="287" t="s">
        <v>240</v>
      </c>
      <c r="AU782" s="287" t="s">
        <v>89</v>
      </c>
      <c r="AV782" s="16" t="s">
        <v>116</v>
      </c>
      <c r="AW782" s="16" t="s">
        <v>35</v>
      </c>
      <c r="AX782" s="16" t="s">
        <v>73</v>
      </c>
      <c r="AY782" s="287" t="s">
        <v>230</v>
      </c>
    </row>
    <row r="783" spans="1:51" s="15" customFormat="1" ht="12">
      <c r="A783" s="15"/>
      <c r="B783" s="256"/>
      <c r="C783" s="257"/>
      <c r="D783" s="236" t="s">
        <v>240</v>
      </c>
      <c r="E783" s="258" t="s">
        <v>19</v>
      </c>
      <c r="F783" s="259" t="s">
        <v>244</v>
      </c>
      <c r="G783" s="257"/>
      <c r="H783" s="260">
        <v>15.45</v>
      </c>
      <c r="I783" s="261"/>
      <c r="J783" s="257"/>
      <c r="K783" s="257"/>
      <c r="L783" s="262"/>
      <c r="M783" s="263"/>
      <c r="N783" s="264"/>
      <c r="O783" s="264"/>
      <c r="P783" s="264"/>
      <c r="Q783" s="264"/>
      <c r="R783" s="264"/>
      <c r="S783" s="264"/>
      <c r="T783" s="26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T783" s="266" t="s">
        <v>240</v>
      </c>
      <c r="AU783" s="266" t="s">
        <v>89</v>
      </c>
      <c r="AV783" s="15" t="s">
        <v>236</v>
      </c>
      <c r="AW783" s="15" t="s">
        <v>35</v>
      </c>
      <c r="AX783" s="15" t="s">
        <v>81</v>
      </c>
      <c r="AY783" s="266" t="s">
        <v>230</v>
      </c>
    </row>
    <row r="784" spans="1:65" s="2" customFormat="1" ht="37.8" customHeight="1">
      <c r="A784" s="40"/>
      <c r="B784" s="41"/>
      <c r="C784" s="216" t="s">
        <v>1101</v>
      </c>
      <c r="D784" s="216" t="s">
        <v>232</v>
      </c>
      <c r="E784" s="217" t="s">
        <v>1102</v>
      </c>
      <c r="F784" s="218" t="s">
        <v>1103</v>
      </c>
      <c r="G784" s="219" t="s">
        <v>144</v>
      </c>
      <c r="H784" s="220">
        <v>155.92</v>
      </c>
      <c r="I784" s="221"/>
      <c r="J784" s="222">
        <f>ROUND(I784*H784,2)</f>
        <v>0</v>
      </c>
      <c r="K784" s="218" t="s">
        <v>235</v>
      </c>
      <c r="L784" s="46"/>
      <c r="M784" s="223" t="s">
        <v>19</v>
      </c>
      <c r="N784" s="224" t="s">
        <v>45</v>
      </c>
      <c r="O784" s="86"/>
      <c r="P784" s="225">
        <f>O784*H784</f>
        <v>0</v>
      </c>
      <c r="Q784" s="225">
        <v>0.0001</v>
      </c>
      <c r="R784" s="225">
        <f>Q784*H784</f>
        <v>0.015592</v>
      </c>
      <c r="S784" s="225">
        <v>0</v>
      </c>
      <c r="T784" s="226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27" t="s">
        <v>348</v>
      </c>
      <c r="AT784" s="227" t="s">
        <v>232</v>
      </c>
      <c r="AU784" s="227" t="s">
        <v>89</v>
      </c>
      <c r="AY784" s="19" t="s">
        <v>230</v>
      </c>
      <c r="BE784" s="228">
        <f>IF(N784="základní",J784,0)</f>
        <v>0</v>
      </c>
      <c r="BF784" s="228">
        <f>IF(N784="snížená",J784,0)</f>
        <v>0</v>
      </c>
      <c r="BG784" s="228">
        <f>IF(N784="zákl. přenesená",J784,0)</f>
        <v>0</v>
      </c>
      <c r="BH784" s="228">
        <f>IF(N784="sníž. přenesená",J784,0)</f>
        <v>0</v>
      </c>
      <c r="BI784" s="228">
        <f>IF(N784="nulová",J784,0)</f>
        <v>0</v>
      </c>
      <c r="BJ784" s="19" t="s">
        <v>89</v>
      </c>
      <c r="BK784" s="228">
        <f>ROUND(I784*H784,2)</f>
        <v>0</v>
      </c>
      <c r="BL784" s="19" t="s">
        <v>348</v>
      </c>
      <c r="BM784" s="227" t="s">
        <v>1104</v>
      </c>
    </row>
    <row r="785" spans="1:47" s="2" customFormat="1" ht="12">
      <c r="A785" s="40"/>
      <c r="B785" s="41"/>
      <c r="C785" s="42"/>
      <c r="D785" s="229" t="s">
        <v>238</v>
      </c>
      <c r="E785" s="42"/>
      <c r="F785" s="230" t="s">
        <v>1105</v>
      </c>
      <c r="G785" s="42"/>
      <c r="H785" s="42"/>
      <c r="I785" s="231"/>
      <c r="J785" s="42"/>
      <c r="K785" s="42"/>
      <c r="L785" s="46"/>
      <c r="M785" s="232"/>
      <c r="N785" s="233"/>
      <c r="O785" s="86"/>
      <c r="P785" s="86"/>
      <c r="Q785" s="86"/>
      <c r="R785" s="86"/>
      <c r="S785" s="86"/>
      <c r="T785" s="87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T785" s="19" t="s">
        <v>238</v>
      </c>
      <c r="AU785" s="19" t="s">
        <v>89</v>
      </c>
    </row>
    <row r="786" spans="1:51" s="14" customFormat="1" ht="12">
      <c r="A786" s="14"/>
      <c r="B786" s="245"/>
      <c r="C786" s="246"/>
      <c r="D786" s="236" t="s">
        <v>240</v>
      </c>
      <c r="E786" s="247" t="s">
        <v>19</v>
      </c>
      <c r="F786" s="248" t="s">
        <v>167</v>
      </c>
      <c r="G786" s="246"/>
      <c r="H786" s="249">
        <v>140.47</v>
      </c>
      <c r="I786" s="250"/>
      <c r="J786" s="246"/>
      <c r="K786" s="246"/>
      <c r="L786" s="251"/>
      <c r="M786" s="252"/>
      <c r="N786" s="253"/>
      <c r="O786" s="253"/>
      <c r="P786" s="253"/>
      <c r="Q786" s="253"/>
      <c r="R786" s="253"/>
      <c r="S786" s="253"/>
      <c r="T786" s="25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5" t="s">
        <v>240</v>
      </c>
      <c r="AU786" s="255" t="s">
        <v>89</v>
      </c>
      <c r="AV786" s="14" t="s">
        <v>89</v>
      </c>
      <c r="AW786" s="14" t="s">
        <v>35</v>
      </c>
      <c r="AX786" s="14" t="s">
        <v>73</v>
      </c>
      <c r="AY786" s="255" t="s">
        <v>230</v>
      </c>
    </row>
    <row r="787" spans="1:51" s="14" customFormat="1" ht="12">
      <c r="A787" s="14"/>
      <c r="B787" s="245"/>
      <c r="C787" s="246"/>
      <c r="D787" s="236" t="s">
        <v>240</v>
      </c>
      <c r="E787" s="247" t="s">
        <v>19</v>
      </c>
      <c r="F787" s="248" t="s">
        <v>169</v>
      </c>
      <c r="G787" s="246"/>
      <c r="H787" s="249">
        <v>15.45</v>
      </c>
      <c r="I787" s="250"/>
      <c r="J787" s="246"/>
      <c r="K787" s="246"/>
      <c r="L787" s="251"/>
      <c r="M787" s="252"/>
      <c r="N787" s="253"/>
      <c r="O787" s="253"/>
      <c r="P787" s="253"/>
      <c r="Q787" s="253"/>
      <c r="R787" s="253"/>
      <c r="S787" s="253"/>
      <c r="T787" s="25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5" t="s">
        <v>240</v>
      </c>
      <c r="AU787" s="255" t="s">
        <v>89</v>
      </c>
      <c r="AV787" s="14" t="s">
        <v>89</v>
      </c>
      <c r="AW787" s="14" t="s">
        <v>35</v>
      </c>
      <c r="AX787" s="14" t="s">
        <v>73</v>
      </c>
      <c r="AY787" s="255" t="s">
        <v>230</v>
      </c>
    </row>
    <row r="788" spans="1:51" s="15" customFormat="1" ht="12">
      <c r="A788" s="15"/>
      <c r="B788" s="256"/>
      <c r="C788" s="257"/>
      <c r="D788" s="236" t="s">
        <v>240</v>
      </c>
      <c r="E788" s="258" t="s">
        <v>19</v>
      </c>
      <c r="F788" s="259" t="s">
        <v>244</v>
      </c>
      <c r="G788" s="257"/>
      <c r="H788" s="260">
        <v>155.92</v>
      </c>
      <c r="I788" s="261"/>
      <c r="J788" s="257"/>
      <c r="K788" s="257"/>
      <c r="L788" s="262"/>
      <c r="M788" s="263"/>
      <c r="N788" s="264"/>
      <c r="O788" s="264"/>
      <c r="P788" s="264"/>
      <c r="Q788" s="264"/>
      <c r="R788" s="264"/>
      <c r="S788" s="264"/>
      <c r="T788" s="26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266" t="s">
        <v>240</v>
      </c>
      <c r="AU788" s="266" t="s">
        <v>89</v>
      </c>
      <c r="AV788" s="15" t="s">
        <v>236</v>
      </c>
      <c r="AW788" s="15" t="s">
        <v>35</v>
      </c>
      <c r="AX788" s="15" t="s">
        <v>81</v>
      </c>
      <c r="AY788" s="266" t="s">
        <v>230</v>
      </c>
    </row>
    <row r="789" spans="1:65" s="2" customFormat="1" ht="33" customHeight="1">
      <c r="A789" s="40"/>
      <c r="B789" s="41"/>
      <c r="C789" s="216" t="s">
        <v>1106</v>
      </c>
      <c r="D789" s="216" t="s">
        <v>232</v>
      </c>
      <c r="E789" s="217" t="s">
        <v>1107</v>
      </c>
      <c r="F789" s="218" t="s">
        <v>1108</v>
      </c>
      <c r="G789" s="219" t="s">
        <v>144</v>
      </c>
      <c r="H789" s="220">
        <v>155.92</v>
      </c>
      <c r="I789" s="221"/>
      <c r="J789" s="222">
        <f>ROUND(I789*H789,2)</f>
        <v>0</v>
      </c>
      <c r="K789" s="218" t="s">
        <v>235</v>
      </c>
      <c r="L789" s="46"/>
      <c r="M789" s="223" t="s">
        <v>19</v>
      </c>
      <c r="N789" s="224" t="s">
        <v>45</v>
      </c>
      <c r="O789" s="86"/>
      <c r="P789" s="225">
        <f>O789*H789</f>
        <v>0</v>
      </c>
      <c r="Q789" s="225">
        <v>0.0007</v>
      </c>
      <c r="R789" s="225">
        <f>Q789*H789</f>
        <v>0.10914399999999999</v>
      </c>
      <c r="S789" s="225">
        <v>0</v>
      </c>
      <c r="T789" s="226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27" t="s">
        <v>348</v>
      </c>
      <c r="AT789" s="227" t="s">
        <v>232</v>
      </c>
      <c r="AU789" s="227" t="s">
        <v>89</v>
      </c>
      <c r="AY789" s="19" t="s">
        <v>230</v>
      </c>
      <c r="BE789" s="228">
        <f>IF(N789="základní",J789,0)</f>
        <v>0</v>
      </c>
      <c r="BF789" s="228">
        <f>IF(N789="snížená",J789,0)</f>
        <v>0</v>
      </c>
      <c r="BG789" s="228">
        <f>IF(N789="zákl. přenesená",J789,0)</f>
        <v>0</v>
      </c>
      <c r="BH789" s="228">
        <f>IF(N789="sníž. přenesená",J789,0)</f>
        <v>0</v>
      </c>
      <c r="BI789" s="228">
        <f>IF(N789="nulová",J789,0)</f>
        <v>0</v>
      </c>
      <c r="BJ789" s="19" t="s">
        <v>89</v>
      </c>
      <c r="BK789" s="228">
        <f>ROUND(I789*H789,2)</f>
        <v>0</v>
      </c>
      <c r="BL789" s="19" t="s">
        <v>348</v>
      </c>
      <c r="BM789" s="227" t="s">
        <v>1109</v>
      </c>
    </row>
    <row r="790" spans="1:47" s="2" customFormat="1" ht="12">
      <c r="A790" s="40"/>
      <c r="B790" s="41"/>
      <c r="C790" s="42"/>
      <c r="D790" s="229" t="s">
        <v>238</v>
      </c>
      <c r="E790" s="42"/>
      <c r="F790" s="230" t="s">
        <v>1110</v>
      </c>
      <c r="G790" s="42"/>
      <c r="H790" s="42"/>
      <c r="I790" s="231"/>
      <c r="J790" s="42"/>
      <c r="K790" s="42"/>
      <c r="L790" s="46"/>
      <c r="M790" s="232"/>
      <c r="N790" s="233"/>
      <c r="O790" s="86"/>
      <c r="P790" s="86"/>
      <c r="Q790" s="86"/>
      <c r="R790" s="86"/>
      <c r="S790" s="86"/>
      <c r="T790" s="87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T790" s="19" t="s">
        <v>238</v>
      </c>
      <c r="AU790" s="19" t="s">
        <v>89</v>
      </c>
    </row>
    <row r="791" spans="1:51" s="14" customFormat="1" ht="12">
      <c r="A791" s="14"/>
      <c r="B791" s="245"/>
      <c r="C791" s="246"/>
      <c r="D791" s="236" t="s">
        <v>240</v>
      </c>
      <c r="E791" s="247" t="s">
        <v>19</v>
      </c>
      <c r="F791" s="248" t="s">
        <v>167</v>
      </c>
      <c r="G791" s="246"/>
      <c r="H791" s="249">
        <v>140.47</v>
      </c>
      <c r="I791" s="250"/>
      <c r="J791" s="246"/>
      <c r="K791" s="246"/>
      <c r="L791" s="251"/>
      <c r="M791" s="252"/>
      <c r="N791" s="253"/>
      <c r="O791" s="253"/>
      <c r="P791" s="253"/>
      <c r="Q791" s="253"/>
      <c r="R791" s="253"/>
      <c r="S791" s="253"/>
      <c r="T791" s="25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5" t="s">
        <v>240</v>
      </c>
      <c r="AU791" s="255" t="s">
        <v>89</v>
      </c>
      <c r="AV791" s="14" t="s">
        <v>89</v>
      </c>
      <c r="AW791" s="14" t="s">
        <v>35</v>
      </c>
      <c r="AX791" s="14" t="s">
        <v>73</v>
      </c>
      <c r="AY791" s="255" t="s">
        <v>230</v>
      </c>
    </row>
    <row r="792" spans="1:51" s="14" customFormat="1" ht="12">
      <c r="A792" s="14"/>
      <c r="B792" s="245"/>
      <c r="C792" s="246"/>
      <c r="D792" s="236" t="s">
        <v>240</v>
      </c>
      <c r="E792" s="247" t="s">
        <v>19</v>
      </c>
      <c r="F792" s="248" t="s">
        <v>169</v>
      </c>
      <c r="G792" s="246"/>
      <c r="H792" s="249">
        <v>15.45</v>
      </c>
      <c r="I792" s="250"/>
      <c r="J792" s="246"/>
      <c r="K792" s="246"/>
      <c r="L792" s="251"/>
      <c r="M792" s="252"/>
      <c r="N792" s="253"/>
      <c r="O792" s="253"/>
      <c r="P792" s="253"/>
      <c r="Q792" s="253"/>
      <c r="R792" s="253"/>
      <c r="S792" s="253"/>
      <c r="T792" s="25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5" t="s">
        <v>240</v>
      </c>
      <c r="AU792" s="255" t="s">
        <v>89</v>
      </c>
      <c r="AV792" s="14" t="s">
        <v>89</v>
      </c>
      <c r="AW792" s="14" t="s">
        <v>35</v>
      </c>
      <c r="AX792" s="14" t="s">
        <v>73</v>
      </c>
      <c r="AY792" s="255" t="s">
        <v>230</v>
      </c>
    </row>
    <row r="793" spans="1:51" s="15" customFormat="1" ht="12">
      <c r="A793" s="15"/>
      <c r="B793" s="256"/>
      <c r="C793" s="257"/>
      <c r="D793" s="236" t="s">
        <v>240</v>
      </c>
      <c r="E793" s="258" t="s">
        <v>19</v>
      </c>
      <c r="F793" s="259" t="s">
        <v>244</v>
      </c>
      <c r="G793" s="257"/>
      <c r="H793" s="260">
        <v>155.92</v>
      </c>
      <c r="I793" s="261"/>
      <c r="J793" s="257"/>
      <c r="K793" s="257"/>
      <c r="L793" s="262"/>
      <c r="M793" s="263"/>
      <c r="N793" s="264"/>
      <c r="O793" s="264"/>
      <c r="P793" s="264"/>
      <c r="Q793" s="264"/>
      <c r="R793" s="264"/>
      <c r="S793" s="264"/>
      <c r="T793" s="26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66" t="s">
        <v>240</v>
      </c>
      <c r="AU793" s="266" t="s">
        <v>89</v>
      </c>
      <c r="AV793" s="15" t="s">
        <v>236</v>
      </c>
      <c r="AW793" s="15" t="s">
        <v>35</v>
      </c>
      <c r="AX793" s="15" t="s">
        <v>81</v>
      </c>
      <c r="AY793" s="266" t="s">
        <v>230</v>
      </c>
    </row>
    <row r="794" spans="1:65" s="2" customFormat="1" ht="33" customHeight="1">
      <c r="A794" s="40"/>
      <c r="B794" s="41"/>
      <c r="C794" s="216" t="s">
        <v>1111</v>
      </c>
      <c r="D794" s="216" t="s">
        <v>232</v>
      </c>
      <c r="E794" s="217" t="s">
        <v>1112</v>
      </c>
      <c r="F794" s="218" t="s">
        <v>1113</v>
      </c>
      <c r="G794" s="219" t="s">
        <v>629</v>
      </c>
      <c r="H794" s="220">
        <v>3</v>
      </c>
      <c r="I794" s="221"/>
      <c r="J794" s="222">
        <f>ROUND(I794*H794,2)</f>
        <v>0</v>
      </c>
      <c r="K794" s="218" t="s">
        <v>19</v>
      </c>
      <c r="L794" s="46"/>
      <c r="M794" s="223" t="s">
        <v>19</v>
      </c>
      <c r="N794" s="224" t="s">
        <v>45</v>
      </c>
      <c r="O794" s="86"/>
      <c r="P794" s="225">
        <f>O794*H794</f>
        <v>0</v>
      </c>
      <c r="Q794" s="225">
        <v>1E-05</v>
      </c>
      <c r="R794" s="225">
        <f>Q794*H794</f>
        <v>3.0000000000000004E-05</v>
      </c>
      <c r="S794" s="225">
        <v>0</v>
      </c>
      <c r="T794" s="226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27" t="s">
        <v>348</v>
      </c>
      <c r="AT794" s="227" t="s">
        <v>232</v>
      </c>
      <c r="AU794" s="227" t="s">
        <v>89</v>
      </c>
      <c r="AY794" s="19" t="s">
        <v>230</v>
      </c>
      <c r="BE794" s="228">
        <f>IF(N794="základní",J794,0)</f>
        <v>0</v>
      </c>
      <c r="BF794" s="228">
        <f>IF(N794="snížená",J794,0)</f>
        <v>0</v>
      </c>
      <c r="BG794" s="228">
        <f>IF(N794="zákl. přenesená",J794,0)</f>
        <v>0</v>
      </c>
      <c r="BH794" s="228">
        <f>IF(N794="sníž. přenesená",J794,0)</f>
        <v>0</v>
      </c>
      <c r="BI794" s="228">
        <f>IF(N794="nulová",J794,0)</f>
        <v>0</v>
      </c>
      <c r="BJ794" s="19" t="s">
        <v>89</v>
      </c>
      <c r="BK794" s="228">
        <f>ROUND(I794*H794,2)</f>
        <v>0</v>
      </c>
      <c r="BL794" s="19" t="s">
        <v>348</v>
      </c>
      <c r="BM794" s="227" t="s">
        <v>1114</v>
      </c>
    </row>
    <row r="795" spans="1:51" s="14" customFormat="1" ht="12">
      <c r="A795" s="14"/>
      <c r="B795" s="245"/>
      <c r="C795" s="246"/>
      <c r="D795" s="236" t="s">
        <v>240</v>
      </c>
      <c r="E795" s="247" t="s">
        <v>19</v>
      </c>
      <c r="F795" s="248" t="s">
        <v>1115</v>
      </c>
      <c r="G795" s="246"/>
      <c r="H795" s="249">
        <v>1</v>
      </c>
      <c r="I795" s="250"/>
      <c r="J795" s="246"/>
      <c r="K795" s="246"/>
      <c r="L795" s="251"/>
      <c r="M795" s="252"/>
      <c r="N795" s="253"/>
      <c r="O795" s="253"/>
      <c r="P795" s="253"/>
      <c r="Q795" s="253"/>
      <c r="R795" s="253"/>
      <c r="S795" s="253"/>
      <c r="T795" s="25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55" t="s">
        <v>240</v>
      </c>
      <c r="AU795" s="255" t="s">
        <v>89</v>
      </c>
      <c r="AV795" s="14" t="s">
        <v>89</v>
      </c>
      <c r="AW795" s="14" t="s">
        <v>35</v>
      </c>
      <c r="AX795" s="14" t="s">
        <v>73</v>
      </c>
      <c r="AY795" s="255" t="s">
        <v>230</v>
      </c>
    </row>
    <row r="796" spans="1:51" s="14" customFormat="1" ht="12">
      <c r="A796" s="14"/>
      <c r="B796" s="245"/>
      <c r="C796" s="246"/>
      <c r="D796" s="236" t="s">
        <v>240</v>
      </c>
      <c r="E796" s="247" t="s">
        <v>19</v>
      </c>
      <c r="F796" s="248" t="s">
        <v>1116</v>
      </c>
      <c r="G796" s="246"/>
      <c r="H796" s="249">
        <v>1</v>
      </c>
      <c r="I796" s="250"/>
      <c r="J796" s="246"/>
      <c r="K796" s="246"/>
      <c r="L796" s="251"/>
      <c r="M796" s="252"/>
      <c r="N796" s="253"/>
      <c r="O796" s="253"/>
      <c r="P796" s="253"/>
      <c r="Q796" s="253"/>
      <c r="R796" s="253"/>
      <c r="S796" s="253"/>
      <c r="T796" s="25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5" t="s">
        <v>240</v>
      </c>
      <c r="AU796" s="255" t="s">
        <v>89</v>
      </c>
      <c r="AV796" s="14" t="s">
        <v>89</v>
      </c>
      <c r="AW796" s="14" t="s">
        <v>35</v>
      </c>
      <c r="AX796" s="14" t="s">
        <v>73</v>
      </c>
      <c r="AY796" s="255" t="s">
        <v>230</v>
      </c>
    </row>
    <row r="797" spans="1:51" s="14" customFormat="1" ht="12">
      <c r="A797" s="14"/>
      <c r="B797" s="245"/>
      <c r="C797" s="246"/>
      <c r="D797" s="236" t="s">
        <v>240</v>
      </c>
      <c r="E797" s="247" t="s">
        <v>19</v>
      </c>
      <c r="F797" s="248" t="s">
        <v>1117</v>
      </c>
      <c r="G797" s="246"/>
      <c r="H797" s="249">
        <v>1</v>
      </c>
      <c r="I797" s="250"/>
      <c r="J797" s="246"/>
      <c r="K797" s="246"/>
      <c r="L797" s="251"/>
      <c r="M797" s="252"/>
      <c r="N797" s="253"/>
      <c r="O797" s="253"/>
      <c r="P797" s="253"/>
      <c r="Q797" s="253"/>
      <c r="R797" s="253"/>
      <c r="S797" s="253"/>
      <c r="T797" s="25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5" t="s">
        <v>240</v>
      </c>
      <c r="AU797" s="255" t="s">
        <v>89</v>
      </c>
      <c r="AV797" s="14" t="s">
        <v>89</v>
      </c>
      <c r="AW797" s="14" t="s">
        <v>35</v>
      </c>
      <c r="AX797" s="14" t="s">
        <v>73</v>
      </c>
      <c r="AY797" s="255" t="s">
        <v>230</v>
      </c>
    </row>
    <row r="798" spans="1:51" s="15" customFormat="1" ht="12">
      <c r="A798" s="15"/>
      <c r="B798" s="256"/>
      <c r="C798" s="257"/>
      <c r="D798" s="236" t="s">
        <v>240</v>
      </c>
      <c r="E798" s="258" t="s">
        <v>19</v>
      </c>
      <c r="F798" s="259" t="s">
        <v>244</v>
      </c>
      <c r="G798" s="257"/>
      <c r="H798" s="260">
        <v>3</v>
      </c>
      <c r="I798" s="261"/>
      <c r="J798" s="257"/>
      <c r="K798" s="257"/>
      <c r="L798" s="262"/>
      <c r="M798" s="263"/>
      <c r="N798" s="264"/>
      <c r="O798" s="264"/>
      <c r="P798" s="264"/>
      <c r="Q798" s="264"/>
      <c r="R798" s="264"/>
      <c r="S798" s="264"/>
      <c r="T798" s="26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T798" s="266" t="s">
        <v>240</v>
      </c>
      <c r="AU798" s="266" t="s">
        <v>89</v>
      </c>
      <c r="AV798" s="15" t="s">
        <v>236</v>
      </c>
      <c r="AW798" s="15" t="s">
        <v>35</v>
      </c>
      <c r="AX798" s="15" t="s">
        <v>81</v>
      </c>
      <c r="AY798" s="266" t="s">
        <v>230</v>
      </c>
    </row>
    <row r="799" spans="1:65" s="2" customFormat="1" ht="33" customHeight="1">
      <c r="A799" s="40"/>
      <c r="B799" s="41"/>
      <c r="C799" s="216" t="s">
        <v>1118</v>
      </c>
      <c r="D799" s="216" t="s">
        <v>232</v>
      </c>
      <c r="E799" s="217" t="s">
        <v>1119</v>
      </c>
      <c r="F799" s="218" t="s">
        <v>1120</v>
      </c>
      <c r="G799" s="219" t="s">
        <v>315</v>
      </c>
      <c r="H799" s="220">
        <v>12</v>
      </c>
      <c r="I799" s="221"/>
      <c r="J799" s="222">
        <f>ROUND(I799*H799,2)</f>
        <v>0</v>
      </c>
      <c r="K799" s="218" t="s">
        <v>235</v>
      </c>
      <c r="L799" s="46"/>
      <c r="M799" s="223" t="s">
        <v>19</v>
      </c>
      <c r="N799" s="224" t="s">
        <v>45</v>
      </c>
      <c r="O799" s="86"/>
      <c r="P799" s="225">
        <f>O799*H799</f>
        <v>0</v>
      </c>
      <c r="Q799" s="225">
        <v>0.00022</v>
      </c>
      <c r="R799" s="225">
        <f>Q799*H799</f>
        <v>0.00264</v>
      </c>
      <c r="S799" s="225">
        <v>0</v>
      </c>
      <c r="T799" s="226">
        <f>S799*H799</f>
        <v>0</v>
      </c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R799" s="227" t="s">
        <v>348</v>
      </c>
      <c r="AT799" s="227" t="s">
        <v>232</v>
      </c>
      <c r="AU799" s="227" t="s">
        <v>89</v>
      </c>
      <c r="AY799" s="19" t="s">
        <v>230</v>
      </c>
      <c r="BE799" s="228">
        <f>IF(N799="základní",J799,0)</f>
        <v>0</v>
      </c>
      <c r="BF799" s="228">
        <f>IF(N799="snížená",J799,0)</f>
        <v>0</v>
      </c>
      <c r="BG799" s="228">
        <f>IF(N799="zákl. přenesená",J799,0)</f>
        <v>0</v>
      </c>
      <c r="BH799" s="228">
        <f>IF(N799="sníž. přenesená",J799,0)</f>
        <v>0</v>
      </c>
      <c r="BI799" s="228">
        <f>IF(N799="nulová",J799,0)</f>
        <v>0</v>
      </c>
      <c r="BJ799" s="19" t="s">
        <v>89</v>
      </c>
      <c r="BK799" s="228">
        <f>ROUND(I799*H799,2)</f>
        <v>0</v>
      </c>
      <c r="BL799" s="19" t="s">
        <v>348</v>
      </c>
      <c r="BM799" s="227" t="s">
        <v>1121</v>
      </c>
    </row>
    <row r="800" spans="1:47" s="2" customFormat="1" ht="12">
      <c r="A800" s="40"/>
      <c r="B800" s="41"/>
      <c r="C800" s="42"/>
      <c r="D800" s="229" t="s">
        <v>238</v>
      </c>
      <c r="E800" s="42"/>
      <c r="F800" s="230" t="s">
        <v>1122</v>
      </c>
      <c r="G800" s="42"/>
      <c r="H800" s="42"/>
      <c r="I800" s="231"/>
      <c r="J800" s="42"/>
      <c r="K800" s="42"/>
      <c r="L800" s="46"/>
      <c r="M800" s="232"/>
      <c r="N800" s="233"/>
      <c r="O800" s="86"/>
      <c r="P800" s="86"/>
      <c r="Q800" s="86"/>
      <c r="R800" s="86"/>
      <c r="S800" s="86"/>
      <c r="T800" s="87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T800" s="19" t="s">
        <v>238</v>
      </c>
      <c r="AU800" s="19" t="s">
        <v>89</v>
      </c>
    </row>
    <row r="801" spans="1:51" s="13" customFormat="1" ht="12">
      <c r="A801" s="13"/>
      <c r="B801" s="234"/>
      <c r="C801" s="235"/>
      <c r="D801" s="236" t="s">
        <v>240</v>
      </c>
      <c r="E801" s="237" t="s">
        <v>19</v>
      </c>
      <c r="F801" s="238" t="s">
        <v>1123</v>
      </c>
      <c r="G801" s="235"/>
      <c r="H801" s="237" t="s">
        <v>19</v>
      </c>
      <c r="I801" s="239"/>
      <c r="J801" s="235"/>
      <c r="K801" s="235"/>
      <c r="L801" s="240"/>
      <c r="M801" s="241"/>
      <c r="N801" s="242"/>
      <c r="O801" s="242"/>
      <c r="P801" s="242"/>
      <c r="Q801" s="242"/>
      <c r="R801" s="242"/>
      <c r="S801" s="242"/>
      <c r="T801" s="24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4" t="s">
        <v>240</v>
      </c>
      <c r="AU801" s="244" t="s">
        <v>89</v>
      </c>
      <c r="AV801" s="13" t="s">
        <v>81</v>
      </c>
      <c r="AW801" s="13" t="s">
        <v>35</v>
      </c>
      <c r="AX801" s="13" t="s">
        <v>73</v>
      </c>
      <c r="AY801" s="244" t="s">
        <v>230</v>
      </c>
    </row>
    <row r="802" spans="1:51" s="14" customFormat="1" ht="12">
      <c r="A802" s="14"/>
      <c r="B802" s="245"/>
      <c r="C802" s="246"/>
      <c r="D802" s="236" t="s">
        <v>240</v>
      </c>
      <c r="E802" s="247" t="s">
        <v>19</v>
      </c>
      <c r="F802" s="248" t="s">
        <v>1124</v>
      </c>
      <c r="G802" s="246"/>
      <c r="H802" s="249">
        <v>2</v>
      </c>
      <c r="I802" s="250"/>
      <c r="J802" s="246"/>
      <c r="K802" s="246"/>
      <c r="L802" s="251"/>
      <c r="M802" s="252"/>
      <c r="N802" s="253"/>
      <c r="O802" s="253"/>
      <c r="P802" s="253"/>
      <c r="Q802" s="253"/>
      <c r="R802" s="253"/>
      <c r="S802" s="253"/>
      <c r="T802" s="25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5" t="s">
        <v>240</v>
      </c>
      <c r="AU802" s="255" t="s">
        <v>89</v>
      </c>
      <c r="AV802" s="14" t="s">
        <v>89</v>
      </c>
      <c r="AW802" s="14" t="s">
        <v>35</v>
      </c>
      <c r="AX802" s="14" t="s">
        <v>73</v>
      </c>
      <c r="AY802" s="255" t="s">
        <v>230</v>
      </c>
    </row>
    <row r="803" spans="1:51" s="14" customFormat="1" ht="12">
      <c r="A803" s="14"/>
      <c r="B803" s="245"/>
      <c r="C803" s="246"/>
      <c r="D803" s="236" t="s">
        <v>240</v>
      </c>
      <c r="E803" s="247" t="s">
        <v>19</v>
      </c>
      <c r="F803" s="248" t="s">
        <v>1116</v>
      </c>
      <c r="G803" s="246"/>
      <c r="H803" s="249">
        <v>1</v>
      </c>
      <c r="I803" s="250"/>
      <c r="J803" s="246"/>
      <c r="K803" s="246"/>
      <c r="L803" s="251"/>
      <c r="M803" s="252"/>
      <c r="N803" s="253"/>
      <c r="O803" s="253"/>
      <c r="P803" s="253"/>
      <c r="Q803" s="253"/>
      <c r="R803" s="253"/>
      <c r="S803" s="253"/>
      <c r="T803" s="25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5" t="s">
        <v>240</v>
      </c>
      <c r="AU803" s="255" t="s">
        <v>89</v>
      </c>
      <c r="AV803" s="14" t="s">
        <v>89</v>
      </c>
      <c r="AW803" s="14" t="s">
        <v>35</v>
      </c>
      <c r="AX803" s="14" t="s">
        <v>73</v>
      </c>
      <c r="AY803" s="255" t="s">
        <v>230</v>
      </c>
    </row>
    <row r="804" spans="1:51" s="14" customFormat="1" ht="12">
      <c r="A804" s="14"/>
      <c r="B804" s="245"/>
      <c r="C804" s="246"/>
      <c r="D804" s="236" t="s">
        <v>240</v>
      </c>
      <c r="E804" s="247" t="s">
        <v>19</v>
      </c>
      <c r="F804" s="248" t="s">
        <v>1125</v>
      </c>
      <c r="G804" s="246"/>
      <c r="H804" s="249">
        <v>2</v>
      </c>
      <c r="I804" s="250"/>
      <c r="J804" s="246"/>
      <c r="K804" s="246"/>
      <c r="L804" s="251"/>
      <c r="M804" s="252"/>
      <c r="N804" s="253"/>
      <c r="O804" s="253"/>
      <c r="P804" s="253"/>
      <c r="Q804" s="253"/>
      <c r="R804" s="253"/>
      <c r="S804" s="253"/>
      <c r="T804" s="25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5" t="s">
        <v>240</v>
      </c>
      <c r="AU804" s="255" t="s">
        <v>89</v>
      </c>
      <c r="AV804" s="14" t="s">
        <v>89</v>
      </c>
      <c r="AW804" s="14" t="s">
        <v>35</v>
      </c>
      <c r="AX804" s="14" t="s">
        <v>73</v>
      </c>
      <c r="AY804" s="255" t="s">
        <v>230</v>
      </c>
    </row>
    <row r="805" spans="1:51" s="16" customFormat="1" ht="12">
      <c r="A805" s="16"/>
      <c r="B805" s="277"/>
      <c r="C805" s="278"/>
      <c r="D805" s="236" t="s">
        <v>240</v>
      </c>
      <c r="E805" s="279" t="s">
        <v>19</v>
      </c>
      <c r="F805" s="280" t="s">
        <v>469</v>
      </c>
      <c r="G805" s="278"/>
      <c r="H805" s="281">
        <v>5</v>
      </c>
      <c r="I805" s="282"/>
      <c r="J805" s="278"/>
      <c r="K805" s="278"/>
      <c r="L805" s="283"/>
      <c r="M805" s="284"/>
      <c r="N805" s="285"/>
      <c r="O805" s="285"/>
      <c r="P805" s="285"/>
      <c r="Q805" s="285"/>
      <c r="R805" s="285"/>
      <c r="S805" s="285"/>
      <c r="T805" s="28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T805" s="287" t="s">
        <v>240</v>
      </c>
      <c r="AU805" s="287" t="s">
        <v>89</v>
      </c>
      <c r="AV805" s="16" t="s">
        <v>116</v>
      </c>
      <c r="AW805" s="16" t="s">
        <v>35</v>
      </c>
      <c r="AX805" s="16" t="s">
        <v>73</v>
      </c>
      <c r="AY805" s="287" t="s">
        <v>230</v>
      </c>
    </row>
    <row r="806" spans="1:51" s="13" customFormat="1" ht="12">
      <c r="A806" s="13"/>
      <c r="B806" s="234"/>
      <c r="C806" s="235"/>
      <c r="D806" s="236" t="s">
        <v>240</v>
      </c>
      <c r="E806" s="237" t="s">
        <v>19</v>
      </c>
      <c r="F806" s="238" t="s">
        <v>1126</v>
      </c>
      <c r="G806" s="235"/>
      <c r="H806" s="237" t="s">
        <v>19</v>
      </c>
      <c r="I806" s="239"/>
      <c r="J806" s="235"/>
      <c r="K806" s="235"/>
      <c r="L806" s="240"/>
      <c r="M806" s="241"/>
      <c r="N806" s="242"/>
      <c r="O806" s="242"/>
      <c r="P806" s="242"/>
      <c r="Q806" s="242"/>
      <c r="R806" s="242"/>
      <c r="S806" s="242"/>
      <c r="T806" s="24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4" t="s">
        <v>240</v>
      </c>
      <c r="AU806" s="244" t="s">
        <v>89</v>
      </c>
      <c r="AV806" s="13" t="s">
        <v>81</v>
      </c>
      <c r="AW806" s="13" t="s">
        <v>35</v>
      </c>
      <c r="AX806" s="13" t="s">
        <v>73</v>
      </c>
      <c r="AY806" s="244" t="s">
        <v>230</v>
      </c>
    </row>
    <row r="807" spans="1:51" s="14" customFormat="1" ht="12">
      <c r="A807" s="14"/>
      <c r="B807" s="245"/>
      <c r="C807" s="246"/>
      <c r="D807" s="236" t="s">
        <v>240</v>
      </c>
      <c r="E807" s="247" t="s">
        <v>19</v>
      </c>
      <c r="F807" s="248" t="s">
        <v>1127</v>
      </c>
      <c r="G807" s="246"/>
      <c r="H807" s="249">
        <v>3</v>
      </c>
      <c r="I807" s="250"/>
      <c r="J807" s="246"/>
      <c r="K807" s="246"/>
      <c r="L807" s="251"/>
      <c r="M807" s="252"/>
      <c r="N807" s="253"/>
      <c r="O807" s="253"/>
      <c r="P807" s="253"/>
      <c r="Q807" s="253"/>
      <c r="R807" s="253"/>
      <c r="S807" s="253"/>
      <c r="T807" s="25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5" t="s">
        <v>240</v>
      </c>
      <c r="AU807" s="255" t="s">
        <v>89</v>
      </c>
      <c r="AV807" s="14" t="s">
        <v>89</v>
      </c>
      <c r="AW807" s="14" t="s">
        <v>35</v>
      </c>
      <c r="AX807" s="14" t="s">
        <v>73</v>
      </c>
      <c r="AY807" s="255" t="s">
        <v>230</v>
      </c>
    </row>
    <row r="808" spans="1:51" s="14" customFormat="1" ht="12">
      <c r="A808" s="14"/>
      <c r="B808" s="245"/>
      <c r="C808" s="246"/>
      <c r="D808" s="236" t="s">
        <v>240</v>
      </c>
      <c r="E808" s="247" t="s">
        <v>19</v>
      </c>
      <c r="F808" s="248" t="s">
        <v>1116</v>
      </c>
      <c r="G808" s="246"/>
      <c r="H808" s="249">
        <v>1</v>
      </c>
      <c r="I808" s="250"/>
      <c r="J808" s="246"/>
      <c r="K808" s="246"/>
      <c r="L808" s="251"/>
      <c r="M808" s="252"/>
      <c r="N808" s="253"/>
      <c r="O808" s="253"/>
      <c r="P808" s="253"/>
      <c r="Q808" s="253"/>
      <c r="R808" s="253"/>
      <c r="S808" s="253"/>
      <c r="T808" s="25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5" t="s">
        <v>240</v>
      </c>
      <c r="AU808" s="255" t="s">
        <v>89</v>
      </c>
      <c r="AV808" s="14" t="s">
        <v>89</v>
      </c>
      <c r="AW808" s="14" t="s">
        <v>35</v>
      </c>
      <c r="AX808" s="14" t="s">
        <v>73</v>
      </c>
      <c r="AY808" s="255" t="s">
        <v>230</v>
      </c>
    </row>
    <row r="809" spans="1:51" s="14" customFormat="1" ht="12">
      <c r="A809" s="14"/>
      <c r="B809" s="245"/>
      <c r="C809" s="246"/>
      <c r="D809" s="236" t="s">
        <v>240</v>
      </c>
      <c r="E809" s="247" t="s">
        <v>19</v>
      </c>
      <c r="F809" s="248" t="s">
        <v>1128</v>
      </c>
      <c r="G809" s="246"/>
      <c r="H809" s="249">
        <v>3</v>
      </c>
      <c r="I809" s="250"/>
      <c r="J809" s="246"/>
      <c r="K809" s="246"/>
      <c r="L809" s="251"/>
      <c r="M809" s="252"/>
      <c r="N809" s="253"/>
      <c r="O809" s="253"/>
      <c r="P809" s="253"/>
      <c r="Q809" s="253"/>
      <c r="R809" s="253"/>
      <c r="S809" s="253"/>
      <c r="T809" s="25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5" t="s">
        <v>240</v>
      </c>
      <c r="AU809" s="255" t="s">
        <v>89</v>
      </c>
      <c r="AV809" s="14" t="s">
        <v>89</v>
      </c>
      <c r="AW809" s="14" t="s">
        <v>35</v>
      </c>
      <c r="AX809" s="14" t="s">
        <v>73</v>
      </c>
      <c r="AY809" s="255" t="s">
        <v>230</v>
      </c>
    </row>
    <row r="810" spans="1:51" s="16" customFormat="1" ht="12">
      <c r="A810" s="16"/>
      <c r="B810" s="277"/>
      <c r="C810" s="278"/>
      <c r="D810" s="236" t="s">
        <v>240</v>
      </c>
      <c r="E810" s="279" t="s">
        <v>19</v>
      </c>
      <c r="F810" s="280" t="s">
        <v>469</v>
      </c>
      <c r="G810" s="278"/>
      <c r="H810" s="281">
        <v>7</v>
      </c>
      <c r="I810" s="282"/>
      <c r="J810" s="278"/>
      <c r="K810" s="278"/>
      <c r="L810" s="283"/>
      <c r="M810" s="284"/>
      <c r="N810" s="285"/>
      <c r="O810" s="285"/>
      <c r="P810" s="285"/>
      <c r="Q810" s="285"/>
      <c r="R810" s="285"/>
      <c r="S810" s="285"/>
      <c r="T810" s="28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T810" s="287" t="s">
        <v>240</v>
      </c>
      <c r="AU810" s="287" t="s">
        <v>89</v>
      </c>
      <c r="AV810" s="16" t="s">
        <v>116</v>
      </c>
      <c r="AW810" s="16" t="s">
        <v>35</v>
      </c>
      <c r="AX810" s="16" t="s">
        <v>73</v>
      </c>
      <c r="AY810" s="287" t="s">
        <v>230</v>
      </c>
    </row>
    <row r="811" spans="1:51" s="15" customFormat="1" ht="12">
      <c r="A811" s="15"/>
      <c r="B811" s="256"/>
      <c r="C811" s="257"/>
      <c r="D811" s="236" t="s">
        <v>240</v>
      </c>
      <c r="E811" s="258" t="s">
        <v>19</v>
      </c>
      <c r="F811" s="259" t="s">
        <v>244</v>
      </c>
      <c r="G811" s="257"/>
      <c r="H811" s="260">
        <v>12</v>
      </c>
      <c r="I811" s="261"/>
      <c r="J811" s="257"/>
      <c r="K811" s="257"/>
      <c r="L811" s="262"/>
      <c r="M811" s="263"/>
      <c r="N811" s="264"/>
      <c r="O811" s="264"/>
      <c r="P811" s="264"/>
      <c r="Q811" s="264"/>
      <c r="R811" s="264"/>
      <c r="S811" s="264"/>
      <c r="T811" s="26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T811" s="266" t="s">
        <v>240</v>
      </c>
      <c r="AU811" s="266" t="s">
        <v>89</v>
      </c>
      <c r="AV811" s="15" t="s">
        <v>236</v>
      </c>
      <c r="AW811" s="15" t="s">
        <v>35</v>
      </c>
      <c r="AX811" s="15" t="s">
        <v>81</v>
      </c>
      <c r="AY811" s="266" t="s">
        <v>230</v>
      </c>
    </row>
    <row r="812" spans="1:65" s="2" customFormat="1" ht="33" customHeight="1">
      <c r="A812" s="40"/>
      <c r="B812" s="41"/>
      <c r="C812" s="267" t="s">
        <v>1129</v>
      </c>
      <c r="D812" s="267" t="s">
        <v>281</v>
      </c>
      <c r="E812" s="268" t="s">
        <v>1130</v>
      </c>
      <c r="F812" s="269" t="s">
        <v>1131</v>
      </c>
      <c r="G812" s="270" t="s">
        <v>315</v>
      </c>
      <c r="H812" s="271">
        <v>7</v>
      </c>
      <c r="I812" s="272"/>
      <c r="J812" s="273">
        <f>ROUND(I812*H812,2)</f>
        <v>0</v>
      </c>
      <c r="K812" s="269" t="s">
        <v>235</v>
      </c>
      <c r="L812" s="274"/>
      <c r="M812" s="275" t="s">
        <v>19</v>
      </c>
      <c r="N812" s="276" t="s">
        <v>45</v>
      </c>
      <c r="O812" s="86"/>
      <c r="P812" s="225">
        <f>O812*H812</f>
        <v>0</v>
      </c>
      <c r="Q812" s="225">
        <v>0.01249</v>
      </c>
      <c r="R812" s="225">
        <f>Q812*H812</f>
        <v>0.08743</v>
      </c>
      <c r="S812" s="225">
        <v>0</v>
      </c>
      <c r="T812" s="226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27" t="s">
        <v>456</v>
      </c>
      <c r="AT812" s="227" t="s">
        <v>281</v>
      </c>
      <c r="AU812" s="227" t="s">
        <v>89</v>
      </c>
      <c r="AY812" s="19" t="s">
        <v>230</v>
      </c>
      <c r="BE812" s="228">
        <f>IF(N812="základní",J812,0)</f>
        <v>0</v>
      </c>
      <c r="BF812" s="228">
        <f>IF(N812="snížená",J812,0)</f>
        <v>0</v>
      </c>
      <c r="BG812" s="228">
        <f>IF(N812="zákl. přenesená",J812,0)</f>
        <v>0</v>
      </c>
      <c r="BH812" s="228">
        <f>IF(N812="sníž. přenesená",J812,0)</f>
        <v>0</v>
      </c>
      <c r="BI812" s="228">
        <f>IF(N812="nulová",J812,0)</f>
        <v>0</v>
      </c>
      <c r="BJ812" s="19" t="s">
        <v>89</v>
      </c>
      <c r="BK812" s="228">
        <f>ROUND(I812*H812,2)</f>
        <v>0</v>
      </c>
      <c r="BL812" s="19" t="s">
        <v>348</v>
      </c>
      <c r="BM812" s="227" t="s">
        <v>1132</v>
      </c>
    </row>
    <row r="813" spans="1:51" s="13" customFormat="1" ht="12">
      <c r="A813" s="13"/>
      <c r="B813" s="234"/>
      <c r="C813" s="235"/>
      <c r="D813" s="236" t="s">
        <v>240</v>
      </c>
      <c r="E813" s="237" t="s">
        <v>19</v>
      </c>
      <c r="F813" s="238" t="s">
        <v>1126</v>
      </c>
      <c r="G813" s="235"/>
      <c r="H813" s="237" t="s">
        <v>19</v>
      </c>
      <c r="I813" s="239"/>
      <c r="J813" s="235"/>
      <c r="K813" s="235"/>
      <c r="L813" s="240"/>
      <c r="M813" s="241"/>
      <c r="N813" s="242"/>
      <c r="O813" s="242"/>
      <c r="P813" s="242"/>
      <c r="Q813" s="242"/>
      <c r="R813" s="242"/>
      <c r="S813" s="242"/>
      <c r="T813" s="24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4" t="s">
        <v>240</v>
      </c>
      <c r="AU813" s="244" t="s">
        <v>89</v>
      </c>
      <c r="AV813" s="13" t="s">
        <v>81</v>
      </c>
      <c r="AW813" s="13" t="s">
        <v>35</v>
      </c>
      <c r="AX813" s="13" t="s">
        <v>73</v>
      </c>
      <c r="AY813" s="244" t="s">
        <v>230</v>
      </c>
    </row>
    <row r="814" spans="1:51" s="14" customFormat="1" ht="12">
      <c r="A814" s="14"/>
      <c r="B814" s="245"/>
      <c r="C814" s="246"/>
      <c r="D814" s="236" t="s">
        <v>240</v>
      </c>
      <c r="E814" s="247" t="s">
        <v>19</v>
      </c>
      <c r="F814" s="248" t="s">
        <v>1127</v>
      </c>
      <c r="G814" s="246"/>
      <c r="H814" s="249">
        <v>3</v>
      </c>
      <c r="I814" s="250"/>
      <c r="J814" s="246"/>
      <c r="K814" s="246"/>
      <c r="L814" s="251"/>
      <c r="M814" s="252"/>
      <c r="N814" s="253"/>
      <c r="O814" s="253"/>
      <c r="P814" s="253"/>
      <c r="Q814" s="253"/>
      <c r="R814" s="253"/>
      <c r="S814" s="253"/>
      <c r="T814" s="25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5" t="s">
        <v>240</v>
      </c>
      <c r="AU814" s="255" t="s">
        <v>89</v>
      </c>
      <c r="AV814" s="14" t="s">
        <v>89</v>
      </c>
      <c r="AW814" s="14" t="s">
        <v>35</v>
      </c>
      <c r="AX814" s="14" t="s">
        <v>73</v>
      </c>
      <c r="AY814" s="255" t="s">
        <v>230</v>
      </c>
    </row>
    <row r="815" spans="1:51" s="14" customFormat="1" ht="12">
      <c r="A815" s="14"/>
      <c r="B815" s="245"/>
      <c r="C815" s="246"/>
      <c r="D815" s="236" t="s">
        <v>240</v>
      </c>
      <c r="E815" s="247" t="s">
        <v>19</v>
      </c>
      <c r="F815" s="248" t="s">
        <v>1116</v>
      </c>
      <c r="G815" s="246"/>
      <c r="H815" s="249">
        <v>1</v>
      </c>
      <c r="I815" s="250"/>
      <c r="J815" s="246"/>
      <c r="K815" s="246"/>
      <c r="L815" s="251"/>
      <c r="M815" s="252"/>
      <c r="N815" s="253"/>
      <c r="O815" s="253"/>
      <c r="P815" s="253"/>
      <c r="Q815" s="253"/>
      <c r="R815" s="253"/>
      <c r="S815" s="253"/>
      <c r="T815" s="25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5" t="s">
        <v>240</v>
      </c>
      <c r="AU815" s="255" t="s">
        <v>89</v>
      </c>
      <c r="AV815" s="14" t="s">
        <v>89</v>
      </c>
      <c r="AW815" s="14" t="s">
        <v>35</v>
      </c>
      <c r="AX815" s="14" t="s">
        <v>73</v>
      </c>
      <c r="AY815" s="255" t="s">
        <v>230</v>
      </c>
    </row>
    <row r="816" spans="1:51" s="14" customFormat="1" ht="12">
      <c r="A816" s="14"/>
      <c r="B816" s="245"/>
      <c r="C816" s="246"/>
      <c r="D816" s="236" t="s">
        <v>240</v>
      </c>
      <c r="E816" s="247" t="s">
        <v>19</v>
      </c>
      <c r="F816" s="248" t="s">
        <v>1128</v>
      </c>
      <c r="G816" s="246"/>
      <c r="H816" s="249">
        <v>3</v>
      </c>
      <c r="I816" s="250"/>
      <c r="J816" s="246"/>
      <c r="K816" s="246"/>
      <c r="L816" s="251"/>
      <c r="M816" s="252"/>
      <c r="N816" s="253"/>
      <c r="O816" s="253"/>
      <c r="P816" s="253"/>
      <c r="Q816" s="253"/>
      <c r="R816" s="253"/>
      <c r="S816" s="253"/>
      <c r="T816" s="25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5" t="s">
        <v>240</v>
      </c>
      <c r="AU816" s="255" t="s">
        <v>89</v>
      </c>
      <c r="AV816" s="14" t="s">
        <v>89</v>
      </c>
      <c r="AW816" s="14" t="s">
        <v>35</v>
      </c>
      <c r="AX816" s="14" t="s">
        <v>73</v>
      </c>
      <c r="AY816" s="255" t="s">
        <v>230</v>
      </c>
    </row>
    <row r="817" spans="1:51" s="16" customFormat="1" ht="12">
      <c r="A817" s="16"/>
      <c r="B817" s="277"/>
      <c r="C817" s="278"/>
      <c r="D817" s="236" t="s">
        <v>240</v>
      </c>
      <c r="E817" s="279" t="s">
        <v>19</v>
      </c>
      <c r="F817" s="280" t="s">
        <v>469</v>
      </c>
      <c r="G817" s="278"/>
      <c r="H817" s="281">
        <v>7</v>
      </c>
      <c r="I817" s="282"/>
      <c r="J817" s="278"/>
      <c r="K817" s="278"/>
      <c r="L817" s="283"/>
      <c r="M817" s="284"/>
      <c r="N817" s="285"/>
      <c r="O817" s="285"/>
      <c r="P817" s="285"/>
      <c r="Q817" s="285"/>
      <c r="R817" s="285"/>
      <c r="S817" s="285"/>
      <c r="T817" s="28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T817" s="287" t="s">
        <v>240</v>
      </c>
      <c r="AU817" s="287" t="s">
        <v>89</v>
      </c>
      <c r="AV817" s="16" t="s">
        <v>116</v>
      </c>
      <c r="AW817" s="16" t="s">
        <v>35</v>
      </c>
      <c r="AX817" s="16" t="s">
        <v>73</v>
      </c>
      <c r="AY817" s="287" t="s">
        <v>230</v>
      </c>
    </row>
    <row r="818" spans="1:51" s="15" customFormat="1" ht="12">
      <c r="A818" s="15"/>
      <c r="B818" s="256"/>
      <c r="C818" s="257"/>
      <c r="D818" s="236" t="s">
        <v>240</v>
      </c>
      <c r="E818" s="258" t="s">
        <v>19</v>
      </c>
      <c r="F818" s="259" t="s">
        <v>244</v>
      </c>
      <c r="G818" s="257"/>
      <c r="H818" s="260">
        <v>7</v>
      </c>
      <c r="I818" s="261"/>
      <c r="J818" s="257"/>
      <c r="K818" s="257"/>
      <c r="L818" s="262"/>
      <c r="M818" s="263"/>
      <c r="N818" s="264"/>
      <c r="O818" s="264"/>
      <c r="P818" s="264"/>
      <c r="Q818" s="264"/>
      <c r="R818" s="264"/>
      <c r="S818" s="264"/>
      <c r="T818" s="26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66" t="s">
        <v>240</v>
      </c>
      <c r="AU818" s="266" t="s">
        <v>89</v>
      </c>
      <c r="AV818" s="15" t="s">
        <v>236</v>
      </c>
      <c r="AW818" s="15" t="s">
        <v>35</v>
      </c>
      <c r="AX818" s="15" t="s">
        <v>81</v>
      </c>
      <c r="AY818" s="266" t="s">
        <v>230</v>
      </c>
    </row>
    <row r="819" spans="1:65" s="2" customFormat="1" ht="33" customHeight="1">
      <c r="A819" s="40"/>
      <c r="B819" s="41"/>
      <c r="C819" s="267" t="s">
        <v>1133</v>
      </c>
      <c r="D819" s="267" t="s">
        <v>281</v>
      </c>
      <c r="E819" s="268" t="s">
        <v>1134</v>
      </c>
      <c r="F819" s="269" t="s">
        <v>1135</v>
      </c>
      <c r="G819" s="270" t="s">
        <v>315</v>
      </c>
      <c r="H819" s="271">
        <v>5</v>
      </c>
      <c r="I819" s="272"/>
      <c r="J819" s="273">
        <f>ROUND(I819*H819,2)</f>
        <v>0</v>
      </c>
      <c r="K819" s="269" t="s">
        <v>235</v>
      </c>
      <c r="L819" s="274"/>
      <c r="M819" s="275" t="s">
        <v>19</v>
      </c>
      <c r="N819" s="276" t="s">
        <v>45</v>
      </c>
      <c r="O819" s="86"/>
      <c r="P819" s="225">
        <f>O819*H819</f>
        <v>0</v>
      </c>
      <c r="Q819" s="225">
        <v>0.01225</v>
      </c>
      <c r="R819" s="225">
        <f>Q819*H819</f>
        <v>0.06125</v>
      </c>
      <c r="S819" s="225">
        <v>0</v>
      </c>
      <c r="T819" s="226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27" t="s">
        <v>456</v>
      </c>
      <c r="AT819" s="227" t="s">
        <v>281</v>
      </c>
      <c r="AU819" s="227" t="s">
        <v>89</v>
      </c>
      <c r="AY819" s="19" t="s">
        <v>230</v>
      </c>
      <c r="BE819" s="228">
        <f>IF(N819="základní",J819,0)</f>
        <v>0</v>
      </c>
      <c r="BF819" s="228">
        <f>IF(N819="snížená",J819,0)</f>
        <v>0</v>
      </c>
      <c r="BG819" s="228">
        <f>IF(N819="zákl. přenesená",J819,0)</f>
        <v>0</v>
      </c>
      <c r="BH819" s="228">
        <f>IF(N819="sníž. přenesená",J819,0)</f>
        <v>0</v>
      </c>
      <c r="BI819" s="228">
        <f>IF(N819="nulová",J819,0)</f>
        <v>0</v>
      </c>
      <c r="BJ819" s="19" t="s">
        <v>89</v>
      </c>
      <c r="BK819" s="228">
        <f>ROUND(I819*H819,2)</f>
        <v>0</v>
      </c>
      <c r="BL819" s="19" t="s">
        <v>348</v>
      </c>
      <c r="BM819" s="227" t="s">
        <v>1136</v>
      </c>
    </row>
    <row r="820" spans="1:51" s="13" customFormat="1" ht="12">
      <c r="A820" s="13"/>
      <c r="B820" s="234"/>
      <c r="C820" s="235"/>
      <c r="D820" s="236" t="s">
        <v>240</v>
      </c>
      <c r="E820" s="237" t="s">
        <v>19</v>
      </c>
      <c r="F820" s="238" t="s">
        <v>1123</v>
      </c>
      <c r="G820" s="235"/>
      <c r="H820" s="237" t="s">
        <v>19</v>
      </c>
      <c r="I820" s="239"/>
      <c r="J820" s="235"/>
      <c r="K820" s="235"/>
      <c r="L820" s="240"/>
      <c r="M820" s="241"/>
      <c r="N820" s="242"/>
      <c r="O820" s="242"/>
      <c r="P820" s="242"/>
      <c r="Q820" s="242"/>
      <c r="R820" s="242"/>
      <c r="S820" s="242"/>
      <c r="T820" s="24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4" t="s">
        <v>240</v>
      </c>
      <c r="AU820" s="244" t="s">
        <v>89</v>
      </c>
      <c r="AV820" s="13" t="s">
        <v>81</v>
      </c>
      <c r="AW820" s="13" t="s">
        <v>35</v>
      </c>
      <c r="AX820" s="13" t="s">
        <v>73</v>
      </c>
      <c r="AY820" s="244" t="s">
        <v>230</v>
      </c>
    </row>
    <row r="821" spans="1:51" s="14" customFormat="1" ht="12">
      <c r="A821" s="14"/>
      <c r="B821" s="245"/>
      <c r="C821" s="246"/>
      <c r="D821" s="236" t="s">
        <v>240</v>
      </c>
      <c r="E821" s="247" t="s">
        <v>19</v>
      </c>
      <c r="F821" s="248" t="s">
        <v>1124</v>
      </c>
      <c r="G821" s="246"/>
      <c r="H821" s="249">
        <v>2</v>
      </c>
      <c r="I821" s="250"/>
      <c r="J821" s="246"/>
      <c r="K821" s="246"/>
      <c r="L821" s="251"/>
      <c r="M821" s="252"/>
      <c r="N821" s="253"/>
      <c r="O821" s="253"/>
      <c r="P821" s="253"/>
      <c r="Q821" s="253"/>
      <c r="R821" s="253"/>
      <c r="S821" s="253"/>
      <c r="T821" s="25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55" t="s">
        <v>240</v>
      </c>
      <c r="AU821" s="255" t="s">
        <v>89</v>
      </c>
      <c r="AV821" s="14" t="s">
        <v>89</v>
      </c>
      <c r="AW821" s="14" t="s">
        <v>35</v>
      </c>
      <c r="AX821" s="14" t="s">
        <v>73</v>
      </c>
      <c r="AY821" s="255" t="s">
        <v>230</v>
      </c>
    </row>
    <row r="822" spans="1:51" s="14" customFormat="1" ht="12">
      <c r="A822" s="14"/>
      <c r="B822" s="245"/>
      <c r="C822" s="246"/>
      <c r="D822" s="236" t="s">
        <v>240</v>
      </c>
      <c r="E822" s="247" t="s">
        <v>19</v>
      </c>
      <c r="F822" s="248" t="s">
        <v>1116</v>
      </c>
      <c r="G822" s="246"/>
      <c r="H822" s="249">
        <v>1</v>
      </c>
      <c r="I822" s="250"/>
      <c r="J822" s="246"/>
      <c r="K822" s="246"/>
      <c r="L822" s="251"/>
      <c r="M822" s="252"/>
      <c r="N822" s="253"/>
      <c r="O822" s="253"/>
      <c r="P822" s="253"/>
      <c r="Q822" s="253"/>
      <c r="R822" s="253"/>
      <c r="S822" s="253"/>
      <c r="T822" s="25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5" t="s">
        <v>240</v>
      </c>
      <c r="AU822" s="255" t="s">
        <v>89</v>
      </c>
      <c r="AV822" s="14" t="s">
        <v>89</v>
      </c>
      <c r="AW822" s="14" t="s">
        <v>35</v>
      </c>
      <c r="AX822" s="14" t="s">
        <v>73</v>
      </c>
      <c r="AY822" s="255" t="s">
        <v>230</v>
      </c>
    </row>
    <row r="823" spans="1:51" s="14" customFormat="1" ht="12">
      <c r="A823" s="14"/>
      <c r="B823" s="245"/>
      <c r="C823" s="246"/>
      <c r="D823" s="236" t="s">
        <v>240</v>
      </c>
      <c r="E823" s="247" t="s">
        <v>19</v>
      </c>
      <c r="F823" s="248" t="s">
        <v>1125</v>
      </c>
      <c r="G823" s="246"/>
      <c r="H823" s="249">
        <v>2</v>
      </c>
      <c r="I823" s="250"/>
      <c r="J823" s="246"/>
      <c r="K823" s="246"/>
      <c r="L823" s="251"/>
      <c r="M823" s="252"/>
      <c r="N823" s="253"/>
      <c r="O823" s="253"/>
      <c r="P823" s="253"/>
      <c r="Q823" s="253"/>
      <c r="R823" s="253"/>
      <c r="S823" s="253"/>
      <c r="T823" s="25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55" t="s">
        <v>240</v>
      </c>
      <c r="AU823" s="255" t="s">
        <v>89</v>
      </c>
      <c r="AV823" s="14" t="s">
        <v>89</v>
      </c>
      <c r="AW823" s="14" t="s">
        <v>35</v>
      </c>
      <c r="AX823" s="14" t="s">
        <v>73</v>
      </c>
      <c r="AY823" s="255" t="s">
        <v>230</v>
      </c>
    </row>
    <row r="824" spans="1:51" s="16" customFormat="1" ht="12">
      <c r="A824" s="16"/>
      <c r="B824" s="277"/>
      <c r="C824" s="278"/>
      <c r="D824" s="236" t="s">
        <v>240</v>
      </c>
      <c r="E824" s="279" t="s">
        <v>19</v>
      </c>
      <c r="F824" s="280" t="s">
        <v>469</v>
      </c>
      <c r="G824" s="278"/>
      <c r="H824" s="281">
        <v>5</v>
      </c>
      <c r="I824" s="282"/>
      <c r="J824" s="278"/>
      <c r="K824" s="278"/>
      <c r="L824" s="283"/>
      <c r="M824" s="284"/>
      <c r="N824" s="285"/>
      <c r="O824" s="285"/>
      <c r="P824" s="285"/>
      <c r="Q824" s="285"/>
      <c r="R824" s="285"/>
      <c r="S824" s="285"/>
      <c r="T824" s="28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T824" s="287" t="s">
        <v>240</v>
      </c>
      <c r="AU824" s="287" t="s">
        <v>89</v>
      </c>
      <c r="AV824" s="16" t="s">
        <v>116</v>
      </c>
      <c r="AW824" s="16" t="s">
        <v>35</v>
      </c>
      <c r="AX824" s="16" t="s">
        <v>73</v>
      </c>
      <c r="AY824" s="287" t="s">
        <v>230</v>
      </c>
    </row>
    <row r="825" spans="1:51" s="15" customFormat="1" ht="12">
      <c r="A825" s="15"/>
      <c r="B825" s="256"/>
      <c r="C825" s="257"/>
      <c r="D825" s="236" t="s">
        <v>240</v>
      </c>
      <c r="E825" s="258" t="s">
        <v>19</v>
      </c>
      <c r="F825" s="259" t="s">
        <v>244</v>
      </c>
      <c r="G825" s="257"/>
      <c r="H825" s="260">
        <v>5</v>
      </c>
      <c r="I825" s="261"/>
      <c r="J825" s="257"/>
      <c r="K825" s="257"/>
      <c r="L825" s="262"/>
      <c r="M825" s="263"/>
      <c r="N825" s="264"/>
      <c r="O825" s="264"/>
      <c r="P825" s="264"/>
      <c r="Q825" s="264"/>
      <c r="R825" s="264"/>
      <c r="S825" s="264"/>
      <c r="T825" s="26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T825" s="266" t="s">
        <v>240</v>
      </c>
      <c r="AU825" s="266" t="s">
        <v>89</v>
      </c>
      <c r="AV825" s="15" t="s">
        <v>236</v>
      </c>
      <c r="AW825" s="15" t="s">
        <v>35</v>
      </c>
      <c r="AX825" s="15" t="s">
        <v>81</v>
      </c>
      <c r="AY825" s="266" t="s">
        <v>230</v>
      </c>
    </row>
    <row r="826" spans="1:65" s="2" customFormat="1" ht="37.8" customHeight="1">
      <c r="A826" s="40"/>
      <c r="B826" s="41"/>
      <c r="C826" s="216" t="s">
        <v>1137</v>
      </c>
      <c r="D826" s="216" t="s">
        <v>232</v>
      </c>
      <c r="E826" s="217" t="s">
        <v>1138</v>
      </c>
      <c r="F826" s="218" t="s">
        <v>1139</v>
      </c>
      <c r="G826" s="219" t="s">
        <v>315</v>
      </c>
      <c r="H826" s="220">
        <v>2</v>
      </c>
      <c r="I826" s="221"/>
      <c r="J826" s="222">
        <f>ROUND(I826*H826,2)</f>
        <v>0</v>
      </c>
      <c r="K826" s="218" t="s">
        <v>235</v>
      </c>
      <c r="L826" s="46"/>
      <c r="M826" s="223" t="s">
        <v>19</v>
      </c>
      <c r="N826" s="224" t="s">
        <v>45</v>
      </c>
      <c r="O826" s="86"/>
      <c r="P826" s="225">
        <f>O826*H826</f>
        <v>0</v>
      </c>
      <c r="Q826" s="225">
        <v>0</v>
      </c>
      <c r="R826" s="225">
        <f>Q826*H826</f>
        <v>0</v>
      </c>
      <c r="S826" s="225">
        <v>0.0169</v>
      </c>
      <c r="T826" s="226">
        <f>S826*H826</f>
        <v>0.0338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27" t="s">
        <v>348</v>
      </c>
      <c r="AT826" s="227" t="s">
        <v>232</v>
      </c>
      <c r="AU826" s="227" t="s">
        <v>89</v>
      </c>
      <c r="AY826" s="19" t="s">
        <v>230</v>
      </c>
      <c r="BE826" s="228">
        <f>IF(N826="základní",J826,0)</f>
        <v>0</v>
      </c>
      <c r="BF826" s="228">
        <f>IF(N826="snížená",J826,0)</f>
        <v>0</v>
      </c>
      <c r="BG826" s="228">
        <f>IF(N826="zákl. přenesená",J826,0)</f>
        <v>0</v>
      </c>
      <c r="BH826" s="228">
        <f>IF(N826="sníž. přenesená",J826,0)</f>
        <v>0</v>
      </c>
      <c r="BI826" s="228">
        <f>IF(N826="nulová",J826,0)</f>
        <v>0</v>
      </c>
      <c r="BJ826" s="19" t="s">
        <v>89</v>
      </c>
      <c r="BK826" s="228">
        <f>ROUND(I826*H826,2)</f>
        <v>0</v>
      </c>
      <c r="BL826" s="19" t="s">
        <v>348</v>
      </c>
      <c r="BM826" s="227" t="s">
        <v>1140</v>
      </c>
    </row>
    <row r="827" spans="1:47" s="2" customFormat="1" ht="12">
      <c r="A827" s="40"/>
      <c r="B827" s="41"/>
      <c r="C827" s="42"/>
      <c r="D827" s="229" t="s">
        <v>238</v>
      </c>
      <c r="E827" s="42"/>
      <c r="F827" s="230" t="s">
        <v>1141</v>
      </c>
      <c r="G827" s="42"/>
      <c r="H827" s="42"/>
      <c r="I827" s="231"/>
      <c r="J827" s="42"/>
      <c r="K827" s="42"/>
      <c r="L827" s="46"/>
      <c r="M827" s="232"/>
      <c r="N827" s="233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9" t="s">
        <v>238</v>
      </c>
      <c r="AU827" s="19" t="s">
        <v>89</v>
      </c>
    </row>
    <row r="828" spans="1:65" s="2" customFormat="1" ht="44.25" customHeight="1">
      <c r="A828" s="40"/>
      <c r="B828" s="41"/>
      <c r="C828" s="216" t="s">
        <v>1142</v>
      </c>
      <c r="D828" s="216" t="s">
        <v>232</v>
      </c>
      <c r="E828" s="217" t="s">
        <v>1143</v>
      </c>
      <c r="F828" s="218" t="s">
        <v>1144</v>
      </c>
      <c r="G828" s="219" t="s">
        <v>261</v>
      </c>
      <c r="H828" s="220">
        <v>7.631</v>
      </c>
      <c r="I828" s="221"/>
      <c r="J828" s="222">
        <f>ROUND(I828*H828,2)</f>
        <v>0</v>
      </c>
      <c r="K828" s="218" t="s">
        <v>235</v>
      </c>
      <c r="L828" s="46"/>
      <c r="M828" s="223" t="s">
        <v>19</v>
      </c>
      <c r="N828" s="224" t="s">
        <v>45</v>
      </c>
      <c r="O828" s="86"/>
      <c r="P828" s="225">
        <f>O828*H828</f>
        <v>0</v>
      </c>
      <c r="Q828" s="225">
        <v>0</v>
      </c>
      <c r="R828" s="225">
        <f>Q828*H828</f>
        <v>0</v>
      </c>
      <c r="S828" s="225">
        <v>0</v>
      </c>
      <c r="T828" s="226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27" t="s">
        <v>348</v>
      </c>
      <c r="AT828" s="227" t="s">
        <v>232</v>
      </c>
      <c r="AU828" s="227" t="s">
        <v>89</v>
      </c>
      <c r="AY828" s="19" t="s">
        <v>230</v>
      </c>
      <c r="BE828" s="228">
        <f>IF(N828="základní",J828,0)</f>
        <v>0</v>
      </c>
      <c r="BF828" s="228">
        <f>IF(N828="snížená",J828,0)</f>
        <v>0</v>
      </c>
      <c r="BG828" s="228">
        <f>IF(N828="zákl. přenesená",J828,0)</f>
        <v>0</v>
      </c>
      <c r="BH828" s="228">
        <f>IF(N828="sníž. přenesená",J828,0)</f>
        <v>0</v>
      </c>
      <c r="BI828" s="228">
        <f>IF(N828="nulová",J828,0)</f>
        <v>0</v>
      </c>
      <c r="BJ828" s="19" t="s">
        <v>89</v>
      </c>
      <c r="BK828" s="228">
        <f>ROUND(I828*H828,2)</f>
        <v>0</v>
      </c>
      <c r="BL828" s="19" t="s">
        <v>348</v>
      </c>
      <c r="BM828" s="227" t="s">
        <v>1145</v>
      </c>
    </row>
    <row r="829" spans="1:47" s="2" customFormat="1" ht="12">
      <c r="A829" s="40"/>
      <c r="B829" s="41"/>
      <c r="C829" s="42"/>
      <c r="D829" s="229" t="s">
        <v>238</v>
      </c>
      <c r="E829" s="42"/>
      <c r="F829" s="230" t="s">
        <v>1146</v>
      </c>
      <c r="G829" s="42"/>
      <c r="H829" s="42"/>
      <c r="I829" s="231"/>
      <c r="J829" s="42"/>
      <c r="K829" s="42"/>
      <c r="L829" s="46"/>
      <c r="M829" s="232"/>
      <c r="N829" s="233"/>
      <c r="O829" s="86"/>
      <c r="P829" s="86"/>
      <c r="Q829" s="86"/>
      <c r="R829" s="86"/>
      <c r="S829" s="86"/>
      <c r="T829" s="87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T829" s="19" t="s">
        <v>238</v>
      </c>
      <c r="AU829" s="19" t="s">
        <v>89</v>
      </c>
    </row>
    <row r="830" spans="1:63" s="12" customFormat="1" ht="22.8" customHeight="1">
      <c r="A830" s="12"/>
      <c r="B830" s="200"/>
      <c r="C830" s="201"/>
      <c r="D830" s="202" t="s">
        <v>72</v>
      </c>
      <c r="E830" s="214" t="s">
        <v>1147</v>
      </c>
      <c r="F830" s="214" t="s">
        <v>1148</v>
      </c>
      <c r="G830" s="201"/>
      <c r="H830" s="201"/>
      <c r="I830" s="204"/>
      <c r="J830" s="215">
        <f>BK830</f>
        <v>0</v>
      </c>
      <c r="K830" s="201"/>
      <c r="L830" s="206"/>
      <c r="M830" s="207"/>
      <c r="N830" s="208"/>
      <c r="O830" s="208"/>
      <c r="P830" s="209">
        <f>SUM(P831:P854)</f>
        <v>0</v>
      </c>
      <c r="Q830" s="208"/>
      <c r="R830" s="209">
        <f>SUM(R831:R854)</f>
        <v>0.015346799999999999</v>
      </c>
      <c r="S830" s="208"/>
      <c r="T830" s="210">
        <f>SUM(T831:T854)</f>
        <v>0</v>
      </c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R830" s="211" t="s">
        <v>89</v>
      </c>
      <c r="AT830" s="212" t="s">
        <v>72</v>
      </c>
      <c r="AU830" s="212" t="s">
        <v>81</v>
      </c>
      <c r="AY830" s="211" t="s">
        <v>230</v>
      </c>
      <c r="BK830" s="213">
        <f>SUM(BK831:BK854)</f>
        <v>0</v>
      </c>
    </row>
    <row r="831" spans="1:65" s="2" customFormat="1" ht="24.15" customHeight="1">
      <c r="A831" s="40"/>
      <c r="B831" s="41"/>
      <c r="C831" s="216" t="s">
        <v>1149</v>
      </c>
      <c r="D831" s="216" t="s">
        <v>232</v>
      </c>
      <c r="E831" s="217" t="s">
        <v>1150</v>
      </c>
      <c r="F831" s="218" t="s">
        <v>1151</v>
      </c>
      <c r="G831" s="219" t="s">
        <v>114</v>
      </c>
      <c r="H831" s="220">
        <v>5.04</v>
      </c>
      <c r="I831" s="221"/>
      <c r="J831" s="222">
        <f>ROUND(I831*H831,2)</f>
        <v>0</v>
      </c>
      <c r="K831" s="218" t="s">
        <v>235</v>
      </c>
      <c r="L831" s="46"/>
      <c r="M831" s="223" t="s">
        <v>19</v>
      </c>
      <c r="N831" s="224" t="s">
        <v>45</v>
      </c>
      <c r="O831" s="86"/>
      <c r="P831" s="225">
        <f>O831*H831</f>
        <v>0</v>
      </c>
      <c r="Q831" s="225">
        <v>0.00074</v>
      </c>
      <c r="R831" s="225">
        <f>Q831*H831</f>
        <v>0.0037296</v>
      </c>
      <c r="S831" s="225">
        <v>0</v>
      </c>
      <c r="T831" s="226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27" t="s">
        <v>348</v>
      </c>
      <c r="AT831" s="227" t="s">
        <v>232</v>
      </c>
      <c r="AU831" s="227" t="s">
        <v>89</v>
      </c>
      <c r="AY831" s="19" t="s">
        <v>230</v>
      </c>
      <c r="BE831" s="228">
        <f>IF(N831="základní",J831,0)</f>
        <v>0</v>
      </c>
      <c r="BF831" s="228">
        <f>IF(N831="snížená",J831,0)</f>
        <v>0</v>
      </c>
      <c r="BG831" s="228">
        <f>IF(N831="zákl. přenesená",J831,0)</f>
        <v>0</v>
      </c>
      <c r="BH831" s="228">
        <f>IF(N831="sníž. přenesená",J831,0)</f>
        <v>0</v>
      </c>
      <c r="BI831" s="228">
        <f>IF(N831="nulová",J831,0)</f>
        <v>0</v>
      </c>
      <c r="BJ831" s="19" t="s">
        <v>89</v>
      </c>
      <c r="BK831" s="228">
        <f>ROUND(I831*H831,2)</f>
        <v>0</v>
      </c>
      <c r="BL831" s="19" t="s">
        <v>348</v>
      </c>
      <c r="BM831" s="227" t="s">
        <v>1152</v>
      </c>
    </row>
    <row r="832" spans="1:47" s="2" customFormat="1" ht="12">
      <c r="A832" s="40"/>
      <c r="B832" s="41"/>
      <c r="C832" s="42"/>
      <c r="D832" s="229" t="s">
        <v>238</v>
      </c>
      <c r="E832" s="42"/>
      <c r="F832" s="230" t="s">
        <v>1153</v>
      </c>
      <c r="G832" s="42"/>
      <c r="H832" s="42"/>
      <c r="I832" s="231"/>
      <c r="J832" s="42"/>
      <c r="K832" s="42"/>
      <c r="L832" s="46"/>
      <c r="M832" s="232"/>
      <c r="N832" s="233"/>
      <c r="O832" s="86"/>
      <c r="P832" s="86"/>
      <c r="Q832" s="86"/>
      <c r="R832" s="86"/>
      <c r="S832" s="86"/>
      <c r="T832" s="87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T832" s="19" t="s">
        <v>238</v>
      </c>
      <c r="AU832" s="19" t="s">
        <v>89</v>
      </c>
    </row>
    <row r="833" spans="1:51" s="13" customFormat="1" ht="12">
      <c r="A833" s="13"/>
      <c r="B833" s="234"/>
      <c r="C833" s="235"/>
      <c r="D833" s="236" t="s">
        <v>240</v>
      </c>
      <c r="E833" s="237" t="s">
        <v>19</v>
      </c>
      <c r="F833" s="238" t="s">
        <v>1154</v>
      </c>
      <c r="G833" s="235"/>
      <c r="H833" s="237" t="s">
        <v>19</v>
      </c>
      <c r="I833" s="239"/>
      <c r="J833" s="235"/>
      <c r="K833" s="235"/>
      <c r="L833" s="240"/>
      <c r="M833" s="241"/>
      <c r="N833" s="242"/>
      <c r="O833" s="242"/>
      <c r="P833" s="242"/>
      <c r="Q833" s="242"/>
      <c r="R833" s="242"/>
      <c r="S833" s="242"/>
      <c r="T833" s="24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4" t="s">
        <v>240</v>
      </c>
      <c r="AU833" s="244" t="s">
        <v>89</v>
      </c>
      <c r="AV833" s="13" t="s">
        <v>81</v>
      </c>
      <c r="AW833" s="13" t="s">
        <v>35</v>
      </c>
      <c r="AX833" s="13" t="s">
        <v>73</v>
      </c>
      <c r="AY833" s="244" t="s">
        <v>230</v>
      </c>
    </row>
    <row r="834" spans="1:51" s="14" customFormat="1" ht="12">
      <c r="A834" s="14"/>
      <c r="B834" s="245"/>
      <c r="C834" s="246"/>
      <c r="D834" s="236" t="s">
        <v>240</v>
      </c>
      <c r="E834" s="247" t="s">
        <v>19</v>
      </c>
      <c r="F834" s="248" t="s">
        <v>1155</v>
      </c>
      <c r="G834" s="246"/>
      <c r="H834" s="249">
        <v>5.04</v>
      </c>
      <c r="I834" s="250"/>
      <c r="J834" s="246"/>
      <c r="K834" s="246"/>
      <c r="L834" s="251"/>
      <c r="M834" s="252"/>
      <c r="N834" s="253"/>
      <c r="O834" s="253"/>
      <c r="P834" s="253"/>
      <c r="Q834" s="253"/>
      <c r="R834" s="253"/>
      <c r="S834" s="253"/>
      <c r="T834" s="25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5" t="s">
        <v>240</v>
      </c>
      <c r="AU834" s="255" t="s">
        <v>89</v>
      </c>
      <c r="AV834" s="14" t="s">
        <v>89</v>
      </c>
      <c r="AW834" s="14" t="s">
        <v>35</v>
      </c>
      <c r="AX834" s="14" t="s">
        <v>73</v>
      </c>
      <c r="AY834" s="255" t="s">
        <v>230</v>
      </c>
    </row>
    <row r="835" spans="1:51" s="15" customFormat="1" ht="12">
      <c r="A835" s="15"/>
      <c r="B835" s="256"/>
      <c r="C835" s="257"/>
      <c r="D835" s="236" t="s">
        <v>240</v>
      </c>
      <c r="E835" s="258" t="s">
        <v>19</v>
      </c>
      <c r="F835" s="259" t="s">
        <v>244</v>
      </c>
      <c r="G835" s="257"/>
      <c r="H835" s="260">
        <v>5.04</v>
      </c>
      <c r="I835" s="261"/>
      <c r="J835" s="257"/>
      <c r="K835" s="257"/>
      <c r="L835" s="262"/>
      <c r="M835" s="263"/>
      <c r="N835" s="264"/>
      <c r="O835" s="264"/>
      <c r="P835" s="264"/>
      <c r="Q835" s="264"/>
      <c r="R835" s="264"/>
      <c r="S835" s="264"/>
      <c r="T835" s="26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T835" s="266" t="s">
        <v>240</v>
      </c>
      <c r="AU835" s="266" t="s">
        <v>89</v>
      </c>
      <c r="AV835" s="15" t="s">
        <v>236</v>
      </c>
      <c r="AW835" s="15" t="s">
        <v>35</v>
      </c>
      <c r="AX835" s="15" t="s">
        <v>81</v>
      </c>
      <c r="AY835" s="266" t="s">
        <v>230</v>
      </c>
    </row>
    <row r="836" spans="1:65" s="2" customFormat="1" ht="33" customHeight="1">
      <c r="A836" s="40"/>
      <c r="B836" s="41"/>
      <c r="C836" s="216" t="s">
        <v>1156</v>
      </c>
      <c r="D836" s="216" t="s">
        <v>232</v>
      </c>
      <c r="E836" s="217" t="s">
        <v>1157</v>
      </c>
      <c r="F836" s="218" t="s">
        <v>1158</v>
      </c>
      <c r="G836" s="219" t="s">
        <v>114</v>
      </c>
      <c r="H836" s="220">
        <v>5.67</v>
      </c>
      <c r="I836" s="221"/>
      <c r="J836" s="222">
        <f>ROUND(I836*H836,2)</f>
        <v>0</v>
      </c>
      <c r="K836" s="218" t="s">
        <v>235</v>
      </c>
      <c r="L836" s="46"/>
      <c r="M836" s="223" t="s">
        <v>19</v>
      </c>
      <c r="N836" s="224" t="s">
        <v>45</v>
      </c>
      <c r="O836" s="86"/>
      <c r="P836" s="225">
        <f>O836*H836</f>
        <v>0</v>
      </c>
      <c r="Q836" s="225">
        <v>0.00061</v>
      </c>
      <c r="R836" s="225">
        <f>Q836*H836</f>
        <v>0.0034587</v>
      </c>
      <c r="S836" s="225">
        <v>0</v>
      </c>
      <c r="T836" s="226">
        <f>S836*H836</f>
        <v>0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27" t="s">
        <v>348</v>
      </c>
      <c r="AT836" s="227" t="s">
        <v>232</v>
      </c>
      <c r="AU836" s="227" t="s">
        <v>89</v>
      </c>
      <c r="AY836" s="19" t="s">
        <v>230</v>
      </c>
      <c r="BE836" s="228">
        <f>IF(N836="základní",J836,0)</f>
        <v>0</v>
      </c>
      <c r="BF836" s="228">
        <f>IF(N836="snížená",J836,0)</f>
        <v>0</v>
      </c>
      <c r="BG836" s="228">
        <f>IF(N836="zákl. přenesená",J836,0)</f>
        <v>0</v>
      </c>
      <c r="BH836" s="228">
        <f>IF(N836="sníž. přenesená",J836,0)</f>
        <v>0</v>
      </c>
      <c r="BI836" s="228">
        <f>IF(N836="nulová",J836,0)</f>
        <v>0</v>
      </c>
      <c r="BJ836" s="19" t="s">
        <v>89</v>
      </c>
      <c r="BK836" s="228">
        <f>ROUND(I836*H836,2)</f>
        <v>0</v>
      </c>
      <c r="BL836" s="19" t="s">
        <v>348</v>
      </c>
      <c r="BM836" s="227" t="s">
        <v>1159</v>
      </c>
    </row>
    <row r="837" spans="1:47" s="2" customFormat="1" ht="12">
      <c r="A837" s="40"/>
      <c r="B837" s="41"/>
      <c r="C837" s="42"/>
      <c r="D837" s="229" t="s">
        <v>238</v>
      </c>
      <c r="E837" s="42"/>
      <c r="F837" s="230" t="s">
        <v>1160</v>
      </c>
      <c r="G837" s="42"/>
      <c r="H837" s="42"/>
      <c r="I837" s="231"/>
      <c r="J837" s="42"/>
      <c r="K837" s="42"/>
      <c r="L837" s="46"/>
      <c r="M837" s="232"/>
      <c r="N837" s="233"/>
      <c r="O837" s="86"/>
      <c r="P837" s="86"/>
      <c r="Q837" s="86"/>
      <c r="R837" s="86"/>
      <c r="S837" s="86"/>
      <c r="T837" s="87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T837" s="19" t="s">
        <v>238</v>
      </c>
      <c r="AU837" s="19" t="s">
        <v>89</v>
      </c>
    </row>
    <row r="838" spans="1:51" s="13" customFormat="1" ht="12">
      <c r="A838" s="13"/>
      <c r="B838" s="234"/>
      <c r="C838" s="235"/>
      <c r="D838" s="236" t="s">
        <v>240</v>
      </c>
      <c r="E838" s="237" t="s">
        <v>19</v>
      </c>
      <c r="F838" s="238" t="s">
        <v>1161</v>
      </c>
      <c r="G838" s="235"/>
      <c r="H838" s="237" t="s">
        <v>19</v>
      </c>
      <c r="I838" s="239"/>
      <c r="J838" s="235"/>
      <c r="K838" s="235"/>
      <c r="L838" s="240"/>
      <c r="M838" s="241"/>
      <c r="N838" s="242"/>
      <c r="O838" s="242"/>
      <c r="P838" s="242"/>
      <c r="Q838" s="242"/>
      <c r="R838" s="242"/>
      <c r="S838" s="242"/>
      <c r="T838" s="24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4" t="s">
        <v>240</v>
      </c>
      <c r="AU838" s="244" t="s">
        <v>89</v>
      </c>
      <c r="AV838" s="13" t="s">
        <v>81</v>
      </c>
      <c r="AW838" s="13" t="s">
        <v>35</v>
      </c>
      <c r="AX838" s="13" t="s">
        <v>73</v>
      </c>
      <c r="AY838" s="244" t="s">
        <v>230</v>
      </c>
    </row>
    <row r="839" spans="1:51" s="14" customFormat="1" ht="12">
      <c r="A839" s="14"/>
      <c r="B839" s="245"/>
      <c r="C839" s="246"/>
      <c r="D839" s="236" t="s">
        <v>240</v>
      </c>
      <c r="E839" s="247" t="s">
        <v>19</v>
      </c>
      <c r="F839" s="248" t="s">
        <v>1162</v>
      </c>
      <c r="G839" s="246"/>
      <c r="H839" s="249">
        <v>5.67</v>
      </c>
      <c r="I839" s="250"/>
      <c r="J839" s="246"/>
      <c r="K839" s="246"/>
      <c r="L839" s="251"/>
      <c r="M839" s="252"/>
      <c r="N839" s="253"/>
      <c r="O839" s="253"/>
      <c r="P839" s="253"/>
      <c r="Q839" s="253"/>
      <c r="R839" s="253"/>
      <c r="S839" s="253"/>
      <c r="T839" s="25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5" t="s">
        <v>240</v>
      </c>
      <c r="AU839" s="255" t="s">
        <v>89</v>
      </c>
      <c r="AV839" s="14" t="s">
        <v>89</v>
      </c>
      <c r="AW839" s="14" t="s">
        <v>35</v>
      </c>
      <c r="AX839" s="14" t="s">
        <v>73</v>
      </c>
      <c r="AY839" s="255" t="s">
        <v>230</v>
      </c>
    </row>
    <row r="840" spans="1:51" s="15" customFormat="1" ht="12">
      <c r="A840" s="15"/>
      <c r="B840" s="256"/>
      <c r="C840" s="257"/>
      <c r="D840" s="236" t="s">
        <v>240</v>
      </c>
      <c r="E840" s="258" t="s">
        <v>19</v>
      </c>
      <c r="F840" s="259" t="s">
        <v>244</v>
      </c>
      <c r="G840" s="257"/>
      <c r="H840" s="260">
        <v>5.67</v>
      </c>
      <c r="I840" s="261"/>
      <c r="J840" s="257"/>
      <c r="K840" s="257"/>
      <c r="L840" s="262"/>
      <c r="M840" s="263"/>
      <c r="N840" s="264"/>
      <c r="O840" s="264"/>
      <c r="P840" s="264"/>
      <c r="Q840" s="264"/>
      <c r="R840" s="264"/>
      <c r="S840" s="264"/>
      <c r="T840" s="26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66" t="s">
        <v>240</v>
      </c>
      <c r="AU840" s="266" t="s">
        <v>89</v>
      </c>
      <c r="AV840" s="15" t="s">
        <v>236</v>
      </c>
      <c r="AW840" s="15" t="s">
        <v>35</v>
      </c>
      <c r="AX840" s="15" t="s">
        <v>81</v>
      </c>
      <c r="AY840" s="266" t="s">
        <v>230</v>
      </c>
    </row>
    <row r="841" spans="1:65" s="2" customFormat="1" ht="33" customHeight="1">
      <c r="A841" s="40"/>
      <c r="B841" s="41"/>
      <c r="C841" s="216" t="s">
        <v>1163</v>
      </c>
      <c r="D841" s="216" t="s">
        <v>232</v>
      </c>
      <c r="E841" s="217" t="s">
        <v>1164</v>
      </c>
      <c r="F841" s="218" t="s">
        <v>1165</v>
      </c>
      <c r="G841" s="219" t="s">
        <v>114</v>
      </c>
      <c r="H841" s="220">
        <v>5.67</v>
      </c>
      <c r="I841" s="221"/>
      <c r="J841" s="222">
        <f>ROUND(I841*H841,2)</f>
        <v>0</v>
      </c>
      <c r="K841" s="218" t="s">
        <v>235</v>
      </c>
      <c r="L841" s="46"/>
      <c r="M841" s="223" t="s">
        <v>19</v>
      </c>
      <c r="N841" s="224" t="s">
        <v>45</v>
      </c>
      <c r="O841" s="86"/>
      <c r="P841" s="225">
        <f>O841*H841</f>
        <v>0</v>
      </c>
      <c r="Q841" s="225">
        <v>0.00079</v>
      </c>
      <c r="R841" s="225">
        <f>Q841*H841</f>
        <v>0.0044793</v>
      </c>
      <c r="S841" s="225">
        <v>0</v>
      </c>
      <c r="T841" s="226">
        <f>S841*H841</f>
        <v>0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27" t="s">
        <v>348</v>
      </c>
      <c r="AT841" s="227" t="s">
        <v>232</v>
      </c>
      <c r="AU841" s="227" t="s">
        <v>89</v>
      </c>
      <c r="AY841" s="19" t="s">
        <v>230</v>
      </c>
      <c r="BE841" s="228">
        <f>IF(N841="základní",J841,0)</f>
        <v>0</v>
      </c>
      <c r="BF841" s="228">
        <f>IF(N841="snížená",J841,0)</f>
        <v>0</v>
      </c>
      <c r="BG841" s="228">
        <f>IF(N841="zákl. přenesená",J841,0)</f>
        <v>0</v>
      </c>
      <c r="BH841" s="228">
        <f>IF(N841="sníž. přenesená",J841,0)</f>
        <v>0</v>
      </c>
      <c r="BI841" s="228">
        <f>IF(N841="nulová",J841,0)</f>
        <v>0</v>
      </c>
      <c r="BJ841" s="19" t="s">
        <v>89</v>
      </c>
      <c r="BK841" s="228">
        <f>ROUND(I841*H841,2)</f>
        <v>0</v>
      </c>
      <c r="BL841" s="19" t="s">
        <v>348</v>
      </c>
      <c r="BM841" s="227" t="s">
        <v>1166</v>
      </c>
    </row>
    <row r="842" spans="1:47" s="2" customFormat="1" ht="12">
      <c r="A842" s="40"/>
      <c r="B842" s="41"/>
      <c r="C842" s="42"/>
      <c r="D842" s="229" t="s">
        <v>238</v>
      </c>
      <c r="E842" s="42"/>
      <c r="F842" s="230" t="s">
        <v>1167</v>
      </c>
      <c r="G842" s="42"/>
      <c r="H842" s="42"/>
      <c r="I842" s="231"/>
      <c r="J842" s="42"/>
      <c r="K842" s="42"/>
      <c r="L842" s="46"/>
      <c r="M842" s="232"/>
      <c r="N842" s="233"/>
      <c r="O842" s="86"/>
      <c r="P842" s="86"/>
      <c r="Q842" s="86"/>
      <c r="R842" s="86"/>
      <c r="S842" s="86"/>
      <c r="T842" s="87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T842" s="19" t="s">
        <v>238</v>
      </c>
      <c r="AU842" s="19" t="s">
        <v>89</v>
      </c>
    </row>
    <row r="843" spans="1:51" s="13" customFormat="1" ht="12">
      <c r="A843" s="13"/>
      <c r="B843" s="234"/>
      <c r="C843" s="235"/>
      <c r="D843" s="236" t="s">
        <v>240</v>
      </c>
      <c r="E843" s="237" t="s">
        <v>19</v>
      </c>
      <c r="F843" s="238" t="s">
        <v>1168</v>
      </c>
      <c r="G843" s="235"/>
      <c r="H843" s="237" t="s">
        <v>19</v>
      </c>
      <c r="I843" s="239"/>
      <c r="J843" s="235"/>
      <c r="K843" s="235"/>
      <c r="L843" s="240"/>
      <c r="M843" s="241"/>
      <c r="N843" s="242"/>
      <c r="O843" s="242"/>
      <c r="P843" s="242"/>
      <c r="Q843" s="242"/>
      <c r="R843" s="242"/>
      <c r="S843" s="242"/>
      <c r="T843" s="24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4" t="s">
        <v>240</v>
      </c>
      <c r="AU843" s="244" t="s">
        <v>89</v>
      </c>
      <c r="AV843" s="13" t="s">
        <v>81</v>
      </c>
      <c r="AW843" s="13" t="s">
        <v>35</v>
      </c>
      <c r="AX843" s="13" t="s">
        <v>73</v>
      </c>
      <c r="AY843" s="244" t="s">
        <v>230</v>
      </c>
    </row>
    <row r="844" spans="1:51" s="14" customFormat="1" ht="12">
      <c r="A844" s="14"/>
      <c r="B844" s="245"/>
      <c r="C844" s="246"/>
      <c r="D844" s="236" t="s">
        <v>240</v>
      </c>
      <c r="E844" s="247" t="s">
        <v>19</v>
      </c>
      <c r="F844" s="248" t="s">
        <v>1162</v>
      </c>
      <c r="G844" s="246"/>
      <c r="H844" s="249">
        <v>5.67</v>
      </c>
      <c r="I844" s="250"/>
      <c r="J844" s="246"/>
      <c r="K844" s="246"/>
      <c r="L844" s="251"/>
      <c r="M844" s="252"/>
      <c r="N844" s="253"/>
      <c r="O844" s="253"/>
      <c r="P844" s="253"/>
      <c r="Q844" s="253"/>
      <c r="R844" s="253"/>
      <c r="S844" s="253"/>
      <c r="T844" s="25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5" t="s">
        <v>240</v>
      </c>
      <c r="AU844" s="255" t="s">
        <v>89</v>
      </c>
      <c r="AV844" s="14" t="s">
        <v>89</v>
      </c>
      <c r="AW844" s="14" t="s">
        <v>35</v>
      </c>
      <c r="AX844" s="14" t="s">
        <v>73</v>
      </c>
      <c r="AY844" s="255" t="s">
        <v>230</v>
      </c>
    </row>
    <row r="845" spans="1:51" s="15" customFormat="1" ht="12">
      <c r="A845" s="15"/>
      <c r="B845" s="256"/>
      <c r="C845" s="257"/>
      <c r="D845" s="236" t="s">
        <v>240</v>
      </c>
      <c r="E845" s="258" t="s">
        <v>19</v>
      </c>
      <c r="F845" s="259" t="s">
        <v>244</v>
      </c>
      <c r="G845" s="257"/>
      <c r="H845" s="260">
        <v>5.67</v>
      </c>
      <c r="I845" s="261"/>
      <c r="J845" s="257"/>
      <c r="K845" s="257"/>
      <c r="L845" s="262"/>
      <c r="M845" s="263"/>
      <c r="N845" s="264"/>
      <c r="O845" s="264"/>
      <c r="P845" s="264"/>
      <c r="Q845" s="264"/>
      <c r="R845" s="264"/>
      <c r="S845" s="264"/>
      <c r="T845" s="26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T845" s="266" t="s">
        <v>240</v>
      </c>
      <c r="AU845" s="266" t="s">
        <v>89</v>
      </c>
      <c r="AV845" s="15" t="s">
        <v>236</v>
      </c>
      <c r="AW845" s="15" t="s">
        <v>35</v>
      </c>
      <c r="AX845" s="15" t="s">
        <v>81</v>
      </c>
      <c r="AY845" s="266" t="s">
        <v>230</v>
      </c>
    </row>
    <row r="846" spans="1:65" s="2" customFormat="1" ht="33" customHeight="1">
      <c r="A846" s="40"/>
      <c r="B846" s="41"/>
      <c r="C846" s="216" t="s">
        <v>1169</v>
      </c>
      <c r="D846" s="216" t="s">
        <v>232</v>
      </c>
      <c r="E846" s="217" t="s">
        <v>1170</v>
      </c>
      <c r="F846" s="218" t="s">
        <v>1171</v>
      </c>
      <c r="G846" s="219" t="s">
        <v>114</v>
      </c>
      <c r="H846" s="220">
        <v>2.52</v>
      </c>
      <c r="I846" s="221"/>
      <c r="J846" s="222">
        <f>ROUND(I846*H846,2)</f>
        <v>0</v>
      </c>
      <c r="K846" s="218" t="s">
        <v>235</v>
      </c>
      <c r="L846" s="46"/>
      <c r="M846" s="223" t="s">
        <v>19</v>
      </c>
      <c r="N846" s="224" t="s">
        <v>45</v>
      </c>
      <c r="O846" s="86"/>
      <c r="P846" s="225">
        <f>O846*H846</f>
        <v>0</v>
      </c>
      <c r="Q846" s="225">
        <v>0.00146</v>
      </c>
      <c r="R846" s="225">
        <f>Q846*H846</f>
        <v>0.0036791999999999997</v>
      </c>
      <c r="S846" s="225">
        <v>0</v>
      </c>
      <c r="T846" s="226">
        <f>S846*H846</f>
        <v>0</v>
      </c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R846" s="227" t="s">
        <v>348</v>
      </c>
      <c r="AT846" s="227" t="s">
        <v>232</v>
      </c>
      <c r="AU846" s="227" t="s">
        <v>89</v>
      </c>
      <c r="AY846" s="19" t="s">
        <v>230</v>
      </c>
      <c r="BE846" s="228">
        <f>IF(N846="základní",J846,0)</f>
        <v>0</v>
      </c>
      <c r="BF846" s="228">
        <f>IF(N846="snížená",J846,0)</f>
        <v>0</v>
      </c>
      <c r="BG846" s="228">
        <f>IF(N846="zákl. přenesená",J846,0)</f>
        <v>0</v>
      </c>
      <c r="BH846" s="228">
        <f>IF(N846="sníž. přenesená",J846,0)</f>
        <v>0</v>
      </c>
      <c r="BI846" s="228">
        <f>IF(N846="nulová",J846,0)</f>
        <v>0</v>
      </c>
      <c r="BJ846" s="19" t="s">
        <v>89</v>
      </c>
      <c r="BK846" s="228">
        <f>ROUND(I846*H846,2)</f>
        <v>0</v>
      </c>
      <c r="BL846" s="19" t="s">
        <v>348</v>
      </c>
      <c r="BM846" s="227" t="s">
        <v>1172</v>
      </c>
    </row>
    <row r="847" spans="1:47" s="2" customFormat="1" ht="12">
      <c r="A847" s="40"/>
      <c r="B847" s="41"/>
      <c r="C847" s="42"/>
      <c r="D847" s="229" t="s">
        <v>238</v>
      </c>
      <c r="E847" s="42"/>
      <c r="F847" s="230" t="s">
        <v>1173</v>
      </c>
      <c r="G847" s="42"/>
      <c r="H847" s="42"/>
      <c r="I847" s="231"/>
      <c r="J847" s="42"/>
      <c r="K847" s="42"/>
      <c r="L847" s="46"/>
      <c r="M847" s="232"/>
      <c r="N847" s="233"/>
      <c r="O847" s="86"/>
      <c r="P847" s="86"/>
      <c r="Q847" s="86"/>
      <c r="R847" s="86"/>
      <c r="S847" s="86"/>
      <c r="T847" s="87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T847" s="19" t="s">
        <v>238</v>
      </c>
      <c r="AU847" s="19" t="s">
        <v>89</v>
      </c>
    </row>
    <row r="848" spans="1:51" s="13" customFormat="1" ht="12">
      <c r="A848" s="13"/>
      <c r="B848" s="234"/>
      <c r="C848" s="235"/>
      <c r="D848" s="236" t="s">
        <v>240</v>
      </c>
      <c r="E848" s="237" t="s">
        <v>19</v>
      </c>
      <c r="F848" s="238" t="s">
        <v>1174</v>
      </c>
      <c r="G848" s="235"/>
      <c r="H848" s="237" t="s">
        <v>19</v>
      </c>
      <c r="I848" s="239"/>
      <c r="J848" s="235"/>
      <c r="K848" s="235"/>
      <c r="L848" s="240"/>
      <c r="M848" s="241"/>
      <c r="N848" s="242"/>
      <c r="O848" s="242"/>
      <c r="P848" s="242"/>
      <c r="Q848" s="242"/>
      <c r="R848" s="242"/>
      <c r="S848" s="242"/>
      <c r="T848" s="24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4" t="s">
        <v>240</v>
      </c>
      <c r="AU848" s="244" t="s">
        <v>89</v>
      </c>
      <c r="AV848" s="13" t="s">
        <v>81</v>
      </c>
      <c r="AW848" s="13" t="s">
        <v>35</v>
      </c>
      <c r="AX848" s="13" t="s">
        <v>73</v>
      </c>
      <c r="AY848" s="244" t="s">
        <v>230</v>
      </c>
    </row>
    <row r="849" spans="1:51" s="14" customFormat="1" ht="12">
      <c r="A849" s="14"/>
      <c r="B849" s="245"/>
      <c r="C849" s="246"/>
      <c r="D849" s="236" t="s">
        <v>240</v>
      </c>
      <c r="E849" s="247" t="s">
        <v>19</v>
      </c>
      <c r="F849" s="248" t="s">
        <v>1175</v>
      </c>
      <c r="G849" s="246"/>
      <c r="H849" s="249">
        <v>1.26</v>
      </c>
      <c r="I849" s="250"/>
      <c r="J849" s="246"/>
      <c r="K849" s="246"/>
      <c r="L849" s="251"/>
      <c r="M849" s="252"/>
      <c r="N849" s="253"/>
      <c r="O849" s="253"/>
      <c r="P849" s="253"/>
      <c r="Q849" s="253"/>
      <c r="R849" s="253"/>
      <c r="S849" s="253"/>
      <c r="T849" s="25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5" t="s">
        <v>240</v>
      </c>
      <c r="AU849" s="255" t="s">
        <v>89</v>
      </c>
      <c r="AV849" s="14" t="s">
        <v>89</v>
      </c>
      <c r="AW849" s="14" t="s">
        <v>35</v>
      </c>
      <c r="AX849" s="14" t="s">
        <v>73</v>
      </c>
      <c r="AY849" s="255" t="s">
        <v>230</v>
      </c>
    </row>
    <row r="850" spans="1:51" s="13" customFormat="1" ht="12">
      <c r="A850" s="13"/>
      <c r="B850" s="234"/>
      <c r="C850" s="235"/>
      <c r="D850" s="236" t="s">
        <v>240</v>
      </c>
      <c r="E850" s="237" t="s">
        <v>19</v>
      </c>
      <c r="F850" s="238" t="s">
        <v>1176</v>
      </c>
      <c r="G850" s="235"/>
      <c r="H850" s="237" t="s">
        <v>19</v>
      </c>
      <c r="I850" s="239"/>
      <c r="J850" s="235"/>
      <c r="K850" s="235"/>
      <c r="L850" s="240"/>
      <c r="M850" s="241"/>
      <c r="N850" s="242"/>
      <c r="O850" s="242"/>
      <c r="P850" s="242"/>
      <c r="Q850" s="242"/>
      <c r="R850" s="242"/>
      <c r="S850" s="242"/>
      <c r="T850" s="24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4" t="s">
        <v>240</v>
      </c>
      <c r="AU850" s="244" t="s">
        <v>89</v>
      </c>
      <c r="AV850" s="13" t="s">
        <v>81</v>
      </c>
      <c r="AW850" s="13" t="s">
        <v>35</v>
      </c>
      <c r="AX850" s="13" t="s">
        <v>73</v>
      </c>
      <c r="AY850" s="244" t="s">
        <v>230</v>
      </c>
    </row>
    <row r="851" spans="1:51" s="14" customFormat="1" ht="12">
      <c r="A851" s="14"/>
      <c r="B851" s="245"/>
      <c r="C851" s="246"/>
      <c r="D851" s="236" t="s">
        <v>240</v>
      </c>
      <c r="E851" s="247" t="s">
        <v>19</v>
      </c>
      <c r="F851" s="248" t="s">
        <v>1175</v>
      </c>
      <c r="G851" s="246"/>
      <c r="H851" s="249">
        <v>1.26</v>
      </c>
      <c r="I851" s="250"/>
      <c r="J851" s="246"/>
      <c r="K851" s="246"/>
      <c r="L851" s="251"/>
      <c r="M851" s="252"/>
      <c r="N851" s="253"/>
      <c r="O851" s="253"/>
      <c r="P851" s="253"/>
      <c r="Q851" s="253"/>
      <c r="R851" s="253"/>
      <c r="S851" s="253"/>
      <c r="T851" s="25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5" t="s">
        <v>240</v>
      </c>
      <c r="AU851" s="255" t="s">
        <v>89</v>
      </c>
      <c r="AV851" s="14" t="s">
        <v>89</v>
      </c>
      <c r="AW851" s="14" t="s">
        <v>35</v>
      </c>
      <c r="AX851" s="14" t="s">
        <v>73</v>
      </c>
      <c r="AY851" s="255" t="s">
        <v>230</v>
      </c>
    </row>
    <row r="852" spans="1:51" s="15" customFormat="1" ht="12">
      <c r="A852" s="15"/>
      <c r="B852" s="256"/>
      <c r="C852" s="257"/>
      <c r="D852" s="236" t="s">
        <v>240</v>
      </c>
      <c r="E852" s="258" t="s">
        <v>19</v>
      </c>
      <c r="F852" s="259" t="s">
        <v>244</v>
      </c>
      <c r="G852" s="257"/>
      <c r="H852" s="260">
        <v>2.52</v>
      </c>
      <c r="I852" s="261"/>
      <c r="J852" s="257"/>
      <c r="K852" s="257"/>
      <c r="L852" s="262"/>
      <c r="M852" s="263"/>
      <c r="N852" s="264"/>
      <c r="O852" s="264"/>
      <c r="P852" s="264"/>
      <c r="Q852" s="264"/>
      <c r="R852" s="264"/>
      <c r="S852" s="264"/>
      <c r="T852" s="26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66" t="s">
        <v>240</v>
      </c>
      <c r="AU852" s="266" t="s">
        <v>89</v>
      </c>
      <c r="AV852" s="15" t="s">
        <v>236</v>
      </c>
      <c r="AW852" s="15" t="s">
        <v>35</v>
      </c>
      <c r="AX852" s="15" t="s">
        <v>81</v>
      </c>
      <c r="AY852" s="266" t="s">
        <v>230</v>
      </c>
    </row>
    <row r="853" spans="1:65" s="2" customFormat="1" ht="49.05" customHeight="1">
      <c r="A853" s="40"/>
      <c r="B853" s="41"/>
      <c r="C853" s="216" t="s">
        <v>1177</v>
      </c>
      <c r="D853" s="216" t="s">
        <v>232</v>
      </c>
      <c r="E853" s="217" t="s">
        <v>1178</v>
      </c>
      <c r="F853" s="218" t="s">
        <v>1179</v>
      </c>
      <c r="G853" s="219" t="s">
        <v>261</v>
      </c>
      <c r="H853" s="220">
        <v>0.015</v>
      </c>
      <c r="I853" s="221"/>
      <c r="J853" s="222">
        <f>ROUND(I853*H853,2)</f>
        <v>0</v>
      </c>
      <c r="K853" s="218" t="s">
        <v>235</v>
      </c>
      <c r="L853" s="46"/>
      <c r="M853" s="223" t="s">
        <v>19</v>
      </c>
      <c r="N853" s="224" t="s">
        <v>45</v>
      </c>
      <c r="O853" s="86"/>
      <c r="P853" s="225">
        <f>O853*H853</f>
        <v>0</v>
      </c>
      <c r="Q853" s="225">
        <v>0</v>
      </c>
      <c r="R853" s="225">
        <f>Q853*H853</f>
        <v>0</v>
      </c>
      <c r="S853" s="225">
        <v>0</v>
      </c>
      <c r="T853" s="226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27" t="s">
        <v>348</v>
      </c>
      <c r="AT853" s="227" t="s">
        <v>232</v>
      </c>
      <c r="AU853" s="227" t="s">
        <v>89</v>
      </c>
      <c r="AY853" s="19" t="s">
        <v>230</v>
      </c>
      <c r="BE853" s="228">
        <f>IF(N853="základní",J853,0)</f>
        <v>0</v>
      </c>
      <c r="BF853" s="228">
        <f>IF(N853="snížená",J853,0)</f>
        <v>0</v>
      </c>
      <c r="BG853" s="228">
        <f>IF(N853="zákl. přenesená",J853,0)</f>
        <v>0</v>
      </c>
      <c r="BH853" s="228">
        <f>IF(N853="sníž. přenesená",J853,0)</f>
        <v>0</v>
      </c>
      <c r="BI853" s="228">
        <f>IF(N853="nulová",J853,0)</f>
        <v>0</v>
      </c>
      <c r="BJ853" s="19" t="s">
        <v>89</v>
      </c>
      <c r="BK853" s="228">
        <f>ROUND(I853*H853,2)</f>
        <v>0</v>
      </c>
      <c r="BL853" s="19" t="s">
        <v>348</v>
      </c>
      <c r="BM853" s="227" t="s">
        <v>1180</v>
      </c>
    </row>
    <row r="854" spans="1:47" s="2" customFormat="1" ht="12">
      <c r="A854" s="40"/>
      <c r="B854" s="41"/>
      <c r="C854" s="42"/>
      <c r="D854" s="229" t="s">
        <v>238</v>
      </c>
      <c r="E854" s="42"/>
      <c r="F854" s="230" t="s">
        <v>1181</v>
      </c>
      <c r="G854" s="42"/>
      <c r="H854" s="42"/>
      <c r="I854" s="231"/>
      <c r="J854" s="42"/>
      <c r="K854" s="42"/>
      <c r="L854" s="46"/>
      <c r="M854" s="232"/>
      <c r="N854" s="233"/>
      <c r="O854" s="86"/>
      <c r="P854" s="86"/>
      <c r="Q854" s="86"/>
      <c r="R854" s="86"/>
      <c r="S854" s="86"/>
      <c r="T854" s="87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9" t="s">
        <v>238</v>
      </c>
      <c r="AU854" s="19" t="s">
        <v>89</v>
      </c>
    </row>
    <row r="855" spans="1:63" s="12" customFormat="1" ht="22.8" customHeight="1">
      <c r="A855" s="12"/>
      <c r="B855" s="200"/>
      <c r="C855" s="201"/>
      <c r="D855" s="202" t="s">
        <v>72</v>
      </c>
      <c r="E855" s="214" t="s">
        <v>1182</v>
      </c>
      <c r="F855" s="214" t="s">
        <v>1183</v>
      </c>
      <c r="G855" s="201"/>
      <c r="H855" s="201"/>
      <c r="I855" s="204"/>
      <c r="J855" s="215">
        <f>BK855</f>
        <v>0</v>
      </c>
      <c r="K855" s="201"/>
      <c r="L855" s="206"/>
      <c r="M855" s="207"/>
      <c r="N855" s="208"/>
      <c r="O855" s="208"/>
      <c r="P855" s="209">
        <f>SUM(P856:P870)</f>
        <v>0</v>
      </c>
      <c r="Q855" s="208"/>
      <c r="R855" s="209">
        <f>SUM(R856:R870)</f>
        <v>0.00434</v>
      </c>
      <c r="S855" s="208"/>
      <c r="T855" s="210">
        <f>SUM(T856:T870)</f>
        <v>0</v>
      </c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R855" s="211" t="s">
        <v>89</v>
      </c>
      <c r="AT855" s="212" t="s">
        <v>72</v>
      </c>
      <c r="AU855" s="212" t="s">
        <v>81</v>
      </c>
      <c r="AY855" s="211" t="s">
        <v>230</v>
      </c>
      <c r="BK855" s="213">
        <f>SUM(BK856:BK870)</f>
        <v>0</v>
      </c>
    </row>
    <row r="856" spans="1:65" s="2" customFormat="1" ht="62.7" customHeight="1">
      <c r="A856" s="40"/>
      <c r="B856" s="41"/>
      <c r="C856" s="216" t="s">
        <v>1184</v>
      </c>
      <c r="D856" s="216" t="s">
        <v>232</v>
      </c>
      <c r="E856" s="217" t="s">
        <v>1185</v>
      </c>
      <c r="F856" s="218" t="s">
        <v>1186</v>
      </c>
      <c r="G856" s="219" t="s">
        <v>315</v>
      </c>
      <c r="H856" s="220">
        <v>4</v>
      </c>
      <c r="I856" s="221"/>
      <c r="J856" s="222">
        <f>ROUND(I856*H856,2)</f>
        <v>0</v>
      </c>
      <c r="K856" s="218" t="s">
        <v>235</v>
      </c>
      <c r="L856" s="46"/>
      <c r="M856" s="223" t="s">
        <v>19</v>
      </c>
      <c r="N856" s="224" t="s">
        <v>45</v>
      </c>
      <c r="O856" s="86"/>
      <c r="P856" s="225">
        <f>O856*H856</f>
        <v>0</v>
      </c>
      <c r="Q856" s="225">
        <v>1E-05</v>
      </c>
      <c r="R856" s="225">
        <f>Q856*H856</f>
        <v>4E-05</v>
      </c>
      <c r="S856" s="225">
        <v>0</v>
      </c>
      <c r="T856" s="226">
        <f>S856*H856</f>
        <v>0</v>
      </c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R856" s="227" t="s">
        <v>348</v>
      </c>
      <c r="AT856" s="227" t="s">
        <v>232</v>
      </c>
      <c r="AU856" s="227" t="s">
        <v>89</v>
      </c>
      <c r="AY856" s="19" t="s">
        <v>230</v>
      </c>
      <c r="BE856" s="228">
        <f>IF(N856="základní",J856,0)</f>
        <v>0</v>
      </c>
      <c r="BF856" s="228">
        <f>IF(N856="snížená",J856,0)</f>
        <v>0</v>
      </c>
      <c r="BG856" s="228">
        <f>IF(N856="zákl. přenesená",J856,0)</f>
        <v>0</v>
      </c>
      <c r="BH856" s="228">
        <f>IF(N856="sníž. přenesená",J856,0)</f>
        <v>0</v>
      </c>
      <c r="BI856" s="228">
        <f>IF(N856="nulová",J856,0)</f>
        <v>0</v>
      </c>
      <c r="BJ856" s="19" t="s">
        <v>89</v>
      </c>
      <c r="BK856" s="228">
        <f>ROUND(I856*H856,2)</f>
        <v>0</v>
      </c>
      <c r="BL856" s="19" t="s">
        <v>348</v>
      </c>
      <c r="BM856" s="227" t="s">
        <v>1187</v>
      </c>
    </row>
    <row r="857" spans="1:47" s="2" customFormat="1" ht="12">
      <c r="A857" s="40"/>
      <c r="B857" s="41"/>
      <c r="C857" s="42"/>
      <c r="D857" s="229" t="s">
        <v>238</v>
      </c>
      <c r="E857" s="42"/>
      <c r="F857" s="230" t="s">
        <v>1188</v>
      </c>
      <c r="G857" s="42"/>
      <c r="H857" s="42"/>
      <c r="I857" s="231"/>
      <c r="J857" s="42"/>
      <c r="K857" s="42"/>
      <c r="L857" s="46"/>
      <c r="M857" s="232"/>
      <c r="N857" s="233"/>
      <c r="O857" s="86"/>
      <c r="P857" s="86"/>
      <c r="Q857" s="86"/>
      <c r="R857" s="86"/>
      <c r="S857" s="86"/>
      <c r="T857" s="87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T857" s="19" t="s">
        <v>238</v>
      </c>
      <c r="AU857" s="19" t="s">
        <v>89</v>
      </c>
    </row>
    <row r="858" spans="1:51" s="14" customFormat="1" ht="12">
      <c r="A858" s="14"/>
      <c r="B858" s="245"/>
      <c r="C858" s="246"/>
      <c r="D858" s="236" t="s">
        <v>240</v>
      </c>
      <c r="E858" s="247" t="s">
        <v>19</v>
      </c>
      <c r="F858" s="248" t="s">
        <v>1189</v>
      </c>
      <c r="G858" s="246"/>
      <c r="H858" s="249">
        <v>1</v>
      </c>
      <c r="I858" s="250"/>
      <c r="J858" s="246"/>
      <c r="K858" s="246"/>
      <c r="L858" s="251"/>
      <c r="M858" s="252"/>
      <c r="N858" s="253"/>
      <c r="O858" s="253"/>
      <c r="P858" s="253"/>
      <c r="Q858" s="253"/>
      <c r="R858" s="253"/>
      <c r="S858" s="253"/>
      <c r="T858" s="25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5" t="s">
        <v>240</v>
      </c>
      <c r="AU858" s="255" t="s">
        <v>89</v>
      </c>
      <c r="AV858" s="14" t="s">
        <v>89</v>
      </c>
      <c r="AW858" s="14" t="s">
        <v>35</v>
      </c>
      <c r="AX858" s="14" t="s">
        <v>73</v>
      </c>
      <c r="AY858" s="255" t="s">
        <v>230</v>
      </c>
    </row>
    <row r="859" spans="1:51" s="14" customFormat="1" ht="12">
      <c r="A859" s="14"/>
      <c r="B859" s="245"/>
      <c r="C859" s="246"/>
      <c r="D859" s="236" t="s">
        <v>240</v>
      </c>
      <c r="E859" s="247" t="s">
        <v>19</v>
      </c>
      <c r="F859" s="248" t="s">
        <v>1190</v>
      </c>
      <c r="G859" s="246"/>
      <c r="H859" s="249">
        <v>2</v>
      </c>
      <c r="I859" s="250"/>
      <c r="J859" s="246"/>
      <c r="K859" s="246"/>
      <c r="L859" s="251"/>
      <c r="M859" s="252"/>
      <c r="N859" s="253"/>
      <c r="O859" s="253"/>
      <c r="P859" s="253"/>
      <c r="Q859" s="253"/>
      <c r="R859" s="253"/>
      <c r="S859" s="253"/>
      <c r="T859" s="25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55" t="s">
        <v>240</v>
      </c>
      <c r="AU859" s="255" t="s">
        <v>89</v>
      </c>
      <c r="AV859" s="14" t="s">
        <v>89</v>
      </c>
      <c r="AW859" s="14" t="s">
        <v>35</v>
      </c>
      <c r="AX859" s="14" t="s">
        <v>73</v>
      </c>
      <c r="AY859" s="255" t="s">
        <v>230</v>
      </c>
    </row>
    <row r="860" spans="1:51" s="14" customFormat="1" ht="12">
      <c r="A860" s="14"/>
      <c r="B860" s="245"/>
      <c r="C860" s="246"/>
      <c r="D860" s="236" t="s">
        <v>240</v>
      </c>
      <c r="E860" s="247" t="s">
        <v>19</v>
      </c>
      <c r="F860" s="248" t="s">
        <v>1191</v>
      </c>
      <c r="G860" s="246"/>
      <c r="H860" s="249">
        <v>1</v>
      </c>
      <c r="I860" s="250"/>
      <c r="J860" s="246"/>
      <c r="K860" s="246"/>
      <c r="L860" s="251"/>
      <c r="M860" s="252"/>
      <c r="N860" s="253"/>
      <c r="O860" s="253"/>
      <c r="P860" s="253"/>
      <c r="Q860" s="253"/>
      <c r="R860" s="253"/>
      <c r="S860" s="253"/>
      <c r="T860" s="25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5" t="s">
        <v>240</v>
      </c>
      <c r="AU860" s="255" t="s">
        <v>89</v>
      </c>
      <c r="AV860" s="14" t="s">
        <v>89</v>
      </c>
      <c r="AW860" s="14" t="s">
        <v>35</v>
      </c>
      <c r="AX860" s="14" t="s">
        <v>73</v>
      </c>
      <c r="AY860" s="255" t="s">
        <v>230</v>
      </c>
    </row>
    <row r="861" spans="1:51" s="15" customFormat="1" ht="12">
      <c r="A861" s="15"/>
      <c r="B861" s="256"/>
      <c r="C861" s="257"/>
      <c r="D861" s="236" t="s">
        <v>240</v>
      </c>
      <c r="E861" s="258" t="s">
        <v>19</v>
      </c>
      <c r="F861" s="259" t="s">
        <v>244</v>
      </c>
      <c r="G861" s="257"/>
      <c r="H861" s="260">
        <v>4</v>
      </c>
      <c r="I861" s="261"/>
      <c r="J861" s="257"/>
      <c r="K861" s="257"/>
      <c r="L861" s="262"/>
      <c r="M861" s="263"/>
      <c r="N861" s="264"/>
      <c r="O861" s="264"/>
      <c r="P861" s="264"/>
      <c r="Q861" s="264"/>
      <c r="R861" s="264"/>
      <c r="S861" s="264"/>
      <c r="T861" s="26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66" t="s">
        <v>240</v>
      </c>
      <c r="AU861" s="266" t="s">
        <v>89</v>
      </c>
      <c r="AV861" s="15" t="s">
        <v>236</v>
      </c>
      <c r="AW861" s="15" t="s">
        <v>35</v>
      </c>
      <c r="AX861" s="15" t="s">
        <v>81</v>
      </c>
      <c r="AY861" s="266" t="s">
        <v>230</v>
      </c>
    </row>
    <row r="862" spans="1:65" s="2" customFormat="1" ht="24.15" customHeight="1">
      <c r="A862" s="40"/>
      <c r="B862" s="41"/>
      <c r="C862" s="267" t="s">
        <v>1192</v>
      </c>
      <c r="D862" s="267" t="s">
        <v>281</v>
      </c>
      <c r="E862" s="268" t="s">
        <v>1193</v>
      </c>
      <c r="F862" s="269" t="s">
        <v>1194</v>
      </c>
      <c r="G862" s="270" t="s">
        <v>315</v>
      </c>
      <c r="H862" s="271">
        <v>1</v>
      </c>
      <c r="I862" s="272"/>
      <c r="J862" s="273">
        <f>ROUND(I862*H862,2)</f>
        <v>0</v>
      </c>
      <c r="K862" s="269" t="s">
        <v>235</v>
      </c>
      <c r="L862" s="274"/>
      <c r="M862" s="275" t="s">
        <v>19</v>
      </c>
      <c r="N862" s="276" t="s">
        <v>45</v>
      </c>
      <c r="O862" s="86"/>
      <c r="P862" s="225">
        <f>O862*H862</f>
        <v>0</v>
      </c>
      <c r="Q862" s="225">
        <v>0.0007</v>
      </c>
      <c r="R862" s="225">
        <f>Q862*H862</f>
        <v>0.0007</v>
      </c>
      <c r="S862" s="225">
        <v>0</v>
      </c>
      <c r="T862" s="226">
        <f>S862*H862</f>
        <v>0</v>
      </c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R862" s="227" t="s">
        <v>456</v>
      </c>
      <c r="AT862" s="227" t="s">
        <v>281</v>
      </c>
      <c r="AU862" s="227" t="s">
        <v>89</v>
      </c>
      <c r="AY862" s="19" t="s">
        <v>230</v>
      </c>
      <c r="BE862" s="228">
        <f>IF(N862="základní",J862,0)</f>
        <v>0</v>
      </c>
      <c r="BF862" s="228">
        <f>IF(N862="snížená",J862,0)</f>
        <v>0</v>
      </c>
      <c r="BG862" s="228">
        <f>IF(N862="zákl. přenesená",J862,0)</f>
        <v>0</v>
      </c>
      <c r="BH862" s="228">
        <f>IF(N862="sníž. přenesená",J862,0)</f>
        <v>0</v>
      </c>
      <c r="BI862" s="228">
        <f>IF(N862="nulová",J862,0)</f>
        <v>0</v>
      </c>
      <c r="BJ862" s="19" t="s">
        <v>89</v>
      </c>
      <c r="BK862" s="228">
        <f>ROUND(I862*H862,2)</f>
        <v>0</v>
      </c>
      <c r="BL862" s="19" t="s">
        <v>348</v>
      </c>
      <c r="BM862" s="227" t="s">
        <v>1195</v>
      </c>
    </row>
    <row r="863" spans="1:51" s="14" customFormat="1" ht="12">
      <c r="A863" s="14"/>
      <c r="B863" s="245"/>
      <c r="C863" s="246"/>
      <c r="D863" s="236" t="s">
        <v>240</v>
      </c>
      <c r="E863" s="247" t="s">
        <v>19</v>
      </c>
      <c r="F863" s="248" t="s">
        <v>1189</v>
      </c>
      <c r="G863" s="246"/>
      <c r="H863" s="249">
        <v>1</v>
      </c>
      <c r="I863" s="250"/>
      <c r="J863" s="246"/>
      <c r="K863" s="246"/>
      <c r="L863" s="251"/>
      <c r="M863" s="252"/>
      <c r="N863" s="253"/>
      <c r="O863" s="253"/>
      <c r="P863" s="253"/>
      <c r="Q863" s="253"/>
      <c r="R863" s="253"/>
      <c r="S863" s="253"/>
      <c r="T863" s="25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55" t="s">
        <v>240</v>
      </c>
      <c r="AU863" s="255" t="s">
        <v>89</v>
      </c>
      <c r="AV863" s="14" t="s">
        <v>89</v>
      </c>
      <c r="AW863" s="14" t="s">
        <v>35</v>
      </c>
      <c r="AX863" s="14" t="s">
        <v>73</v>
      </c>
      <c r="AY863" s="255" t="s">
        <v>230</v>
      </c>
    </row>
    <row r="864" spans="1:51" s="15" customFormat="1" ht="12">
      <c r="A864" s="15"/>
      <c r="B864" s="256"/>
      <c r="C864" s="257"/>
      <c r="D864" s="236" t="s">
        <v>240</v>
      </c>
      <c r="E864" s="258" t="s">
        <v>19</v>
      </c>
      <c r="F864" s="259" t="s">
        <v>244</v>
      </c>
      <c r="G864" s="257"/>
      <c r="H864" s="260">
        <v>1</v>
      </c>
      <c r="I864" s="261"/>
      <c r="J864" s="257"/>
      <c r="K864" s="257"/>
      <c r="L864" s="262"/>
      <c r="M864" s="263"/>
      <c r="N864" s="264"/>
      <c r="O864" s="264"/>
      <c r="P864" s="264"/>
      <c r="Q864" s="264"/>
      <c r="R864" s="264"/>
      <c r="S864" s="264"/>
      <c r="T864" s="26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66" t="s">
        <v>240</v>
      </c>
      <c r="AU864" s="266" t="s">
        <v>89</v>
      </c>
      <c r="AV864" s="15" t="s">
        <v>236</v>
      </c>
      <c r="AW864" s="15" t="s">
        <v>35</v>
      </c>
      <c r="AX864" s="15" t="s">
        <v>81</v>
      </c>
      <c r="AY864" s="266" t="s">
        <v>230</v>
      </c>
    </row>
    <row r="865" spans="1:65" s="2" customFormat="1" ht="24.15" customHeight="1">
      <c r="A865" s="40"/>
      <c r="B865" s="41"/>
      <c r="C865" s="267" t="s">
        <v>1196</v>
      </c>
      <c r="D865" s="267" t="s">
        <v>281</v>
      </c>
      <c r="E865" s="268" t="s">
        <v>1197</v>
      </c>
      <c r="F865" s="269" t="s">
        <v>1198</v>
      </c>
      <c r="G865" s="270" t="s">
        <v>315</v>
      </c>
      <c r="H865" s="271">
        <v>3</v>
      </c>
      <c r="I865" s="272"/>
      <c r="J865" s="273">
        <f>ROUND(I865*H865,2)</f>
        <v>0</v>
      </c>
      <c r="K865" s="269" t="s">
        <v>235</v>
      </c>
      <c r="L865" s="274"/>
      <c r="M865" s="275" t="s">
        <v>19</v>
      </c>
      <c r="N865" s="276" t="s">
        <v>45</v>
      </c>
      <c r="O865" s="86"/>
      <c r="P865" s="225">
        <f>O865*H865</f>
        <v>0</v>
      </c>
      <c r="Q865" s="225">
        <v>0.0012</v>
      </c>
      <c r="R865" s="225">
        <f>Q865*H865</f>
        <v>0.0036</v>
      </c>
      <c r="S865" s="225">
        <v>0</v>
      </c>
      <c r="T865" s="226">
        <f>S865*H865</f>
        <v>0</v>
      </c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R865" s="227" t="s">
        <v>456</v>
      </c>
      <c r="AT865" s="227" t="s">
        <v>281</v>
      </c>
      <c r="AU865" s="227" t="s">
        <v>89</v>
      </c>
      <c r="AY865" s="19" t="s">
        <v>230</v>
      </c>
      <c r="BE865" s="228">
        <f>IF(N865="základní",J865,0)</f>
        <v>0</v>
      </c>
      <c r="BF865" s="228">
        <f>IF(N865="snížená",J865,0)</f>
        <v>0</v>
      </c>
      <c r="BG865" s="228">
        <f>IF(N865="zákl. přenesená",J865,0)</f>
        <v>0</v>
      </c>
      <c r="BH865" s="228">
        <f>IF(N865="sníž. přenesená",J865,0)</f>
        <v>0</v>
      </c>
      <c r="BI865" s="228">
        <f>IF(N865="nulová",J865,0)</f>
        <v>0</v>
      </c>
      <c r="BJ865" s="19" t="s">
        <v>89</v>
      </c>
      <c r="BK865" s="228">
        <f>ROUND(I865*H865,2)</f>
        <v>0</v>
      </c>
      <c r="BL865" s="19" t="s">
        <v>348</v>
      </c>
      <c r="BM865" s="227" t="s">
        <v>1199</v>
      </c>
    </row>
    <row r="866" spans="1:51" s="14" customFormat="1" ht="12">
      <c r="A866" s="14"/>
      <c r="B866" s="245"/>
      <c r="C866" s="246"/>
      <c r="D866" s="236" t="s">
        <v>240</v>
      </c>
      <c r="E866" s="247" t="s">
        <v>19</v>
      </c>
      <c r="F866" s="248" t="s">
        <v>1190</v>
      </c>
      <c r="G866" s="246"/>
      <c r="H866" s="249">
        <v>2</v>
      </c>
      <c r="I866" s="250"/>
      <c r="J866" s="246"/>
      <c r="K866" s="246"/>
      <c r="L866" s="251"/>
      <c r="M866" s="252"/>
      <c r="N866" s="253"/>
      <c r="O866" s="253"/>
      <c r="P866" s="253"/>
      <c r="Q866" s="253"/>
      <c r="R866" s="253"/>
      <c r="S866" s="253"/>
      <c r="T866" s="25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5" t="s">
        <v>240</v>
      </c>
      <c r="AU866" s="255" t="s">
        <v>89</v>
      </c>
      <c r="AV866" s="14" t="s">
        <v>89</v>
      </c>
      <c r="AW866" s="14" t="s">
        <v>35</v>
      </c>
      <c r="AX866" s="14" t="s">
        <v>73</v>
      </c>
      <c r="AY866" s="255" t="s">
        <v>230</v>
      </c>
    </row>
    <row r="867" spans="1:51" s="14" customFormat="1" ht="12">
      <c r="A867" s="14"/>
      <c r="B867" s="245"/>
      <c r="C867" s="246"/>
      <c r="D867" s="236" t="s">
        <v>240</v>
      </c>
      <c r="E867" s="247" t="s">
        <v>19</v>
      </c>
      <c r="F867" s="248" t="s">
        <v>1191</v>
      </c>
      <c r="G867" s="246"/>
      <c r="H867" s="249">
        <v>1</v>
      </c>
      <c r="I867" s="250"/>
      <c r="J867" s="246"/>
      <c r="K867" s="246"/>
      <c r="L867" s="251"/>
      <c r="M867" s="252"/>
      <c r="N867" s="253"/>
      <c r="O867" s="253"/>
      <c r="P867" s="253"/>
      <c r="Q867" s="253"/>
      <c r="R867" s="253"/>
      <c r="S867" s="253"/>
      <c r="T867" s="25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5" t="s">
        <v>240</v>
      </c>
      <c r="AU867" s="255" t="s">
        <v>89</v>
      </c>
      <c r="AV867" s="14" t="s">
        <v>89</v>
      </c>
      <c r="AW867" s="14" t="s">
        <v>35</v>
      </c>
      <c r="AX867" s="14" t="s">
        <v>73</v>
      </c>
      <c r="AY867" s="255" t="s">
        <v>230</v>
      </c>
    </row>
    <row r="868" spans="1:51" s="15" customFormat="1" ht="12">
      <c r="A868" s="15"/>
      <c r="B868" s="256"/>
      <c r="C868" s="257"/>
      <c r="D868" s="236" t="s">
        <v>240</v>
      </c>
      <c r="E868" s="258" t="s">
        <v>19</v>
      </c>
      <c r="F868" s="259" t="s">
        <v>244</v>
      </c>
      <c r="G868" s="257"/>
      <c r="H868" s="260">
        <v>3</v>
      </c>
      <c r="I868" s="261"/>
      <c r="J868" s="257"/>
      <c r="K868" s="257"/>
      <c r="L868" s="262"/>
      <c r="M868" s="263"/>
      <c r="N868" s="264"/>
      <c r="O868" s="264"/>
      <c r="P868" s="264"/>
      <c r="Q868" s="264"/>
      <c r="R868" s="264"/>
      <c r="S868" s="264"/>
      <c r="T868" s="26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266" t="s">
        <v>240</v>
      </c>
      <c r="AU868" s="266" t="s">
        <v>89</v>
      </c>
      <c r="AV868" s="15" t="s">
        <v>236</v>
      </c>
      <c r="AW868" s="15" t="s">
        <v>35</v>
      </c>
      <c r="AX868" s="15" t="s">
        <v>81</v>
      </c>
      <c r="AY868" s="266" t="s">
        <v>230</v>
      </c>
    </row>
    <row r="869" spans="1:65" s="2" customFormat="1" ht="49.05" customHeight="1">
      <c r="A869" s="40"/>
      <c r="B869" s="41"/>
      <c r="C869" s="216" t="s">
        <v>1200</v>
      </c>
      <c r="D869" s="216" t="s">
        <v>232</v>
      </c>
      <c r="E869" s="217" t="s">
        <v>1201</v>
      </c>
      <c r="F869" s="218" t="s">
        <v>1202</v>
      </c>
      <c r="G869" s="219" t="s">
        <v>261</v>
      </c>
      <c r="H869" s="220">
        <v>0.004</v>
      </c>
      <c r="I869" s="221"/>
      <c r="J869" s="222">
        <f>ROUND(I869*H869,2)</f>
        <v>0</v>
      </c>
      <c r="K869" s="218" t="s">
        <v>235</v>
      </c>
      <c r="L869" s="46"/>
      <c r="M869" s="223" t="s">
        <v>19</v>
      </c>
      <c r="N869" s="224" t="s">
        <v>45</v>
      </c>
      <c r="O869" s="86"/>
      <c r="P869" s="225">
        <f>O869*H869</f>
        <v>0</v>
      </c>
      <c r="Q869" s="225">
        <v>0</v>
      </c>
      <c r="R869" s="225">
        <f>Q869*H869</f>
        <v>0</v>
      </c>
      <c r="S869" s="225">
        <v>0</v>
      </c>
      <c r="T869" s="226">
        <f>S869*H869</f>
        <v>0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27" t="s">
        <v>348</v>
      </c>
      <c r="AT869" s="227" t="s">
        <v>232</v>
      </c>
      <c r="AU869" s="227" t="s">
        <v>89</v>
      </c>
      <c r="AY869" s="19" t="s">
        <v>230</v>
      </c>
      <c r="BE869" s="228">
        <f>IF(N869="základní",J869,0)</f>
        <v>0</v>
      </c>
      <c r="BF869" s="228">
        <f>IF(N869="snížená",J869,0)</f>
        <v>0</v>
      </c>
      <c r="BG869" s="228">
        <f>IF(N869="zákl. přenesená",J869,0)</f>
        <v>0</v>
      </c>
      <c r="BH869" s="228">
        <f>IF(N869="sníž. přenesená",J869,0)</f>
        <v>0</v>
      </c>
      <c r="BI869" s="228">
        <f>IF(N869="nulová",J869,0)</f>
        <v>0</v>
      </c>
      <c r="BJ869" s="19" t="s">
        <v>89</v>
      </c>
      <c r="BK869" s="228">
        <f>ROUND(I869*H869,2)</f>
        <v>0</v>
      </c>
      <c r="BL869" s="19" t="s">
        <v>348</v>
      </c>
      <c r="BM869" s="227" t="s">
        <v>1203</v>
      </c>
    </row>
    <row r="870" spans="1:47" s="2" customFormat="1" ht="12">
      <c r="A870" s="40"/>
      <c r="B870" s="41"/>
      <c r="C870" s="42"/>
      <c r="D870" s="229" t="s">
        <v>238</v>
      </c>
      <c r="E870" s="42"/>
      <c r="F870" s="230" t="s">
        <v>1204</v>
      </c>
      <c r="G870" s="42"/>
      <c r="H870" s="42"/>
      <c r="I870" s="231"/>
      <c r="J870" s="42"/>
      <c r="K870" s="42"/>
      <c r="L870" s="46"/>
      <c r="M870" s="232"/>
      <c r="N870" s="233"/>
      <c r="O870" s="86"/>
      <c r="P870" s="86"/>
      <c r="Q870" s="86"/>
      <c r="R870" s="86"/>
      <c r="S870" s="86"/>
      <c r="T870" s="87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T870" s="19" t="s">
        <v>238</v>
      </c>
      <c r="AU870" s="19" t="s">
        <v>89</v>
      </c>
    </row>
    <row r="871" spans="1:63" s="12" customFormat="1" ht="22.8" customHeight="1">
      <c r="A871" s="12"/>
      <c r="B871" s="200"/>
      <c r="C871" s="201"/>
      <c r="D871" s="202" t="s">
        <v>72</v>
      </c>
      <c r="E871" s="214" t="s">
        <v>1205</v>
      </c>
      <c r="F871" s="214" t="s">
        <v>1206</v>
      </c>
      <c r="G871" s="201"/>
      <c r="H871" s="201"/>
      <c r="I871" s="204"/>
      <c r="J871" s="215">
        <f>BK871</f>
        <v>0</v>
      </c>
      <c r="K871" s="201"/>
      <c r="L871" s="206"/>
      <c r="M871" s="207"/>
      <c r="N871" s="208"/>
      <c r="O871" s="208"/>
      <c r="P871" s="209">
        <f>SUM(P872:P1088)</f>
        <v>0</v>
      </c>
      <c r="Q871" s="208"/>
      <c r="R871" s="209">
        <f>SUM(R872:R1088)</f>
        <v>1.50789</v>
      </c>
      <c r="S871" s="208"/>
      <c r="T871" s="210">
        <f>SUM(T872:T1088)</f>
        <v>0.478</v>
      </c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R871" s="211" t="s">
        <v>89</v>
      </c>
      <c r="AT871" s="212" t="s">
        <v>72</v>
      </c>
      <c r="AU871" s="212" t="s">
        <v>81</v>
      </c>
      <c r="AY871" s="211" t="s">
        <v>230</v>
      </c>
      <c r="BK871" s="213">
        <f>SUM(BK872:BK1088)</f>
        <v>0</v>
      </c>
    </row>
    <row r="872" spans="1:65" s="2" customFormat="1" ht="24.15" customHeight="1">
      <c r="A872" s="40"/>
      <c r="B872" s="41"/>
      <c r="C872" s="216" t="s">
        <v>1207</v>
      </c>
      <c r="D872" s="216" t="s">
        <v>232</v>
      </c>
      <c r="E872" s="217" t="s">
        <v>1208</v>
      </c>
      <c r="F872" s="218" t="s">
        <v>1209</v>
      </c>
      <c r="G872" s="219" t="s">
        <v>114</v>
      </c>
      <c r="H872" s="220">
        <v>29.4</v>
      </c>
      <c r="I872" s="221"/>
      <c r="J872" s="222">
        <f>ROUND(I872*H872,2)</f>
        <v>0</v>
      </c>
      <c r="K872" s="218" t="s">
        <v>235</v>
      </c>
      <c r="L872" s="46"/>
      <c r="M872" s="223" t="s">
        <v>19</v>
      </c>
      <c r="N872" s="224" t="s">
        <v>45</v>
      </c>
      <c r="O872" s="86"/>
      <c r="P872" s="225">
        <f>O872*H872</f>
        <v>0</v>
      </c>
      <c r="Q872" s="225">
        <v>0</v>
      </c>
      <c r="R872" s="225">
        <f>Q872*H872</f>
        <v>0</v>
      </c>
      <c r="S872" s="225">
        <v>0</v>
      </c>
      <c r="T872" s="226">
        <f>S872*H872</f>
        <v>0</v>
      </c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R872" s="227" t="s">
        <v>348</v>
      </c>
      <c r="AT872" s="227" t="s">
        <v>232</v>
      </c>
      <c r="AU872" s="227" t="s">
        <v>89</v>
      </c>
      <c r="AY872" s="19" t="s">
        <v>230</v>
      </c>
      <c r="BE872" s="228">
        <f>IF(N872="základní",J872,0)</f>
        <v>0</v>
      </c>
      <c r="BF872" s="228">
        <f>IF(N872="snížená",J872,0)</f>
        <v>0</v>
      </c>
      <c r="BG872" s="228">
        <f>IF(N872="zákl. přenesená",J872,0)</f>
        <v>0</v>
      </c>
      <c r="BH872" s="228">
        <f>IF(N872="sníž. přenesená",J872,0)</f>
        <v>0</v>
      </c>
      <c r="BI872" s="228">
        <f>IF(N872="nulová",J872,0)</f>
        <v>0</v>
      </c>
      <c r="BJ872" s="19" t="s">
        <v>89</v>
      </c>
      <c r="BK872" s="228">
        <f>ROUND(I872*H872,2)</f>
        <v>0</v>
      </c>
      <c r="BL872" s="19" t="s">
        <v>348</v>
      </c>
      <c r="BM872" s="227" t="s">
        <v>1210</v>
      </c>
    </row>
    <row r="873" spans="1:47" s="2" customFormat="1" ht="12">
      <c r="A873" s="40"/>
      <c r="B873" s="41"/>
      <c r="C873" s="42"/>
      <c r="D873" s="229" t="s">
        <v>238</v>
      </c>
      <c r="E873" s="42"/>
      <c r="F873" s="230" t="s">
        <v>1211</v>
      </c>
      <c r="G873" s="42"/>
      <c r="H873" s="42"/>
      <c r="I873" s="231"/>
      <c r="J873" s="42"/>
      <c r="K873" s="42"/>
      <c r="L873" s="46"/>
      <c r="M873" s="232"/>
      <c r="N873" s="233"/>
      <c r="O873" s="86"/>
      <c r="P873" s="86"/>
      <c r="Q873" s="86"/>
      <c r="R873" s="86"/>
      <c r="S873" s="86"/>
      <c r="T873" s="87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T873" s="19" t="s">
        <v>238</v>
      </c>
      <c r="AU873" s="19" t="s">
        <v>89</v>
      </c>
    </row>
    <row r="874" spans="1:51" s="13" customFormat="1" ht="12">
      <c r="A874" s="13"/>
      <c r="B874" s="234"/>
      <c r="C874" s="235"/>
      <c r="D874" s="236" t="s">
        <v>240</v>
      </c>
      <c r="E874" s="237" t="s">
        <v>19</v>
      </c>
      <c r="F874" s="238" t="s">
        <v>1212</v>
      </c>
      <c r="G874" s="235"/>
      <c r="H874" s="237" t="s">
        <v>19</v>
      </c>
      <c r="I874" s="239"/>
      <c r="J874" s="235"/>
      <c r="K874" s="235"/>
      <c r="L874" s="240"/>
      <c r="M874" s="241"/>
      <c r="N874" s="242"/>
      <c r="O874" s="242"/>
      <c r="P874" s="242"/>
      <c r="Q874" s="242"/>
      <c r="R874" s="242"/>
      <c r="S874" s="242"/>
      <c r="T874" s="24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4" t="s">
        <v>240</v>
      </c>
      <c r="AU874" s="244" t="s">
        <v>89</v>
      </c>
      <c r="AV874" s="13" t="s">
        <v>81</v>
      </c>
      <c r="AW874" s="13" t="s">
        <v>35</v>
      </c>
      <c r="AX874" s="13" t="s">
        <v>73</v>
      </c>
      <c r="AY874" s="244" t="s">
        <v>230</v>
      </c>
    </row>
    <row r="875" spans="1:51" s="14" customFormat="1" ht="12">
      <c r="A875" s="14"/>
      <c r="B875" s="245"/>
      <c r="C875" s="246"/>
      <c r="D875" s="236" t="s">
        <v>240</v>
      </c>
      <c r="E875" s="247" t="s">
        <v>19</v>
      </c>
      <c r="F875" s="248" t="s">
        <v>1213</v>
      </c>
      <c r="G875" s="246"/>
      <c r="H875" s="249">
        <v>13.2</v>
      </c>
      <c r="I875" s="250"/>
      <c r="J875" s="246"/>
      <c r="K875" s="246"/>
      <c r="L875" s="251"/>
      <c r="M875" s="252"/>
      <c r="N875" s="253"/>
      <c r="O875" s="253"/>
      <c r="P875" s="253"/>
      <c r="Q875" s="253"/>
      <c r="R875" s="253"/>
      <c r="S875" s="253"/>
      <c r="T875" s="25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55" t="s">
        <v>240</v>
      </c>
      <c r="AU875" s="255" t="s">
        <v>89</v>
      </c>
      <c r="AV875" s="14" t="s">
        <v>89</v>
      </c>
      <c r="AW875" s="14" t="s">
        <v>35</v>
      </c>
      <c r="AX875" s="14" t="s">
        <v>73</v>
      </c>
      <c r="AY875" s="255" t="s">
        <v>230</v>
      </c>
    </row>
    <row r="876" spans="1:51" s="14" customFormat="1" ht="12">
      <c r="A876" s="14"/>
      <c r="B876" s="245"/>
      <c r="C876" s="246"/>
      <c r="D876" s="236" t="s">
        <v>240</v>
      </c>
      <c r="E876" s="247" t="s">
        <v>19</v>
      </c>
      <c r="F876" s="248" t="s">
        <v>1214</v>
      </c>
      <c r="G876" s="246"/>
      <c r="H876" s="249">
        <v>16.2</v>
      </c>
      <c r="I876" s="250"/>
      <c r="J876" s="246"/>
      <c r="K876" s="246"/>
      <c r="L876" s="251"/>
      <c r="M876" s="252"/>
      <c r="N876" s="253"/>
      <c r="O876" s="253"/>
      <c r="P876" s="253"/>
      <c r="Q876" s="253"/>
      <c r="R876" s="253"/>
      <c r="S876" s="253"/>
      <c r="T876" s="25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5" t="s">
        <v>240</v>
      </c>
      <c r="AU876" s="255" t="s">
        <v>89</v>
      </c>
      <c r="AV876" s="14" t="s">
        <v>89</v>
      </c>
      <c r="AW876" s="14" t="s">
        <v>35</v>
      </c>
      <c r="AX876" s="14" t="s">
        <v>73</v>
      </c>
      <c r="AY876" s="255" t="s">
        <v>230</v>
      </c>
    </row>
    <row r="877" spans="1:51" s="15" customFormat="1" ht="12">
      <c r="A877" s="15"/>
      <c r="B877" s="256"/>
      <c r="C877" s="257"/>
      <c r="D877" s="236" t="s">
        <v>240</v>
      </c>
      <c r="E877" s="258" t="s">
        <v>19</v>
      </c>
      <c r="F877" s="259" t="s">
        <v>244</v>
      </c>
      <c r="G877" s="257"/>
      <c r="H877" s="260">
        <v>29.4</v>
      </c>
      <c r="I877" s="261"/>
      <c r="J877" s="257"/>
      <c r="K877" s="257"/>
      <c r="L877" s="262"/>
      <c r="M877" s="263"/>
      <c r="N877" s="264"/>
      <c r="O877" s="264"/>
      <c r="P877" s="264"/>
      <c r="Q877" s="264"/>
      <c r="R877" s="264"/>
      <c r="S877" s="264"/>
      <c r="T877" s="26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66" t="s">
        <v>240</v>
      </c>
      <c r="AU877" s="266" t="s">
        <v>89</v>
      </c>
      <c r="AV877" s="15" t="s">
        <v>236</v>
      </c>
      <c r="AW877" s="15" t="s">
        <v>35</v>
      </c>
      <c r="AX877" s="15" t="s">
        <v>81</v>
      </c>
      <c r="AY877" s="266" t="s">
        <v>230</v>
      </c>
    </row>
    <row r="878" spans="1:65" s="2" customFormat="1" ht="24.15" customHeight="1">
      <c r="A878" s="40"/>
      <c r="B878" s="41"/>
      <c r="C878" s="267" t="s">
        <v>1215</v>
      </c>
      <c r="D878" s="267" t="s">
        <v>281</v>
      </c>
      <c r="E878" s="268" t="s">
        <v>1216</v>
      </c>
      <c r="F878" s="269" t="s">
        <v>1217</v>
      </c>
      <c r="G878" s="270" t="s">
        <v>118</v>
      </c>
      <c r="H878" s="271">
        <v>0.082</v>
      </c>
      <c r="I878" s="272"/>
      <c r="J878" s="273">
        <f>ROUND(I878*H878,2)</f>
        <v>0</v>
      </c>
      <c r="K878" s="269" t="s">
        <v>235</v>
      </c>
      <c r="L878" s="274"/>
      <c r="M878" s="275" t="s">
        <v>19</v>
      </c>
      <c r="N878" s="276" t="s">
        <v>45</v>
      </c>
      <c r="O878" s="86"/>
      <c r="P878" s="225">
        <f>O878*H878</f>
        <v>0</v>
      </c>
      <c r="Q878" s="225">
        <v>0.55</v>
      </c>
      <c r="R878" s="225">
        <f>Q878*H878</f>
        <v>0.04510000000000001</v>
      </c>
      <c r="S878" s="225">
        <v>0</v>
      </c>
      <c r="T878" s="226">
        <f>S878*H878</f>
        <v>0</v>
      </c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R878" s="227" t="s">
        <v>456</v>
      </c>
      <c r="AT878" s="227" t="s">
        <v>281</v>
      </c>
      <c r="AU878" s="227" t="s">
        <v>89</v>
      </c>
      <c r="AY878" s="19" t="s">
        <v>230</v>
      </c>
      <c r="BE878" s="228">
        <f>IF(N878="základní",J878,0)</f>
        <v>0</v>
      </c>
      <c r="BF878" s="228">
        <f>IF(N878="snížená",J878,0)</f>
        <v>0</v>
      </c>
      <c r="BG878" s="228">
        <f>IF(N878="zákl. přenesená",J878,0)</f>
        <v>0</v>
      </c>
      <c r="BH878" s="228">
        <f>IF(N878="sníž. přenesená",J878,0)</f>
        <v>0</v>
      </c>
      <c r="BI878" s="228">
        <f>IF(N878="nulová",J878,0)</f>
        <v>0</v>
      </c>
      <c r="BJ878" s="19" t="s">
        <v>89</v>
      </c>
      <c r="BK878" s="228">
        <f>ROUND(I878*H878,2)</f>
        <v>0</v>
      </c>
      <c r="BL878" s="19" t="s">
        <v>348</v>
      </c>
      <c r="BM878" s="227" t="s">
        <v>1218</v>
      </c>
    </row>
    <row r="879" spans="1:51" s="14" customFormat="1" ht="12">
      <c r="A879" s="14"/>
      <c r="B879" s="245"/>
      <c r="C879" s="246"/>
      <c r="D879" s="236" t="s">
        <v>240</v>
      </c>
      <c r="E879" s="247" t="s">
        <v>19</v>
      </c>
      <c r="F879" s="248" t="s">
        <v>1219</v>
      </c>
      <c r="G879" s="246"/>
      <c r="H879" s="249">
        <v>0.071</v>
      </c>
      <c r="I879" s="250"/>
      <c r="J879" s="246"/>
      <c r="K879" s="246"/>
      <c r="L879" s="251"/>
      <c r="M879" s="252"/>
      <c r="N879" s="253"/>
      <c r="O879" s="253"/>
      <c r="P879" s="253"/>
      <c r="Q879" s="253"/>
      <c r="R879" s="253"/>
      <c r="S879" s="253"/>
      <c r="T879" s="25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55" t="s">
        <v>240</v>
      </c>
      <c r="AU879" s="255" t="s">
        <v>89</v>
      </c>
      <c r="AV879" s="14" t="s">
        <v>89</v>
      </c>
      <c r="AW879" s="14" t="s">
        <v>35</v>
      </c>
      <c r="AX879" s="14" t="s">
        <v>73</v>
      </c>
      <c r="AY879" s="255" t="s">
        <v>230</v>
      </c>
    </row>
    <row r="880" spans="1:51" s="15" customFormat="1" ht="12">
      <c r="A880" s="15"/>
      <c r="B880" s="256"/>
      <c r="C880" s="257"/>
      <c r="D880" s="236" t="s">
        <v>240</v>
      </c>
      <c r="E880" s="258" t="s">
        <v>19</v>
      </c>
      <c r="F880" s="259" t="s">
        <v>244</v>
      </c>
      <c r="G880" s="257"/>
      <c r="H880" s="260">
        <v>0.071</v>
      </c>
      <c r="I880" s="261"/>
      <c r="J880" s="257"/>
      <c r="K880" s="257"/>
      <c r="L880" s="262"/>
      <c r="M880" s="263"/>
      <c r="N880" s="264"/>
      <c r="O880" s="264"/>
      <c r="P880" s="264"/>
      <c r="Q880" s="264"/>
      <c r="R880" s="264"/>
      <c r="S880" s="264"/>
      <c r="T880" s="26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66" t="s">
        <v>240</v>
      </c>
      <c r="AU880" s="266" t="s">
        <v>89</v>
      </c>
      <c r="AV880" s="15" t="s">
        <v>236</v>
      </c>
      <c r="AW880" s="15" t="s">
        <v>35</v>
      </c>
      <c r="AX880" s="15" t="s">
        <v>81</v>
      </c>
      <c r="AY880" s="266" t="s">
        <v>230</v>
      </c>
    </row>
    <row r="881" spans="1:51" s="14" customFormat="1" ht="12">
      <c r="A881" s="14"/>
      <c r="B881" s="245"/>
      <c r="C881" s="246"/>
      <c r="D881" s="236" t="s">
        <v>240</v>
      </c>
      <c r="E881" s="246"/>
      <c r="F881" s="248" t="s">
        <v>1220</v>
      </c>
      <c r="G881" s="246"/>
      <c r="H881" s="249">
        <v>0.082</v>
      </c>
      <c r="I881" s="250"/>
      <c r="J881" s="246"/>
      <c r="K881" s="246"/>
      <c r="L881" s="251"/>
      <c r="M881" s="252"/>
      <c r="N881" s="253"/>
      <c r="O881" s="253"/>
      <c r="P881" s="253"/>
      <c r="Q881" s="253"/>
      <c r="R881" s="253"/>
      <c r="S881" s="253"/>
      <c r="T881" s="25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5" t="s">
        <v>240</v>
      </c>
      <c r="AU881" s="255" t="s">
        <v>89</v>
      </c>
      <c r="AV881" s="14" t="s">
        <v>89</v>
      </c>
      <c r="AW881" s="14" t="s">
        <v>4</v>
      </c>
      <c r="AX881" s="14" t="s">
        <v>81</v>
      </c>
      <c r="AY881" s="255" t="s">
        <v>230</v>
      </c>
    </row>
    <row r="882" spans="1:65" s="2" customFormat="1" ht="33" customHeight="1">
      <c r="A882" s="40"/>
      <c r="B882" s="41"/>
      <c r="C882" s="216" t="s">
        <v>1221</v>
      </c>
      <c r="D882" s="216" t="s">
        <v>232</v>
      </c>
      <c r="E882" s="217" t="s">
        <v>1222</v>
      </c>
      <c r="F882" s="218" t="s">
        <v>1223</v>
      </c>
      <c r="G882" s="219" t="s">
        <v>144</v>
      </c>
      <c r="H882" s="220">
        <v>3.6</v>
      </c>
      <c r="I882" s="221"/>
      <c r="J882" s="222">
        <f>ROUND(I882*H882,2)</f>
        <v>0</v>
      </c>
      <c r="K882" s="218" t="s">
        <v>235</v>
      </c>
      <c r="L882" s="46"/>
      <c r="M882" s="223" t="s">
        <v>19</v>
      </c>
      <c r="N882" s="224" t="s">
        <v>45</v>
      </c>
      <c r="O882" s="86"/>
      <c r="P882" s="225">
        <f>O882*H882</f>
        <v>0</v>
      </c>
      <c r="Q882" s="225">
        <v>0.00027</v>
      </c>
      <c r="R882" s="225">
        <f>Q882*H882</f>
        <v>0.000972</v>
      </c>
      <c r="S882" s="225">
        <v>0</v>
      </c>
      <c r="T882" s="226">
        <f>S882*H882</f>
        <v>0</v>
      </c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R882" s="227" t="s">
        <v>348</v>
      </c>
      <c r="AT882" s="227" t="s">
        <v>232</v>
      </c>
      <c r="AU882" s="227" t="s">
        <v>89</v>
      </c>
      <c r="AY882" s="19" t="s">
        <v>230</v>
      </c>
      <c r="BE882" s="228">
        <f>IF(N882="základní",J882,0)</f>
        <v>0</v>
      </c>
      <c r="BF882" s="228">
        <f>IF(N882="snížená",J882,0)</f>
        <v>0</v>
      </c>
      <c r="BG882" s="228">
        <f>IF(N882="zákl. přenesená",J882,0)</f>
        <v>0</v>
      </c>
      <c r="BH882" s="228">
        <f>IF(N882="sníž. přenesená",J882,0)</f>
        <v>0</v>
      </c>
      <c r="BI882" s="228">
        <f>IF(N882="nulová",J882,0)</f>
        <v>0</v>
      </c>
      <c r="BJ882" s="19" t="s">
        <v>89</v>
      </c>
      <c r="BK882" s="228">
        <f>ROUND(I882*H882,2)</f>
        <v>0</v>
      </c>
      <c r="BL882" s="19" t="s">
        <v>348</v>
      </c>
      <c r="BM882" s="227" t="s">
        <v>1224</v>
      </c>
    </row>
    <row r="883" spans="1:47" s="2" customFormat="1" ht="12">
      <c r="A883" s="40"/>
      <c r="B883" s="41"/>
      <c r="C883" s="42"/>
      <c r="D883" s="229" t="s">
        <v>238</v>
      </c>
      <c r="E883" s="42"/>
      <c r="F883" s="230" t="s">
        <v>1225</v>
      </c>
      <c r="G883" s="42"/>
      <c r="H883" s="42"/>
      <c r="I883" s="231"/>
      <c r="J883" s="42"/>
      <c r="K883" s="42"/>
      <c r="L883" s="46"/>
      <c r="M883" s="232"/>
      <c r="N883" s="233"/>
      <c r="O883" s="86"/>
      <c r="P883" s="86"/>
      <c r="Q883" s="86"/>
      <c r="R883" s="86"/>
      <c r="S883" s="86"/>
      <c r="T883" s="87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T883" s="19" t="s">
        <v>238</v>
      </c>
      <c r="AU883" s="19" t="s">
        <v>89</v>
      </c>
    </row>
    <row r="884" spans="1:51" s="13" customFormat="1" ht="12">
      <c r="A884" s="13"/>
      <c r="B884" s="234"/>
      <c r="C884" s="235"/>
      <c r="D884" s="236" t="s">
        <v>240</v>
      </c>
      <c r="E884" s="237" t="s">
        <v>19</v>
      </c>
      <c r="F884" s="238" t="s">
        <v>398</v>
      </c>
      <c r="G884" s="235"/>
      <c r="H884" s="237" t="s">
        <v>19</v>
      </c>
      <c r="I884" s="239"/>
      <c r="J884" s="235"/>
      <c r="K884" s="235"/>
      <c r="L884" s="240"/>
      <c r="M884" s="241"/>
      <c r="N884" s="242"/>
      <c r="O884" s="242"/>
      <c r="P884" s="242"/>
      <c r="Q884" s="242"/>
      <c r="R884" s="242"/>
      <c r="S884" s="242"/>
      <c r="T884" s="24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4" t="s">
        <v>240</v>
      </c>
      <c r="AU884" s="244" t="s">
        <v>89</v>
      </c>
      <c r="AV884" s="13" t="s">
        <v>81</v>
      </c>
      <c r="AW884" s="13" t="s">
        <v>35</v>
      </c>
      <c r="AX884" s="13" t="s">
        <v>73</v>
      </c>
      <c r="AY884" s="244" t="s">
        <v>230</v>
      </c>
    </row>
    <row r="885" spans="1:51" s="14" customFormat="1" ht="12">
      <c r="A885" s="14"/>
      <c r="B885" s="245"/>
      <c r="C885" s="246"/>
      <c r="D885" s="236" t="s">
        <v>240</v>
      </c>
      <c r="E885" s="247" t="s">
        <v>19</v>
      </c>
      <c r="F885" s="248" t="s">
        <v>461</v>
      </c>
      <c r="G885" s="246"/>
      <c r="H885" s="249">
        <v>3.6</v>
      </c>
      <c r="I885" s="250"/>
      <c r="J885" s="246"/>
      <c r="K885" s="246"/>
      <c r="L885" s="251"/>
      <c r="M885" s="252"/>
      <c r="N885" s="253"/>
      <c r="O885" s="253"/>
      <c r="P885" s="253"/>
      <c r="Q885" s="253"/>
      <c r="R885" s="253"/>
      <c r="S885" s="253"/>
      <c r="T885" s="25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55" t="s">
        <v>240</v>
      </c>
      <c r="AU885" s="255" t="s">
        <v>89</v>
      </c>
      <c r="AV885" s="14" t="s">
        <v>89</v>
      </c>
      <c r="AW885" s="14" t="s">
        <v>35</v>
      </c>
      <c r="AX885" s="14" t="s">
        <v>73</v>
      </c>
      <c r="AY885" s="255" t="s">
        <v>230</v>
      </c>
    </row>
    <row r="886" spans="1:51" s="15" customFormat="1" ht="12">
      <c r="A886" s="15"/>
      <c r="B886" s="256"/>
      <c r="C886" s="257"/>
      <c r="D886" s="236" t="s">
        <v>240</v>
      </c>
      <c r="E886" s="258" t="s">
        <v>19</v>
      </c>
      <c r="F886" s="259" t="s">
        <v>244</v>
      </c>
      <c r="G886" s="257"/>
      <c r="H886" s="260">
        <v>3.6</v>
      </c>
      <c r="I886" s="261"/>
      <c r="J886" s="257"/>
      <c r="K886" s="257"/>
      <c r="L886" s="262"/>
      <c r="M886" s="263"/>
      <c r="N886" s="264"/>
      <c r="O886" s="264"/>
      <c r="P886" s="264"/>
      <c r="Q886" s="264"/>
      <c r="R886" s="264"/>
      <c r="S886" s="264"/>
      <c r="T886" s="26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T886" s="266" t="s">
        <v>240</v>
      </c>
      <c r="AU886" s="266" t="s">
        <v>89</v>
      </c>
      <c r="AV886" s="15" t="s">
        <v>236</v>
      </c>
      <c r="AW886" s="15" t="s">
        <v>35</v>
      </c>
      <c r="AX886" s="15" t="s">
        <v>81</v>
      </c>
      <c r="AY886" s="266" t="s">
        <v>230</v>
      </c>
    </row>
    <row r="887" spans="1:65" s="2" customFormat="1" ht="24.15" customHeight="1">
      <c r="A887" s="40"/>
      <c r="B887" s="41"/>
      <c r="C887" s="267" t="s">
        <v>1226</v>
      </c>
      <c r="D887" s="267" t="s">
        <v>281</v>
      </c>
      <c r="E887" s="268" t="s">
        <v>1227</v>
      </c>
      <c r="F887" s="269" t="s">
        <v>1228</v>
      </c>
      <c r="G887" s="270" t="s">
        <v>144</v>
      </c>
      <c r="H887" s="271">
        <v>3.6</v>
      </c>
      <c r="I887" s="272"/>
      <c r="J887" s="273">
        <f>ROUND(I887*H887,2)</f>
        <v>0</v>
      </c>
      <c r="K887" s="269" t="s">
        <v>235</v>
      </c>
      <c r="L887" s="274"/>
      <c r="M887" s="275" t="s">
        <v>19</v>
      </c>
      <c r="N887" s="276" t="s">
        <v>45</v>
      </c>
      <c r="O887" s="86"/>
      <c r="P887" s="225">
        <f>O887*H887</f>
        <v>0</v>
      </c>
      <c r="Q887" s="225">
        <v>0.03958</v>
      </c>
      <c r="R887" s="225">
        <f>Q887*H887</f>
        <v>0.142488</v>
      </c>
      <c r="S887" s="225">
        <v>0</v>
      </c>
      <c r="T887" s="226">
        <f>S887*H887</f>
        <v>0</v>
      </c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R887" s="227" t="s">
        <v>456</v>
      </c>
      <c r="AT887" s="227" t="s">
        <v>281</v>
      </c>
      <c r="AU887" s="227" t="s">
        <v>89</v>
      </c>
      <c r="AY887" s="19" t="s">
        <v>230</v>
      </c>
      <c r="BE887" s="228">
        <f>IF(N887="základní",J887,0)</f>
        <v>0</v>
      </c>
      <c r="BF887" s="228">
        <f>IF(N887="snížená",J887,0)</f>
        <v>0</v>
      </c>
      <c r="BG887" s="228">
        <f>IF(N887="zákl. přenesená",J887,0)</f>
        <v>0</v>
      </c>
      <c r="BH887" s="228">
        <f>IF(N887="sníž. přenesená",J887,0)</f>
        <v>0</v>
      </c>
      <c r="BI887" s="228">
        <f>IF(N887="nulová",J887,0)</f>
        <v>0</v>
      </c>
      <c r="BJ887" s="19" t="s">
        <v>89</v>
      </c>
      <c r="BK887" s="228">
        <f>ROUND(I887*H887,2)</f>
        <v>0</v>
      </c>
      <c r="BL887" s="19" t="s">
        <v>348</v>
      </c>
      <c r="BM887" s="227" t="s">
        <v>1229</v>
      </c>
    </row>
    <row r="888" spans="1:47" s="2" customFormat="1" ht="12">
      <c r="A888" s="40"/>
      <c r="B888" s="41"/>
      <c r="C888" s="42"/>
      <c r="D888" s="236" t="s">
        <v>636</v>
      </c>
      <c r="E888" s="42"/>
      <c r="F888" s="288" t="s">
        <v>1230</v>
      </c>
      <c r="G888" s="42"/>
      <c r="H888" s="42"/>
      <c r="I888" s="231"/>
      <c r="J888" s="42"/>
      <c r="K888" s="42"/>
      <c r="L888" s="46"/>
      <c r="M888" s="232"/>
      <c r="N888" s="233"/>
      <c r="O888" s="86"/>
      <c r="P888" s="86"/>
      <c r="Q888" s="86"/>
      <c r="R888" s="86"/>
      <c r="S888" s="86"/>
      <c r="T888" s="87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T888" s="19" t="s">
        <v>636</v>
      </c>
      <c r="AU888" s="19" t="s">
        <v>89</v>
      </c>
    </row>
    <row r="889" spans="1:65" s="2" customFormat="1" ht="37.8" customHeight="1">
      <c r="A889" s="40"/>
      <c r="B889" s="41"/>
      <c r="C889" s="216" t="s">
        <v>1231</v>
      </c>
      <c r="D889" s="216" t="s">
        <v>232</v>
      </c>
      <c r="E889" s="217" t="s">
        <v>1232</v>
      </c>
      <c r="F889" s="218" t="s">
        <v>1233</v>
      </c>
      <c r="G889" s="219" t="s">
        <v>114</v>
      </c>
      <c r="H889" s="220">
        <v>21.6</v>
      </c>
      <c r="I889" s="221"/>
      <c r="J889" s="222">
        <f>ROUND(I889*H889,2)</f>
        <v>0</v>
      </c>
      <c r="K889" s="218" t="s">
        <v>235</v>
      </c>
      <c r="L889" s="46"/>
      <c r="M889" s="223" t="s">
        <v>19</v>
      </c>
      <c r="N889" s="224" t="s">
        <v>45</v>
      </c>
      <c r="O889" s="86"/>
      <c r="P889" s="225">
        <f>O889*H889</f>
        <v>0</v>
      </c>
      <c r="Q889" s="225">
        <v>0.00015</v>
      </c>
      <c r="R889" s="225">
        <f>Q889*H889</f>
        <v>0.00324</v>
      </c>
      <c r="S889" s="225">
        <v>0</v>
      </c>
      <c r="T889" s="226">
        <f>S889*H889</f>
        <v>0</v>
      </c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R889" s="227" t="s">
        <v>348</v>
      </c>
      <c r="AT889" s="227" t="s">
        <v>232</v>
      </c>
      <c r="AU889" s="227" t="s">
        <v>89</v>
      </c>
      <c r="AY889" s="19" t="s">
        <v>230</v>
      </c>
      <c r="BE889" s="228">
        <f>IF(N889="základní",J889,0)</f>
        <v>0</v>
      </c>
      <c r="BF889" s="228">
        <f>IF(N889="snížená",J889,0)</f>
        <v>0</v>
      </c>
      <c r="BG889" s="228">
        <f>IF(N889="zákl. přenesená",J889,0)</f>
        <v>0</v>
      </c>
      <c r="BH889" s="228">
        <f>IF(N889="sníž. přenesená",J889,0)</f>
        <v>0</v>
      </c>
      <c r="BI889" s="228">
        <f>IF(N889="nulová",J889,0)</f>
        <v>0</v>
      </c>
      <c r="BJ889" s="19" t="s">
        <v>89</v>
      </c>
      <c r="BK889" s="228">
        <f>ROUND(I889*H889,2)</f>
        <v>0</v>
      </c>
      <c r="BL889" s="19" t="s">
        <v>348</v>
      </c>
      <c r="BM889" s="227" t="s">
        <v>1234</v>
      </c>
    </row>
    <row r="890" spans="1:47" s="2" customFormat="1" ht="12">
      <c r="A890" s="40"/>
      <c r="B890" s="41"/>
      <c r="C890" s="42"/>
      <c r="D890" s="229" t="s">
        <v>238</v>
      </c>
      <c r="E890" s="42"/>
      <c r="F890" s="230" t="s">
        <v>1235</v>
      </c>
      <c r="G890" s="42"/>
      <c r="H890" s="42"/>
      <c r="I890" s="231"/>
      <c r="J890" s="42"/>
      <c r="K890" s="42"/>
      <c r="L890" s="46"/>
      <c r="M890" s="232"/>
      <c r="N890" s="233"/>
      <c r="O890" s="86"/>
      <c r="P890" s="86"/>
      <c r="Q890" s="86"/>
      <c r="R890" s="86"/>
      <c r="S890" s="86"/>
      <c r="T890" s="87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T890" s="19" t="s">
        <v>238</v>
      </c>
      <c r="AU890" s="19" t="s">
        <v>89</v>
      </c>
    </row>
    <row r="891" spans="1:51" s="13" customFormat="1" ht="12">
      <c r="A891" s="13"/>
      <c r="B891" s="234"/>
      <c r="C891" s="235"/>
      <c r="D891" s="236" t="s">
        <v>240</v>
      </c>
      <c r="E891" s="237" t="s">
        <v>19</v>
      </c>
      <c r="F891" s="238" t="s">
        <v>398</v>
      </c>
      <c r="G891" s="235"/>
      <c r="H891" s="237" t="s">
        <v>19</v>
      </c>
      <c r="I891" s="239"/>
      <c r="J891" s="235"/>
      <c r="K891" s="235"/>
      <c r="L891" s="240"/>
      <c r="M891" s="241"/>
      <c r="N891" s="242"/>
      <c r="O891" s="242"/>
      <c r="P891" s="242"/>
      <c r="Q891" s="242"/>
      <c r="R891" s="242"/>
      <c r="S891" s="242"/>
      <c r="T891" s="24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4" t="s">
        <v>240</v>
      </c>
      <c r="AU891" s="244" t="s">
        <v>89</v>
      </c>
      <c r="AV891" s="13" t="s">
        <v>81</v>
      </c>
      <c r="AW891" s="13" t="s">
        <v>35</v>
      </c>
      <c r="AX891" s="13" t="s">
        <v>73</v>
      </c>
      <c r="AY891" s="244" t="s">
        <v>230</v>
      </c>
    </row>
    <row r="892" spans="1:51" s="14" customFormat="1" ht="12">
      <c r="A892" s="14"/>
      <c r="B892" s="245"/>
      <c r="C892" s="246"/>
      <c r="D892" s="236" t="s">
        <v>240</v>
      </c>
      <c r="E892" s="247" t="s">
        <v>19</v>
      </c>
      <c r="F892" s="248" t="s">
        <v>1236</v>
      </c>
      <c r="G892" s="246"/>
      <c r="H892" s="249">
        <v>10.8</v>
      </c>
      <c r="I892" s="250"/>
      <c r="J892" s="246"/>
      <c r="K892" s="246"/>
      <c r="L892" s="251"/>
      <c r="M892" s="252"/>
      <c r="N892" s="253"/>
      <c r="O892" s="253"/>
      <c r="P892" s="253"/>
      <c r="Q892" s="253"/>
      <c r="R892" s="253"/>
      <c r="S892" s="253"/>
      <c r="T892" s="25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55" t="s">
        <v>240</v>
      </c>
      <c r="AU892" s="255" t="s">
        <v>89</v>
      </c>
      <c r="AV892" s="14" t="s">
        <v>89</v>
      </c>
      <c r="AW892" s="14" t="s">
        <v>35</v>
      </c>
      <c r="AX892" s="14" t="s">
        <v>73</v>
      </c>
      <c r="AY892" s="255" t="s">
        <v>230</v>
      </c>
    </row>
    <row r="893" spans="1:51" s="14" customFormat="1" ht="12">
      <c r="A893" s="14"/>
      <c r="B893" s="245"/>
      <c r="C893" s="246"/>
      <c r="D893" s="236" t="s">
        <v>240</v>
      </c>
      <c r="E893" s="247" t="s">
        <v>19</v>
      </c>
      <c r="F893" s="248" t="s">
        <v>1237</v>
      </c>
      <c r="G893" s="246"/>
      <c r="H893" s="249">
        <v>10.8</v>
      </c>
      <c r="I893" s="250"/>
      <c r="J893" s="246"/>
      <c r="K893" s="246"/>
      <c r="L893" s="251"/>
      <c r="M893" s="252"/>
      <c r="N893" s="253"/>
      <c r="O893" s="253"/>
      <c r="P893" s="253"/>
      <c r="Q893" s="253"/>
      <c r="R893" s="253"/>
      <c r="S893" s="253"/>
      <c r="T893" s="25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55" t="s">
        <v>240</v>
      </c>
      <c r="AU893" s="255" t="s">
        <v>89</v>
      </c>
      <c r="AV893" s="14" t="s">
        <v>89</v>
      </c>
      <c r="AW893" s="14" t="s">
        <v>35</v>
      </c>
      <c r="AX893" s="14" t="s">
        <v>73</v>
      </c>
      <c r="AY893" s="255" t="s">
        <v>230</v>
      </c>
    </row>
    <row r="894" spans="1:51" s="15" customFormat="1" ht="12">
      <c r="A894" s="15"/>
      <c r="B894" s="256"/>
      <c r="C894" s="257"/>
      <c r="D894" s="236" t="s">
        <v>240</v>
      </c>
      <c r="E894" s="258" t="s">
        <v>19</v>
      </c>
      <c r="F894" s="259" t="s">
        <v>244</v>
      </c>
      <c r="G894" s="257"/>
      <c r="H894" s="260">
        <v>21.6</v>
      </c>
      <c r="I894" s="261"/>
      <c r="J894" s="257"/>
      <c r="K894" s="257"/>
      <c r="L894" s="262"/>
      <c r="M894" s="263"/>
      <c r="N894" s="264"/>
      <c r="O894" s="264"/>
      <c r="P894" s="264"/>
      <c r="Q894" s="264"/>
      <c r="R894" s="264"/>
      <c r="S894" s="264"/>
      <c r="T894" s="26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T894" s="266" t="s">
        <v>240</v>
      </c>
      <c r="AU894" s="266" t="s">
        <v>89</v>
      </c>
      <c r="AV894" s="15" t="s">
        <v>236</v>
      </c>
      <c r="AW894" s="15" t="s">
        <v>35</v>
      </c>
      <c r="AX894" s="15" t="s">
        <v>81</v>
      </c>
      <c r="AY894" s="266" t="s">
        <v>230</v>
      </c>
    </row>
    <row r="895" spans="1:65" s="2" customFormat="1" ht="37.8" customHeight="1">
      <c r="A895" s="40"/>
      <c r="B895" s="41"/>
      <c r="C895" s="216" t="s">
        <v>1238</v>
      </c>
      <c r="D895" s="216" t="s">
        <v>232</v>
      </c>
      <c r="E895" s="217" t="s">
        <v>1239</v>
      </c>
      <c r="F895" s="218" t="s">
        <v>1240</v>
      </c>
      <c r="G895" s="219" t="s">
        <v>315</v>
      </c>
      <c r="H895" s="220">
        <v>11</v>
      </c>
      <c r="I895" s="221"/>
      <c r="J895" s="222">
        <f>ROUND(I895*H895,2)</f>
        <v>0</v>
      </c>
      <c r="K895" s="218" t="s">
        <v>235</v>
      </c>
      <c r="L895" s="46"/>
      <c r="M895" s="223" t="s">
        <v>19</v>
      </c>
      <c r="N895" s="224" t="s">
        <v>45</v>
      </c>
      <c r="O895" s="86"/>
      <c r="P895" s="225">
        <f>O895*H895</f>
        <v>0</v>
      </c>
      <c r="Q895" s="225">
        <v>0</v>
      </c>
      <c r="R895" s="225">
        <f>Q895*H895</f>
        <v>0</v>
      </c>
      <c r="S895" s="225">
        <v>0</v>
      </c>
      <c r="T895" s="226">
        <f>S895*H895</f>
        <v>0</v>
      </c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R895" s="227" t="s">
        <v>348</v>
      </c>
      <c r="AT895" s="227" t="s">
        <v>232</v>
      </c>
      <c r="AU895" s="227" t="s">
        <v>89</v>
      </c>
      <c r="AY895" s="19" t="s">
        <v>230</v>
      </c>
      <c r="BE895" s="228">
        <f>IF(N895="základní",J895,0)</f>
        <v>0</v>
      </c>
      <c r="BF895" s="228">
        <f>IF(N895="snížená",J895,0)</f>
        <v>0</v>
      </c>
      <c r="BG895" s="228">
        <f>IF(N895="zákl. přenesená",J895,0)</f>
        <v>0</v>
      </c>
      <c r="BH895" s="228">
        <f>IF(N895="sníž. přenesená",J895,0)</f>
        <v>0</v>
      </c>
      <c r="BI895" s="228">
        <f>IF(N895="nulová",J895,0)</f>
        <v>0</v>
      </c>
      <c r="BJ895" s="19" t="s">
        <v>89</v>
      </c>
      <c r="BK895" s="228">
        <f>ROUND(I895*H895,2)</f>
        <v>0</v>
      </c>
      <c r="BL895" s="19" t="s">
        <v>348</v>
      </c>
      <c r="BM895" s="227" t="s">
        <v>1241</v>
      </c>
    </row>
    <row r="896" spans="1:47" s="2" customFormat="1" ht="12">
      <c r="A896" s="40"/>
      <c r="B896" s="41"/>
      <c r="C896" s="42"/>
      <c r="D896" s="229" t="s">
        <v>238</v>
      </c>
      <c r="E896" s="42"/>
      <c r="F896" s="230" t="s">
        <v>1242</v>
      </c>
      <c r="G896" s="42"/>
      <c r="H896" s="42"/>
      <c r="I896" s="231"/>
      <c r="J896" s="42"/>
      <c r="K896" s="42"/>
      <c r="L896" s="46"/>
      <c r="M896" s="232"/>
      <c r="N896" s="233"/>
      <c r="O896" s="86"/>
      <c r="P896" s="86"/>
      <c r="Q896" s="86"/>
      <c r="R896" s="86"/>
      <c r="S896" s="86"/>
      <c r="T896" s="87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T896" s="19" t="s">
        <v>238</v>
      </c>
      <c r="AU896" s="19" t="s">
        <v>89</v>
      </c>
    </row>
    <row r="897" spans="1:51" s="13" customFormat="1" ht="12">
      <c r="A897" s="13"/>
      <c r="B897" s="234"/>
      <c r="C897" s="235"/>
      <c r="D897" s="236" t="s">
        <v>240</v>
      </c>
      <c r="E897" s="237" t="s">
        <v>19</v>
      </c>
      <c r="F897" s="238" t="s">
        <v>1243</v>
      </c>
      <c r="G897" s="235"/>
      <c r="H897" s="237" t="s">
        <v>19</v>
      </c>
      <c r="I897" s="239"/>
      <c r="J897" s="235"/>
      <c r="K897" s="235"/>
      <c r="L897" s="240"/>
      <c r="M897" s="241"/>
      <c r="N897" s="242"/>
      <c r="O897" s="242"/>
      <c r="P897" s="242"/>
      <c r="Q897" s="242"/>
      <c r="R897" s="242"/>
      <c r="S897" s="242"/>
      <c r="T897" s="24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4" t="s">
        <v>240</v>
      </c>
      <c r="AU897" s="244" t="s">
        <v>89</v>
      </c>
      <c r="AV897" s="13" t="s">
        <v>81</v>
      </c>
      <c r="AW897" s="13" t="s">
        <v>35</v>
      </c>
      <c r="AX897" s="13" t="s">
        <v>73</v>
      </c>
      <c r="AY897" s="244" t="s">
        <v>230</v>
      </c>
    </row>
    <row r="898" spans="1:51" s="14" customFormat="1" ht="12">
      <c r="A898" s="14"/>
      <c r="B898" s="245"/>
      <c r="C898" s="246"/>
      <c r="D898" s="236" t="s">
        <v>240</v>
      </c>
      <c r="E898" s="247" t="s">
        <v>19</v>
      </c>
      <c r="F898" s="248" t="s">
        <v>116</v>
      </c>
      <c r="G898" s="246"/>
      <c r="H898" s="249">
        <v>3</v>
      </c>
      <c r="I898" s="250"/>
      <c r="J898" s="246"/>
      <c r="K898" s="246"/>
      <c r="L898" s="251"/>
      <c r="M898" s="252"/>
      <c r="N898" s="253"/>
      <c r="O898" s="253"/>
      <c r="P898" s="253"/>
      <c r="Q898" s="253"/>
      <c r="R898" s="253"/>
      <c r="S898" s="253"/>
      <c r="T898" s="25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5" t="s">
        <v>240</v>
      </c>
      <c r="AU898" s="255" t="s">
        <v>89</v>
      </c>
      <c r="AV898" s="14" t="s">
        <v>89</v>
      </c>
      <c r="AW898" s="14" t="s">
        <v>35</v>
      </c>
      <c r="AX898" s="14" t="s">
        <v>73</v>
      </c>
      <c r="AY898" s="255" t="s">
        <v>230</v>
      </c>
    </row>
    <row r="899" spans="1:51" s="13" customFormat="1" ht="12">
      <c r="A899" s="13"/>
      <c r="B899" s="234"/>
      <c r="C899" s="235"/>
      <c r="D899" s="236" t="s">
        <v>240</v>
      </c>
      <c r="E899" s="237" t="s">
        <v>19</v>
      </c>
      <c r="F899" s="238" t="s">
        <v>1244</v>
      </c>
      <c r="G899" s="235"/>
      <c r="H899" s="237" t="s">
        <v>19</v>
      </c>
      <c r="I899" s="239"/>
      <c r="J899" s="235"/>
      <c r="K899" s="235"/>
      <c r="L899" s="240"/>
      <c r="M899" s="241"/>
      <c r="N899" s="242"/>
      <c r="O899" s="242"/>
      <c r="P899" s="242"/>
      <c r="Q899" s="242"/>
      <c r="R899" s="242"/>
      <c r="S899" s="242"/>
      <c r="T899" s="24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4" t="s">
        <v>240</v>
      </c>
      <c r="AU899" s="244" t="s">
        <v>89</v>
      </c>
      <c r="AV899" s="13" t="s">
        <v>81</v>
      </c>
      <c r="AW899" s="13" t="s">
        <v>35</v>
      </c>
      <c r="AX899" s="13" t="s">
        <v>73</v>
      </c>
      <c r="AY899" s="244" t="s">
        <v>230</v>
      </c>
    </row>
    <row r="900" spans="1:51" s="14" customFormat="1" ht="12">
      <c r="A900" s="14"/>
      <c r="B900" s="245"/>
      <c r="C900" s="246"/>
      <c r="D900" s="236" t="s">
        <v>240</v>
      </c>
      <c r="E900" s="247" t="s">
        <v>19</v>
      </c>
      <c r="F900" s="248" t="s">
        <v>116</v>
      </c>
      <c r="G900" s="246"/>
      <c r="H900" s="249">
        <v>3</v>
      </c>
      <c r="I900" s="250"/>
      <c r="J900" s="246"/>
      <c r="K900" s="246"/>
      <c r="L900" s="251"/>
      <c r="M900" s="252"/>
      <c r="N900" s="253"/>
      <c r="O900" s="253"/>
      <c r="P900" s="253"/>
      <c r="Q900" s="253"/>
      <c r="R900" s="253"/>
      <c r="S900" s="253"/>
      <c r="T900" s="25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55" t="s">
        <v>240</v>
      </c>
      <c r="AU900" s="255" t="s">
        <v>89</v>
      </c>
      <c r="AV900" s="14" t="s">
        <v>89</v>
      </c>
      <c r="AW900" s="14" t="s">
        <v>35</v>
      </c>
      <c r="AX900" s="14" t="s">
        <v>73</v>
      </c>
      <c r="AY900" s="255" t="s">
        <v>230</v>
      </c>
    </row>
    <row r="901" spans="1:51" s="13" customFormat="1" ht="12">
      <c r="A901" s="13"/>
      <c r="B901" s="234"/>
      <c r="C901" s="235"/>
      <c r="D901" s="236" t="s">
        <v>240</v>
      </c>
      <c r="E901" s="237" t="s">
        <v>19</v>
      </c>
      <c r="F901" s="238" t="s">
        <v>1245</v>
      </c>
      <c r="G901" s="235"/>
      <c r="H901" s="237" t="s">
        <v>19</v>
      </c>
      <c r="I901" s="239"/>
      <c r="J901" s="235"/>
      <c r="K901" s="235"/>
      <c r="L901" s="240"/>
      <c r="M901" s="241"/>
      <c r="N901" s="242"/>
      <c r="O901" s="242"/>
      <c r="P901" s="242"/>
      <c r="Q901" s="242"/>
      <c r="R901" s="242"/>
      <c r="S901" s="242"/>
      <c r="T901" s="24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4" t="s">
        <v>240</v>
      </c>
      <c r="AU901" s="244" t="s">
        <v>89</v>
      </c>
      <c r="AV901" s="13" t="s">
        <v>81</v>
      </c>
      <c r="AW901" s="13" t="s">
        <v>35</v>
      </c>
      <c r="AX901" s="13" t="s">
        <v>73</v>
      </c>
      <c r="AY901" s="244" t="s">
        <v>230</v>
      </c>
    </row>
    <row r="902" spans="1:51" s="14" customFormat="1" ht="12">
      <c r="A902" s="14"/>
      <c r="B902" s="245"/>
      <c r="C902" s="246"/>
      <c r="D902" s="236" t="s">
        <v>240</v>
      </c>
      <c r="E902" s="247" t="s">
        <v>19</v>
      </c>
      <c r="F902" s="248" t="s">
        <v>258</v>
      </c>
      <c r="G902" s="246"/>
      <c r="H902" s="249">
        <v>5</v>
      </c>
      <c r="I902" s="250"/>
      <c r="J902" s="246"/>
      <c r="K902" s="246"/>
      <c r="L902" s="251"/>
      <c r="M902" s="252"/>
      <c r="N902" s="253"/>
      <c r="O902" s="253"/>
      <c r="P902" s="253"/>
      <c r="Q902" s="253"/>
      <c r="R902" s="253"/>
      <c r="S902" s="253"/>
      <c r="T902" s="25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55" t="s">
        <v>240</v>
      </c>
      <c r="AU902" s="255" t="s">
        <v>89</v>
      </c>
      <c r="AV902" s="14" t="s">
        <v>89</v>
      </c>
      <c r="AW902" s="14" t="s">
        <v>35</v>
      </c>
      <c r="AX902" s="14" t="s">
        <v>73</v>
      </c>
      <c r="AY902" s="255" t="s">
        <v>230</v>
      </c>
    </row>
    <row r="903" spans="1:51" s="15" customFormat="1" ht="12">
      <c r="A903" s="15"/>
      <c r="B903" s="256"/>
      <c r="C903" s="257"/>
      <c r="D903" s="236" t="s">
        <v>240</v>
      </c>
      <c r="E903" s="258" t="s">
        <v>19</v>
      </c>
      <c r="F903" s="259" t="s">
        <v>244</v>
      </c>
      <c r="G903" s="257"/>
      <c r="H903" s="260">
        <v>11</v>
      </c>
      <c r="I903" s="261"/>
      <c r="J903" s="257"/>
      <c r="K903" s="257"/>
      <c r="L903" s="262"/>
      <c r="M903" s="263"/>
      <c r="N903" s="264"/>
      <c r="O903" s="264"/>
      <c r="P903" s="264"/>
      <c r="Q903" s="264"/>
      <c r="R903" s="264"/>
      <c r="S903" s="264"/>
      <c r="T903" s="26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T903" s="266" t="s">
        <v>240</v>
      </c>
      <c r="AU903" s="266" t="s">
        <v>89</v>
      </c>
      <c r="AV903" s="15" t="s">
        <v>236</v>
      </c>
      <c r="AW903" s="15" t="s">
        <v>35</v>
      </c>
      <c r="AX903" s="15" t="s">
        <v>81</v>
      </c>
      <c r="AY903" s="266" t="s">
        <v>230</v>
      </c>
    </row>
    <row r="904" spans="1:65" s="2" customFormat="1" ht="24.15" customHeight="1">
      <c r="A904" s="40"/>
      <c r="B904" s="41"/>
      <c r="C904" s="267" t="s">
        <v>1246</v>
      </c>
      <c r="D904" s="267" t="s">
        <v>281</v>
      </c>
      <c r="E904" s="268" t="s">
        <v>1247</v>
      </c>
      <c r="F904" s="269" t="s">
        <v>1248</v>
      </c>
      <c r="G904" s="270" t="s">
        <v>315</v>
      </c>
      <c r="H904" s="271">
        <v>6</v>
      </c>
      <c r="I904" s="272"/>
      <c r="J904" s="273">
        <f>ROUND(I904*H904,2)</f>
        <v>0</v>
      </c>
      <c r="K904" s="269" t="s">
        <v>235</v>
      </c>
      <c r="L904" s="274"/>
      <c r="M904" s="275" t="s">
        <v>19</v>
      </c>
      <c r="N904" s="276" t="s">
        <v>45</v>
      </c>
      <c r="O904" s="86"/>
      <c r="P904" s="225">
        <f>O904*H904</f>
        <v>0</v>
      </c>
      <c r="Q904" s="225">
        <v>0.016</v>
      </c>
      <c r="R904" s="225">
        <f>Q904*H904</f>
        <v>0.096</v>
      </c>
      <c r="S904" s="225">
        <v>0</v>
      </c>
      <c r="T904" s="226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27" t="s">
        <v>456</v>
      </c>
      <c r="AT904" s="227" t="s">
        <v>281</v>
      </c>
      <c r="AU904" s="227" t="s">
        <v>89</v>
      </c>
      <c r="AY904" s="19" t="s">
        <v>230</v>
      </c>
      <c r="BE904" s="228">
        <f>IF(N904="základní",J904,0)</f>
        <v>0</v>
      </c>
      <c r="BF904" s="228">
        <f>IF(N904="snížená",J904,0)</f>
        <v>0</v>
      </c>
      <c r="BG904" s="228">
        <f>IF(N904="zákl. přenesená",J904,0)</f>
        <v>0</v>
      </c>
      <c r="BH904" s="228">
        <f>IF(N904="sníž. přenesená",J904,0)</f>
        <v>0</v>
      </c>
      <c r="BI904" s="228">
        <f>IF(N904="nulová",J904,0)</f>
        <v>0</v>
      </c>
      <c r="BJ904" s="19" t="s">
        <v>89</v>
      </c>
      <c r="BK904" s="228">
        <f>ROUND(I904*H904,2)</f>
        <v>0</v>
      </c>
      <c r="BL904" s="19" t="s">
        <v>348</v>
      </c>
      <c r="BM904" s="227" t="s">
        <v>1249</v>
      </c>
    </row>
    <row r="905" spans="1:47" s="2" customFormat="1" ht="12">
      <c r="A905" s="40"/>
      <c r="B905" s="41"/>
      <c r="C905" s="42"/>
      <c r="D905" s="236" t="s">
        <v>636</v>
      </c>
      <c r="E905" s="42"/>
      <c r="F905" s="288" t="s">
        <v>1230</v>
      </c>
      <c r="G905" s="42"/>
      <c r="H905" s="42"/>
      <c r="I905" s="231"/>
      <c r="J905" s="42"/>
      <c r="K905" s="42"/>
      <c r="L905" s="46"/>
      <c r="M905" s="232"/>
      <c r="N905" s="233"/>
      <c r="O905" s="86"/>
      <c r="P905" s="86"/>
      <c r="Q905" s="86"/>
      <c r="R905" s="86"/>
      <c r="S905" s="86"/>
      <c r="T905" s="87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T905" s="19" t="s">
        <v>636</v>
      </c>
      <c r="AU905" s="19" t="s">
        <v>89</v>
      </c>
    </row>
    <row r="906" spans="1:51" s="13" customFormat="1" ht="12">
      <c r="A906" s="13"/>
      <c r="B906" s="234"/>
      <c r="C906" s="235"/>
      <c r="D906" s="236" t="s">
        <v>240</v>
      </c>
      <c r="E906" s="237" t="s">
        <v>19</v>
      </c>
      <c r="F906" s="238" t="s">
        <v>1243</v>
      </c>
      <c r="G906" s="235"/>
      <c r="H906" s="237" t="s">
        <v>19</v>
      </c>
      <c r="I906" s="239"/>
      <c r="J906" s="235"/>
      <c r="K906" s="235"/>
      <c r="L906" s="240"/>
      <c r="M906" s="241"/>
      <c r="N906" s="242"/>
      <c r="O906" s="242"/>
      <c r="P906" s="242"/>
      <c r="Q906" s="242"/>
      <c r="R906" s="242"/>
      <c r="S906" s="242"/>
      <c r="T906" s="24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4" t="s">
        <v>240</v>
      </c>
      <c r="AU906" s="244" t="s">
        <v>89</v>
      </c>
      <c r="AV906" s="13" t="s">
        <v>81</v>
      </c>
      <c r="AW906" s="13" t="s">
        <v>35</v>
      </c>
      <c r="AX906" s="13" t="s">
        <v>73</v>
      </c>
      <c r="AY906" s="244" t="s">
        <v>230</v>
      </c>
    </row>
    <row r="907" spans="1:51" s="14" customFormat="1" ht="12">
      <c r="A907" s="14"/>
      <c r="B907" s="245"/>
      <c r="C907" s="246"/>
      <c r="D907" s="236" t="s">
        <v>240</v>
      </c>
      <c r="E907" s="247" t="s">
        <v>19</v>
      </c>
      <c r="F907" s="248" t="s">
        <v>116</v>
      </c>
      <c r="G907" s="246"/>
      <c r="H907" s="249">
        <v>3</v>
      </c>
      <c r="I907" s="250"/>
      <c r="J907" s="246"/>
      <c r="K907" s="246"/>
      <c r="L907" s="251"/>
      <c r="M907" s="252"/>
      <c r="N907" s="253"/>
      <c r="O907" s="253"/>
      <c r="P907" s="253"/>
      <c r="Q907" s="253"/>
      <c r="R907" s="253"/>
      <c r="S907" s="253"/>
      <c r="T907" s="25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55" t="s">
        <v>240</v>
      </c>
      <c r="AU907" s="255" t="s">
        <v>89</v>
      </c>
      <c r="AV907" s="14" t="s">
        <v>89</v>
      </c>
      <c r="AW907" s="14" t="s">
        <v>35</v>
      </c>
      <c r="AX907" s="14" t="s">
        <v>73</v>
      </c>
      <c r="AY907" s="255" t="s">
        <v>230</v>
      </c>
    </row>
    <row r="908" spans="1:51" s="13" customFormat="1" ht="12">
      <c r="A908" s="13"/>
      <c r="B908" s="234"/>
      <c r="C908" s="235"/>
      <c r="D908" s="236" t="s">
        <v>240</v>
      </c>
      <c r="E908" s="237" t="s">
        <v>19</v>
      </c>
      <c r="F908" s="238" t="s">
        <v>1244</v>
      </c>
      <c r="G908" s="235"/>
      <c r="H908" s="237" t="s">
        <v>19</v>
      </c>
      <c r="I908" s="239"/>
      <c r="J908" s="235"/>
      <c r="K908" s="235"/>
      <c r="L908" s="240"/>
      <c r="M908" s="241"/>
      <c r="N908" s="242"/>
      <c r="O908" s="242"/>
      <c r="P908" s="242"/>
      <c r="Q908" s="242"/>
      <c r="R908" s="242"/>
      <c r="S908" s="242"/>
      <c r="T908" s="24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4" t="s">
        <v>240</v>
      </c>
      <c r="AU908" s="244" t="s">
        <v>89</v>
      </c>
      <c r="AV908" s="13" t="s">
        <v>81</v>
      </c>
      <c r="AW908" s="13" t="s">
        <v>35</v>
      </c>
      <c r="AX908" s="13" t="s">
        <v>73</v>
      </c>
      <c r="AY908" s="244" t="s">
        <v>230</v>
      </c>
    </row>
    <row r="909" spans="1:51" s="14" customFormat="1" ht="12">
      <c r="A909" s="14"/>
      <c r="B909" s="245"/>
      <c r="C909" s="246"/>
      <c r="D909" s="236" t="s">
        <v>240</v>
      </c>
      <c r="E909" s="247" t="s">
        <v>19</v>
      </c>
      <c r="F909" s="248" t="s">
        <v>116</v>
      </c>
      <c r="G909" s="246"/>
      <c r="H909" s="249">
        <v>3</v>
      </c>
      <c r="I909" s="250"/>
      <c r="J909" s="246"/>
      <c r="K909" s="246"/>
      <c r="L909" s="251"/>
      <c r="M909" s="252"/>
      <c r="N909" s="253"/>
      <c r="O909" s="253"/>
      <c r="P909" s="253"/>
      <c r="Q909" s="253"/>
      <c r="R909" s="253"/>
      <c r="S909" s="253"/>
      <c r="T909" s="25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55" t="s">
        <v>240</v>
      </c>
      <c r="AU909" s="255" t="s">
        <v>89</v>
      </c>
      <c r="AV909" s="14" t="s">
        <v>89</v>
      </c>
      <c r="AW909" s="14" t="s">
        <v>35</v>
      </c>
      <c r="AX909" s="14" t="s">
        <v>73</v>
      </c>
      <c r="AY909" s="255" t="s">
        <v>230</v>
      </c>
    </row>
    <row r="910" spans="1:51" s="15" customFormat="1" ht="12">
      <c r="A910" s="15"/>
      <c r="B910" s="256"/>
      <c r="C910" s="257"/>
      <c r="D910" s="236" t="s">
        <v>240</v>
      </c>
      <c r="E910" s="258" t="s">
        <v>19</v>
      </c>
      <c r="F910" s="259" t="s">
        <v>244</v>
      </c>
      <c r="G910" s="257"/>
      <c r="H910" s="260">
        <v>6</v>
      </c>
      <c r="I910" s="261"/>
      <c r="J910" s="257"/>
      <c r="K910" s="257"/>
      <c r="L910" s="262"/>
      <c r="M910" s="263"/>
      <c r="N910" s="264"/>
      <c r="O910" s="264"/>
      <c r="P910" s="264"/>
      <c r="Q910" s="264"/>
      <c r="R910" s="264"/>
      <c r="S910" s="264"/>
      <c r="T910" s="26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T910" s="266" t="s">
        <v>240</v>
      </c>
      <c r="AU910" s="266" t="s">
        <v>89</v>
      </c>
      <c r="AV910" s="15" t="s">
        <v>236</v>
      </c>
      <c r="AW910" s="15" t="s">
        <v>35</v>
      </c>
      <c r="AX910" s="15" t="s">
        <v>81</v>
      </c>
      <c r="AY910" s="266" t="s">
        <v>230</v>
      </c>
    </row>
    <row r="911" spans="1:65" s="2" customFormat="1" ht="24.15" customHeight="1">
      <c r="A911" s="40"/>
      <c r="B911" s="41"/>
      <c r="C911" s="267" t="s">
        <v>1250</v>
      </c>
      <c r="D911" s="267" t="s">
        <v>281</v>
      </c>
      <c r="E911" s="268" t="s">
        <v>1251</v>
      </c>
      <c r="F911" s="269" t="s">
        <v>1252</v>
      </c>
      <c r="G911" s="270" t="s">
        <v>315</v>
      </c>
      <c r="H911" s="271">
        <v>5</v>
      </c>
      <c r="I911" s="272"/>
      <c r="J911" s="273">
        <f>ROUND(I911*H911,2)</f>
        <v>0</v>
      </c>
      <c r="K911" s="269" t="s">
        <v>235</v>
      </c>
      <c r="L911" s="274"/>
      <c r="M911" s="275" t="s">
        <v>19</v>
      </c>
      <c r="N911" s="276" t="s">
        <v>45</v>
      </c>
      <c r="O911" s="86"/>
      <c r="P911" s="225">
        <f>O911*H911</f>
        <v>0</v>
      </c>
      <c r="Q911" s="225">
        <v>0.0145</v>
      </c>
      <c r="R911" s="225">
        <f>Q911*H911</f>
        <v>0.07250000000000001</v>
      </c>
      <c r="S911" s="225">
        <v>0</v>
      </c>
      <c r="T911" s="226">
        <f>S911*H911</f>
        <v>0</v>
      </c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R911" s="227" t="s">
        <v>456</v>
      </c>
      <c r="AT911" s="227" t="s">
        <v>281</v>
      </c>
      <c r="AU911" s="227" t="s">
        <v>89</v>
      </c>
      <c r="AY911" s="19" t="s">
        <v>230</v>
      </c>
      <c r="BE911" s="228">
        <f>IF(N911="základní",J911,0)</f>
        <v>0</v>
      </c>
      <c r="BF911" s="228">
        <f>IF(N911="snížená",J911,0)</f>
        <v>0</v>
      </c>
      <c r="BG911" s="228">
        <f>IF(N911="zákl. přenesená",J911,0)</f>
        <v>0</v>
      </c>
      <c r="BH911" s="228">
        <f>IF(N911="sníž. přenesená",J911,0)</f>
        <v>0</v>
      </c>
      <c r="BI911" s="228">
        <f>IF(N911="nulová",J911,0)</f>
        <v>0</v>
      </c>
      <c r="BJ911" s="19" t="s">
        <v>89</v>
      </c>
      <c r="BK911" s="228">
        <f>ROUND(I911*H911,2)</f>
        <v>0</v>
      </c>
      <c r="BL911" s="19" t="s">
        <v>348</v>
      </c>
      <c r="BM911" s="227" t="s">
        <v>1253</v>
      </c>
    </row>
    <row r="912" spans="1:47" s="2" customFormat="1" ht="12">
      <c r="A912" s="40"/>
      <c r="B912" s="41"/>
      <c r="C912" s="42"/>
      <c r="D912" s="236" t="s">
        <v>636</v>
      </c>
      <c r="E912" s="42"/>
      <c r="F912" s="288" t="s">
        <v>1230</v>
      </c>
      <c r="G912" s="42"/>
      <c r="H912" s="42"/>
      <c r="I912" s="231"/>
      <c r="J912" s="42"/>
      <c r="K912" s="42"/>
      <c r="L912" s="46"/>
      <c r="M912" s="232"/>
      <c r="N912" s="233"/>
      <c r="O912" s="86"/>
      <c r="P912" s="86"/>
      <c r="Q912" s="86"/>
      <c r="R912" s="86"/>
      <c r="S912" s="86"/>
      <c r="T912" s="87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T912" s="19" t="s">
        <v>636</v>
      </c>
      <c r="AU912" s="19" t="s">
        <v>89</v>
      </c>
    </row>
    <row r="913" spans="1:51" s="13" customFormat="1" ht="12">
      <c r="A913" s="13"/>
      <c r="B913" s="234"/>
      <c r="C913" s="235"/>
      <c r="D913" s="236" t="s">
        <v>240</v>
      </c>
      <c r="E913" s="237" t="s">
        <v>19</v>
      </c>
      <c r="F913" s="238" t="s">
        <v>1245</v>
      </c>
      <c r="G913" s="235"/>
      <c r="H913" s="237" t="s">
        <v>19</v>
      </c>
      <c r="I913" s="239"/>
      <c r="J913" s="235"/>
      <c r="K913" s="235"/>
      <c r="L913" s="240"/>
      <c r="M913" s="241"/>
      <c r="N913" s="242"/>
      <c r="O913" s="242"/>
      <c r="P913" s="242"/>
      <c r="Q913" s="242"/>
      <c r="R913" s="242"/>
      <c r="S913" s="242"/>
      <c r="T913" s="24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4" t="s">
        <v>240</v>
      </c>
      <c r="AU913" s="244" t="s">
        <v>89</v>
      </c>
      <c r="AV913" s="13" t="s">
        <v>81</v>
      </c>
      <c r="AW913" s="13" t="s">
        <v>35</v>
      </c>
      <c r="AX913" s="13" t="s">
        <v>73</v>
      </c>
      <c r="AY913" s="244" t="s">
        <v>230</v>
      </c>
    </row>
    <row r="914" spans="1:51" s="14" customFormat="1" ht="12">
      <c r="A914" s="14"/>
      <c r="B914" s="245"/>
      <c r="C914" s="246"/>
      <c r="D914" s="236" t="s">
        <v>240</v>
      </c>
      <c r="E914" s="247" t="s">
        <v>19</v>
      </c>
      <c r="F914" s="248" t="s">
        <v>258</v>
      </c>
      <c r="G914" s="246"/>
      <c r="H914" s="249">
        <v>5</v>
      </c>
      <c r="I914" s="250"/>
      <c r="J914" s="246"/>
      <c r="K914" s="246"/>
      <c r="L914" s="251"/>
      <c r="M914" s="252"/>
      <c r="N914" s="253"/>
      <c r="O914" s="253"/>
      <c r="P914" s="253"/>
      <c r="Q914" s="253"/>
      <c r="R914" s="253"/>
      <c r="S914" s="253"/>
      <c r="T914" s="25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5" t="s">
        <v>240</v>
      </c>
      <c r="AU914" s="255" t="s">
        <v>89</v>
      </c>
      <c r="AV914" s="14" t="s">
        <v>89</v>
      </c>
      <c r="AW914" s="14" t="s">
        <v>35</v>
      </c>
      <c r="AX914" s="14" t="s">
        <v>73</v>
      </c>
      <c r="AY914" s="255" t="s">
        <v>230</v>
      </c>
    </row>
    <row r="915" spans="1:51" s="15" customFormat="1" ht="12">
      <c r="A915" s="15"/>
      <c r="B915" s="256"/>
      <c r="C915" s="257"/>
      <c r="D915" s="236" t="s">
        <v>240</v>
      </c>
      <c r="E915" s="258" t="s">
        <v>19</v>
      </c>
      <c r="F915" s="259" t="s">
        <v>244</v>
      </c>
      <c r="G915" s="257"/>
      <c r="H915" s="260">
        <v>5</v>
      </c>
      <c r="I915" s="261"/>
      <c r="J915" s="257"/>
      <c r="K915" s="257"/>
      <c r="L915" s="262"/>
      <c r="M915" s="263"/>
      <c r="N915" s="264"/>
      <c r="O915" s="264"/>
      <c r="P915" s="264"/>
      <c r="Q915" s="264"/>
      <c r="R915" s="264"/>
      <c r="S915" s="264"/>
      <c r="T915" s="26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T915" s="266" t="s">
        <v>240</v>
      </c>
      <c r="AU915" s="266" t="s">
        <v>89</v>
      </c>
      <c r="AV915" s="15" t="s">
        <v>236</v>
      </c>
      <c r="AW915" s="15" t="s">
        <v>35</v>
      </c>
      <c r="AX915" s="15" t="s">
        <v>81</v>
      </c>
      <c r="AY915" s="266" t="s">
        <v>230</v>
      </c>
    </row>
    <row r="916" spans="1:65" s="2" customFormat="1" ht="37.8" customHeight="1">
      <c r="A916" s="40"/>
      <c r="B916" s="41"/>
      <c r="C916" s="216" t="s">
        <v>1254</v>
      </c>
      <c r="D916" s="216" t="s">
        <v>232</v>
      </c>
      <c r="E916" s="217" t="s">
        <v>1255</v>
      </c>
      <c r="F916" s="218" t="s">
        <v>1256</v>
      </c>
      <c r="G916" s="219" t="s">
        <v>315</v>
      </c>
      <c r="H916" s="220">
        <v>3</v>
      </c>
      <c r="I916" s="221"/>
      <c r="J916" s="222">
        <f>ROUND(I916*H916,2)</f>
        <v>0</v>
      </c>
      <c r="K916" s="218" t="s">
        <v>235</v>
      </c>
      <c r="L916" s="46"/>
      <c r="M916" s="223" t="s">
        <v>19</v>
      </c>
      <c r="N916" s="224" t="s">
        <v>45</v>
      </c>
      <c r="O916" s="86"/>
      <c r="P916" s="225">
        <f>O916*H916</f>
        <v>0</v>
      </c>
      <c r="Q916" s="225">
        <v>0</v>
      </c>
      <c r="R916" s="225">
        <f>Q916*H916</f>
        <v>0</v>
      </c>
      <c r="S916" s="225">
        <v>0</v>
      </c>
      <c r="T916" s="226">
        <f>S916*H916</f>
        <v>0</v>
      </c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R916" s="227" t="s">
        <v>348</v>
      </c>
      <c r="AT916" s="227" t="s">
        <v>232</v>
      </c>
      <c r="AU916" s="227" t="s">
        <v>89</v>
      </c>
      <c r="AY916" s="19" t="s">
        <v>230</v>
      </c>
      <c r="BE916" s="228">
        <f>IF(N916="základní",J916,0)</f>
        <v>0</v>
      </c>
      <c r="BF916" s="228">
        <f>IF(N916="snížená",J916,0)</f>
        <v>0</v>
      </c>
      <c r="BG916" s="228">
        <f>IF(N916="zákl. přenesená",J916,0)</f>
        <v>0</v>
      </c>
      <c r="BH916" s="228">
        <f>IF(N916="sníž. přenesená",J916,0)</f>
        <v>0</v>
      </c>
      <c r="BI916" s="228">
        <f>IF(N916="nulová",J916,0)</f>
        <v>0</v>
      </c>
      <c r="BJ916" s="19" t="s">
        <v>89</v>
      </c>
      <c r="BK916" s="228">
        <f>ROUND(I916*H916,2)</f>
        <v>0</v>
      </c>
      <c r="BL916" s="19" t="s">
        <v>348</v>
      </c>
      <c r="BM916" s="227" t="s">
        <v>1257</v>
      </c>
    </row>
    <row r="917" spans="1:47" s="2" customFormat="1" ht="12">
      <c r="A917" s="40"/>
      <c r="B917" s="41"/>
      <c r="C917" s="42"/>
      <c r="D917" s="229" t="s">
        <v>238</v>
      </c>
      <c r="E917" s="42"/>
      <c r="F917" s="230" t="s">
        <v>1258</v>
      </c>
      <c r="G917" s="42"/>
      <c r="H917" s="42"/>
      <c r="I917" s="231"/>
      <c r="J917" s="42"/>
      <c r="K917" s="42"/>
      <c r="L917" s="46"/>
      <c r="M917" s="232"/>
      <c r="N917" s="233"/>
      <c r="O917" s="86"/>
      <c r="P917" s="86"/>
      <c r="Q917" s="86"/>
      <c r="R917" s="86"/>
      <c r="S917" s="86"/>
      <c r="T917" s="87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T917" s="19" t="s">
        <v>238</v>
      </c>
      <c r="AU917" s="19" t="s">
        <v>89</v>
      </c>
    </row>
    <row r="918" spans="1:51" s="13" customFormat="1" ht="12">
      <c r="A918" s="13"/>
      <c r="B918" s="234"/>
      <c r="C918" s="235"/>
      <c r="D918" s="236" t="s">
        <v>240</v>
      </c>
      <c r="E918" s="237" t="s">
        <v>19</v>
      </c>
      <c r="F918" s="238" t="s">
        <v>1259</v>
      </c>
      <c r="G918" s="235"/>
      <c r="H918" s="237" t="s">
        <v>19</v>
      </c>
      <c r="I918" s="239"/>
      <c r="J918" s="235"/>
      <c r="K918" s="235"/>
      <c r="L918" s="240"/>
      <c r="M918" s="241"/>
      <c r="N918" s="242"/>
      <c r="O918" s="242"/>
      <c r="P918" s="242"/>
      <c r="Q918" s="242"/>
      <c r="R918" s="242"/>
      <c r="S918" s="242"/>
      <c r="T918" s="24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4" t="s">
        <v>240</v>
      </c>
      <c r="AU918" s="244" t="s">
        <v>89</v>
      </c>
      <c r="AV918" s="13" t="s">
        <v>81</v>
      </c>
      <c r="AW918" s="13" t="s">
        <v>35</v>
      </c>
      <c r="AX918" s="13" t="s">
        <v>73</v>
      </c>
      <c r="AY918" s="244" t="s">
        <v>230</v>
      </c>
    </row>
    <row r="919" spans="1:51" s="14" customFormat="1" ht="12">
      <c r="A919" s="14"/>
      <c r="B919" s="245"/>
      <c r="C919" s="246"/>
      <c r="D919" s="236" t="s">
        <v>240</v>
      </c>
      <c r="E919" s="247" t="s">
        <v>19</v>
      </c>
      <c r="F919" s="248" t="s">
        <v>116</v>
      </c>
      <c r="G919" s="246"/>
      <c r="H919" s="249">
        <v>3</v>
      </c>
      <c r="I919" s="250"/>
      <c r="J919" s="246"/>
      <c r="K919" s="246"/>
      <c r="L919" s="251"/>
      <c r="M919" s="252"/>
      <c r="N919" s="253"/>
      <c r="O919" s="253"/>
      <c r="P919" s="253"/>
      <c r="Q919" s="253"/>
      <c r="R919" s="253"/>
      <c r="S919" s="253"/>
      <c r="T919" s="25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5" t="s">
        <v>240</v>
      </c>
      <c r="AU919" s="255" t="s">
        <v>89</v>
      </c>
      <c r="AV919" s="14" t="s">
        <v>89</v>
      </c>
      <c r="AW919" s="14" t="s">
        <v>35</v>
      </c>
      <c r="AX919" s="14" t="s">
        <v>73</v>
      </c>
      <c r="AY919" s="255" t="s">
        <v>230</v>
      </c>
    </row>
    <row r="920" spans="1:51" s="15" customFormat="1" ht="12">
      <c r="A920" s="15"/>
      <c r="B920" s="256"/>
      <c r="C920" s="257"/>
      <c r="D920" s="236" t="s">
        <v>240</v>
      </c>
      <c r="E920" s="258" t="s">
        <v>19</v>
      </c>
      <c r="F920" s="259" t="s">
        <v>244</v>
      </c>
      <c r="G920" s="257"/>
      <c r="H920" s="260">
        <v>3</v>
      </c>
      <c r="I920" s="261"/>
      <c r="J920" s="257"/>
      <c r="K920" s="257"/>
      <c r="L920" s="262"/>
      <c r="M920" s="263"/>
      <c r="N920" s="264"/>
      <c r="O920" s="264"/>
      <c r="P920" s="264"/>
      <c r="Q920" s="264"/>
      <c r="R920" s="264"/>
      <c r="S920" s="264"/>
      <c r="T920" s="26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66" t="s">
        <v>240</v>
      </c>
      <c r="AU920" s="266" t="s">
        <v>89</v>
      </c>
      <c r="AV920" s="15" t="s">
        <v>236</v>
      </c>
      <c r="AW920" s="15" t="s">
        <v>35</v>
      </c>
      <c r="AX920" s="15" t="s">
        <v>81</v>
      </c>
      <c r="AY920" s="266" t="s">
        <v>230</v>
      </c>
    </row>
    <row r="921" spans="1:65" s="2" customFormat="1" ht="33" customHeight="1">
      <c r="A921" s="40"/>
      <c r="B921" s="41"/>
      <c r="C921" s="267" t="s">
        <v>1260</v>
      </c>
      <c r="D921" s="267" t="s">
        <v>281</v>
      </c>
      <c r="E921" s="268" t="s">
        <v>1261</v>
      </c>
      <c r="F921" s="269" t="s">
        <v>1262</v>
      </c>
      <c r="G921" s="270" t="s">
        <v>315</v>
      </c>
      <c r="H921" s="271">
        <v>3</v>
      </c>
      <c r="I921" s="272"/>
      <c r="J921" s="273">
        <f>ROUND(I921*H921,2)</f>
        <v>0</v>
      </c>
      <c r="K921" s="269" t="s">
        <v>235</v>
      </c>
      <c r="L921" s="274"/>
      <c r="M921" s="275" t="s">
        <v>19</v>
      </c>
      <c r="N921" s="276" t="s">
        <v>45</v>
      </c>
      <c r="O921" s="86"/>
      <c r="P921" s="225">
        <f>O921*H921</f>
        <v>0</v>
      </c>
      <c r="Q921" s="225">
        <v>0.0195</v>
      </c>
      <c r="R921" s="225">
        <f>Q921*H921</f>
        <v>0.058499999999999996</v>
      </c>
      <c r="S921" s="225">
        <v>0</v>
      </c>
      <c r="T921" s="226">
        <f>S921*H921</f>
        <v>0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27" t="s">
        <v>456</v>
      </c>
      <c r="AT921" s="227" t="s">
        <v>281</v>
      </c>
      <c r="AU921" s="227" t="s">
        <v>89</v>
      </c>
      <c r="AY921" s="19" t="s">
        <v>230</v>
      </c>
      <c r="BE921" s="228">
        <f>IF(N921="základní",J921,0)</f>
        <v>0</v>
      </c>
      <c r="BF921" s="228">
        <f>IF(N921="snížená",J921,0)</f>
        <v>0</v>
      </c>
      <c r="BG921" s="228">
        <f>IF(N921="zákl. přenesená",J921,0)</f>
        <v>0</v>
      </c>
      <c r="BH921" s="228">
        <f>IF(N921="sníž. přenesená",J921,0)</f>
        <v>0</v>
      </c>
      <c r="BI921" s="228">
        <f>IF(N921="nulová",J921,0)</f>
        <v>0</v>
      </c>
      <c r="BJ921" s="19" t="s">
        <v>89</v>
      </c>
      <c r="BK921" s="228">
        <f>ROUND(I921*H921,2)</f>
        <v>0</v>
      </c>
      <c r="BL921" s="19" t="s">
        <v>348</v>
      </c>
      <c r="BM921" s="227" t="s">
        <v>1263</v>
      </c>
    </row>
    <row r="922" spans="1:47" s="2" customFormat="1" ht="12">
      <c r="A922" s="40"/>
      <c r="B922" s="41"/>
      <c r="C922" s="42"/>
      <c r="D922" s="236" t="s">
        <v>636</v>
      </c>
      <c r="E922" s="42"/>
      <c r="F922" s="288" t="s">
        <v>1230</v>
      </c>
      <c r="G922" s="42"/>
      <c r="H922" s="42"/>
      <c r="I922" s="231"/>
      <c r="J922" s="42"/>
      <c r="K922" s="42"/>
      <c r="L922" s="46"/>
      <c r="M922" s="232"/>
      <c r="N922" s="233"/>
      <c r="O922" s="86"/>
      <c r="P922" s="86"/>
      <c r="Q922" s="86"/>
      <c r="R922" s="86"/>
      <c r="S922" s="86"/>
      <c r="T922" s="87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T922" s="19" t="s">
        <v>636</v>
      </c>
      <c r="AU922" s="19" t="s">
        <v>89</v>
      </c>
    </row>
    <row r="923" spans="1:65" s="2" customFormat="1" ht="24.15" customHeight="1">
      <c r="A923" s="40"/>
      <c r="B923" s="41"/>
      <c r="C923" s="216" t="s">
        <v>1264</v>
      </c>
      <c r="D923" s="216" t="s">
        <v>232</v>
      </c>
      <c r="E923" s="217" t="s">
        <v>1265</v>
      </c>
      <c r="F923" s="218" t="s">
        <v>1266</v>
      </c>
      <c r="G923" s="219" t="s">
        <v>315</v>
      </c>
      <c r="H923" s="220">
        <v>3</v>
      </c>
      <c r="I923" s="221"/>
      <c r="J923" s="222">
        <f>ROUND(I923*H923,2)</f>
        <v>0</v>
      </c>
      <c r="K923" s="218" t="s">
        <v>19</v>
      </c>
      <c r="L923" s="46"/>
      <c r="M923" s="223" t="s">
        <v>19</v>
      </c>
      <c r="N923" s="224" t="s">
        <v>45</v>
      </c>
      <c r="O923" s="86"/>
      <c r="P923" s="225">
        <f>O923*H923</f>
        <v>0</v>
      </c>
      <c r="Q923" s="225">
        <v>0.00026</v>
      </c>
      <c r="R923" s="225">
        <f>Q923*H923</f>
        <v>0.0007799999999999999</v>
      </c>
      <c r="S923" s="225">
        <v>0</v>
      </c>
      <c r="T923" s="226">
        <f>S923*H923</f>
        <v>0</v>
      </c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R923" s="227" t="s">
        <v>348</v>
      </c>
      <c r="AT923" s="227" t="s">
        <v>232</v>
      </c>
      <c r="AU923" s="227" t="s">
        <v>89</v>
      </c>
      <c r="AY923" s="19" t="s">
        <v>230</v>
      </c>
      <c r="BE923" s="228">
        <f>IF(N923="základní",J923,0)</f>
        <v>0</v>
      </c>
      <c r="BF923" s="228">
        <f>IF(N923="snížená",J923,0)</f>
        <v>0</v>
      </c>
      <c r="BG923" s="228">
        <f>IF(N923="zákl. přenesená",J923,0)</f>
        <v>0</v>
      </c>
      <c r="BH923" s="228">
        <f>IF(N923="sníž. přenesená",J923,0)</f>
        <v>0</v>
      </c>
      <c r="BI923" s="228">
        <f>IF(N923="nulová",J923,0)</f>
        <v>0</v>
      </c>
      <c r="BJ923" s="19" t="s">
        <v>89</v>
      </c>
      <c r="BK923" s="228">
        <f>ROUND(I923*H923,2)</f>
        <v>0</v>
      </c>
      <c r="BL923" s="19" t="s">
        <v>348</v>
      </c>
      <c r="BM923" s="227" t="s">
        <v>1267</v>
      </c>
    </row>
    <row r="924" spans="1:47" s="2" customFormat="1" ht="12">
      <c r="A924" s="40"/>
      <c r="B924" s="41"/>
      <c r="C924" s="42"/>
      <c r="D924" s="236" t="s">
        <v>636</v>
      </c>
      <c r="E924" s="42"/>
      <c r="F924" s="288" t="s">
        <v>1268</v>
      </c>
      <c r="G924" s="42"/>
      <c r="H924" s="42"/>
      <c r="I924" s="231"/>
      <c r="J924" s="42"/>
      <c r="K924" s="42"/>
      <c r="L924" s="46"/>
      <c r="M924" s="232"/>
      <c r="N924" s="233"/>
      <c r="O924" s="86"/>
      <c r="P924" s="86"/>
      <c r="Q924" s="86"/>
      <c r="R924" s="86"/>
      <c r="S924" s="86"/>
      <c r="T924" s="87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T924" s="19" t="s">
        <v>636</v>
      </c>
      <c r="AU924" s="19" t="s">
        <v>89</v>
      </c>
    </row>
    <row r="925" spans="1:51" s="13" customFormat="1" ht="12">
      <c r="A925" s="13"/>
      <c r="B925" s="234"/>
      <c r="C925" s="235"/>
      <c r="D925" s="236" t="s">
        <v>240</v>
      </c>
      <c r="E925" s="237" t="s">
        <v>19</v>
      </c>
      <c r="F925" s="238" t="s">
        <v>1269</v>
      </c>
      <c r="G925" s="235"/>
      <c r="H925" s="237" t="s">
        <v>19</v>
      </c>
      <c r="I925" s="239"/>
      <c r="J925" s="235"/>
      <c r="K925" s="235"/>
      <c r="L925" s="240"/>
      <c r="M925" s="241"/>
      <c r="N925" s="242"/>
      <c r="O925" s="242"/>
      <c r="P925" s="242"/>
      <c r="Q925" s="242"/>
      <c r="R925" s="242"/>
      <c r="S925" s="242"/>
      <c r="T925" s="24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44" t="s">
        <v>240</v>
      </c>
      <c r="AU925" s="244" t="s">
        <v>89</v>
      </c>
      <c r="AV925" s="13" t="s">
        <v>81</v>
      </c>
      <c r="AW925" s="13" t="s">
        <v>35</v>
      </c>
      <c r="AX925" s="13" t="s">
        <v>73</v>
      </c>
      <c r="AY925" s="244" t="s">
        <v>230</v>
      </c>
    </row>
    <row r="926" spans="1:51" s="14" customFormat="1" ht="12">
      <c r="A926" s="14"/>
      <c r="B926" s="245"/>
      <c r="C926" s="246"/>
      <c r="D926" s="236" t="s">
        <v>240</v>
      </c>
      <c r="E926" s="247" t="s">
        <v>19</v>
      </c>
      <c r="F926" s="248" t="s">
        <v>116</v>
      </c>
      <c r="G926" s="246"/>
      <c r="H926" s="249">
        <v>3</v>
      </c>
      <c r="I926" s="250"/>
      <c r="J926" s="246"/>
      <c r="K926" s="246"/>
      <c r="L926" s="251"/>
      <c r="M926" s="252"/>
      <c r="N926" s="253"/>
      <c r="O926" s="253"/>
      <c r="P926" s="253"/>
      <c r="Q926" s="253"/>
      <c r="R926" s="253"/>
      <c r="S926" s="253"/>
      <c r="T926" s="25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5" t="s">
        <v>240</v>
      </c>
      <c r="AU926" s="255" t="s">
        <v>89</v>
      </c>
      <c r="AV926" s="14" t="s">
        <v>89</v>
      </c>
      <c r="AW926" s="14" t="s">
        <v>35</v>
      </c>
      <c r="AX926" s="14" t="s">
        <v>73</v>
      </c>
      <c r="AY926" s="255" t="s">
        <v>230</v>
      </c>
    </row>
    <row r="927" spans="1:51" s="15" customFormat="1" ht="12">
      <c r="A927" s="15"/>
      <c r="B927" s="256"/>
      <c r="C927" s="257"/>
      <c r="D927" s="236" t="s">
        <v>240</v>
      </c>
      <c r="E927" s="258" t="s">
        <v>19</v>
      </c>
      <c r="F927" s="259" t="s">
        <v>244</v>
      </c>
      <c r="G927" s="257"/>
      <c r="H927" s="260">
        <v>3</v>
      </c>
      <c r="I927" s="261"/>
      <c r="J927" s="257"/>
      <c r="K927" s="257"/>
      <c r="L927" s="262"/>
      <c r="M927" s="263"/>
      <c r="N927" s="264"/>
      <c r="O927" s="264"/>
      <c r="P927" s="264"/>
      <c r="Q927" s="264"/>
      <c r="R927" s="264"/>
      <c r="S927" s="264"/>
      <c r="T927" s="26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T927" s="266" t="s">
        <v>240</v>
      </c>
      <c r="AU927" s="266" t="s">
        <v>89</v>
      </c>
      <c r="AV927" s="15" t="s">
        <v>236</v>
      </c>
      <c r="AW927" s="15" t="s">
        <v>35</v>
      </c>
      <c r="AX927" s="15" t="s">
        <v>81</v>
      </c>
      <c r="AY927" s="266" t="s">
        <v>230</v>
      </c>
    </row>
    <row r="928" spans="1:65" s="2" customFormat="1" ht="16.5" customHeight="1">
      <c r="A928" s="40"/>
      <c r="B928" s="41"/>
      <c r="C928" s="267" t="s">
        <v>1270</v>
      </c>
      <c r="D928" s="267" t="s">
        <v>281</v>
      </c>
      <c r="E928" s="268" t="s">
        <v>1271</v>
      </c>
      <c r="F928" s="269" t="s">
        <v>1272</v>
      </c>
      <c r="G928" s="270" t="s">
        <v>315</v>
      </c>
      <c r="H928" s="271">
        <v>3</v>
      </c>
      <c r="I928" s="272"/>
      <c r="J928" s="273">
        <f>ROUND(I928*H928,2)</f>
        <v>0</v>
      </c>
      <c r="K928" s="269" t="s">
        <v>235</v>
      </c>
      <c r="L928" s="274"/>
      <c r="M928" s="275" t="s">
        <v>19</v>
      </c>
      <c r="N928" s="276" t="s">
        <v>45</v>
      </c>
      <c r="O928" s="86"/>
      <c r="P928" s="225">
        <f>O928*H928</f>
        <v>0</v>
      </c>
      <c r="Q928" s="225">
        <v>0.0035</v>
      </c>
      <c r="R928" s="225">
        <f>Q928*H928</f>
        <v>0.0105</v>
      </c>
      <c r="S928" s="225">
        <v>0</v>
      </c>
      <c r="T928" s="226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27" t="s">
        <v>456</v>
      </c>
      <c r="AT928" s="227" t="s">
        <v>281</v>
      </c>
      <c r="AU928" s="227" t="s">
        <v>89</v>
      </c>
      <c r="AY928" s="19" t="s">
        <v>230</v>
      </c>
      <c r="BE928" s="228">
        <f>IF(N928="základní",J928,0)</f>
        <v>0</v>
      </c>
      <c r="BF928" s="228">
        <f>IF(N928="snížená",J928,0)</f>
        <v>0</v>
      </c>
      <c r="BG928" s="228">
        <f>IF(N928="zákl. přenesená",J928,0)</f>
        <v>0</v>
      </c>
      <c r="BH928" s="228">
        <f>IF(N928="sníž. přenesená",J928,0)</f>
        <v>0</v>
      </c>
      <c r="BI928" s="228">
        <f>IF(N928="nulová",J928,0)</f>
        <v>0</v>
      </c>
      <c r="BJ928" s="19" t="s">
        <v>89</v>
      </c>
      <c r="BK928" s="228">
        <f>ROUND(I928*H928,2)</f>
        <v>0</v>
      </c>
      <c r="BL928" s="19" t="s">
        <v>348</v>
      </c>
      <c r="BM928" s="227" t="s">
        <v>1273</v>
      </c>
    </row>
    <row r="929" spans="1:47" s="2" customFormat="1" ht="12">
      <c r="A929" s="40"/>
      <c r="B929" s="41"/>
      <c r="C929" s="42"/>
      <c r="D929" s="236" t="s">
        <v>636</v>
      </c>
      <c r="E929" s="42"/>
      <c r="F929" s="288" t="s">
        <v>1274</v>
      </c>
      <c r="G929" s="42"/>
      <c r="H929" s="42"/>
      <c r="I929" s="231"/>
      <c r="J929" s="42"/>
      <c r="K929" s="42"/>
      <c r="L929" s="46"/>
      <c r="M929" s="232"/>
      <c r="N929" s="233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636</v>
      </c>
      <c r="AU929" s="19" t="s">
        <v>89</v>
      </c>
    </row>
    <row r="930" spans="1:65" s="2" customFormat="1" ht="24.15" customHeight="1">
      <c r="A930" s="40"/>
      <c r="B930" s="41"/>
      <c r="C930" s="216" t="s">
        <v>1275</v>
      </c>
      <c r="D930" s="216" t="s">
        <v>232</v>
      </c>
      <c r="E930" s="217" t="s">
        <v>1276</v>
      </c>
      <c r="F930" s="218" t="s">
        <v>1277</v>
      </c>
      <c r="G930" s="219" t="s">
        <v>315</v>
      </c>
      <c r="H930" s="220">
        <v>9</v>
      </c>
      <c r="I930" s="221"/>
      <c r="J930" s="222">
        <f>ROUND(I930*H930,2)</f>
        <v>0</v>
      </c>
      <c r="K930" s="218" t="s">
        <v>235</v>
      </c>
      <c r="L930" s="46"/>
      <c r="M930" s="223" t="s">
        <v>19</v>
      </c>
      <c r="N930" s="224" t="s">
        <v>45</v>
      </c>
      <c r="O930" s="86"/>
      <c r="P930" s="225">
        <f>O930*H930</f>
        <v>0</v>
      </c>
      <c r="Q930" s="225">
        <v>0</v>
      </c>
      <c r="R930" s="225">
        <f>Q930*H930</f>
        <v>0</v>
      </c>
      <c r="S930" s="225">
        <v>0.024</v>
      </c>
      <c r="T930" s="226">
        <f>S930*H930</f>
        <v>0.216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27" t="s">
        <v>348</v>
      </c>
      <c r="AT930" s="227" t="s">
        <v>232</v>
      </c>
      <c r="AU930" s="227" t="s">
        <v>89</v>
      </c>
      <c r="AY930" s="19" t="s">
        <v>230</v>
      </c>
      <c r="BE930" s="228">
        <f>IF(N930="základní",J930,0)</f>
        <v>0</v>
      </c>
      <c r="BF930" s="228">
        <f>IF(N930="snížená",J930,0)</f>
        <v>0</v>
      </c>
      <c r="BG930" s="228">
        <f>IF(N930="zákl. přenesená",J930,0)</f>
        <v>0</v>
      </c>
      <c r="BH930" s="228">
        <f>IF(N930="sníž. přenesená",J930,0)</f>
        <v>0</v>
      </c>
      <c r="BI930" s="228">
        <f>IF(N930="nulová",J930,0)</f>
        <v>0</v>
      </c>
      <c r="BJ930" s="19" t="s">
        <v>89</v>
      </c>
      <c r="BK930" s="228">
        <f>ROUND(I930*H930,2)</f>
        <v>0</v>
      </c>
      <c r="BL930" s="19" t="s">
        <v>348</v>
      </c>
      <c r="BM930" s="227" t="s">
        <v>1278</v>
      </c>
    </row>
    <row r="931" spans="1:47" s="2" customFormat="1" ht="12">
      <c r="A931" s="40"/>
      <c r="B931" s="41"/>
      <c r="C931" s="42"/>
      <c r="D931" s="229" t="s">
        <v>238</v>
      </c>
      <c r="E931" s="42"/>
      <c r="F931" s="230" t="s">
        <v>1279</v>
      </c>
      <c r="G931" s="42"/>
      <c r="H931" s="42"/>
      <c r="I931" s="231"/>
      <c r="J931" s="42"/>
      <c r="K931" s="42"/>
      <c r="L931" s="46"/>
      <c r="M931" s="232"/>
      <c r="N931" s="233"/>
      <c r="O931" s="86"/>
      <c r="P931" s="86"/>
      <c r="Q931" s="86"/>
      <c r="R931" s="86"/>
      <c r="S931" s="86"/>
      <c r="T931" s="87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T931" s="19" t="s">
        <v>238</v>
      </c>
      <c r="AU931" s="19" t="s">
        <v>89</v>
      </c>
    </row>
    <row r="932" spans="1:65" s="2" customFormat="1" ht="44.25" customHeight="1">
      <c r="A932" s="40"/>
      <c r="B932" s="41"/>
      <c r="C932" s="216" t="s">
        <v>1280</v>
      </c>
      <c r="D932" s="216" t="s">
        <v>232</v>
      </c>
      <c r="E932" s="217" t="s">
        <v>1281</v>
      </c>
      <c r="F932" s="218" t="s">
        <v>1282</v>
      </c>
      <c r="G932" s="219" t="s">
        <v>315</v>
      </c>
      <c r="H932" s="220">
        <v>7</v>
      </c>
      <c r="I932" s="221"/>
      <c r="J932" s="222">
        <f>ROUND(I932*H932,2)</f>
        <v>0</v>
      </c>
      <c r="K932" s="218" t="s">
        <v>235</v>
      </c>
      <c r="L932" s="46"/>
      <c r="M932" s="223" t="s">
        <v>19</v>
      </c>
      <c r="N932" s="224" t="s">
        <v>45</v>
      </c>
      <c r="O932" s="86"/>
      <c r="P932" s="225">
        <f>O932*H932</f>
        <v>0</v>
      </c>
      <c r="Q932" s="225">
        <v>0</v>
      </c>
      <c r="R932" s="225">
        <f>Q932*H932</f>
        <v>0</v>
      </c>
      <c r="S932" s="225">
        <v>0</v>
      </c>
      <c r="T932" s="226">
        <f>S932*H932</f>
        <v>0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27" t="s">
        <v>348</v>
      </c>
      <c r="AT932" s="227" t="s">
        <v>232</v>
      </c>
      <c r="AU932" s="227" t="s">
        <v>89</v>
      </c>
      <c r="AY932" s="19" t="s">
        <v>230</v>
      </c>
      <c r="BE932" s="228">
        <f>IF(N932="základní",J932,0)</f>
        <v>0</v>
      </c>
      <c r="BF932" s="228">
        <f>IF(N932="snížená",J932,0)</f>
        <v>0</v>
      </c>
      <c r="BG932" s="228">
        <f>IF(N932="zákl. přenesená",J932,0)</f>
        <v>0</v>
      </c>
      <c r="BH932" s="228">
        <f>IF(N932="sníž. přenesená",J932,0)</f>
        <v>0</v>
      </c>
      <c r="BI932" s="228">
        <f>IF(N932="nulová",J932,0)</f>
        <v>0</v>
      </c>
      <c r="BJ932" s="19" t="s">
        <v>89</v>
      </c>
      <c r="BK932" s="228">
        <f>ROUND(I932*H932,2)</f>
        <v>0</v>
      </c>
      <c r="BL932" s="19" t="s">
        <v>348</v>
      </c>
      <c r="BM932" s="227" t="s">
        <v>1283</v>
      </c>
    </row>
    <row r="933" spans="1:47" s="2" customFormat="1" ht="12">
      <c r="A933" s="40"/>
      <c r="B933" s="41"/>
      <c r="C933" s="42"/>
      <c r="D933" s="229" t="s">
        <v>238</v>
      </c>
      <c r="E933" s="42"/>
      <c r="F933" s="230" t="s">
        <v>1284</v>
      </c>
      <c r="G933" s="42"/>
      <c r="H933" s="42"/>
      <c r="I933" s="231"/>
      <c r="J933" s="42"/>
      <c r="K933" s="42"/>
      <c r="L933" s="46"/>
      <c r="M933" s="232"/>
      <c r="N933" s="233"/>
      <c r="O933" s="86"/>
      <c r="P933" s="86"/>
      <c r="Q933" s="86"/>
      <c r="R933" s="86"/>
      <c r="S933" s="86"/>
      <c r="T933" s="87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T933" s="19" t="s">
        <v>238</v>
      </c>
      <c r="AU933" s="19" t="s">
        <v>89</v>
      </c>
    </row>
    <row r="934" spans="1:51" s="13" customFormat="1" ht="12">
      <c r="A934" s="13"/>
      <c r="B934" s="234"/>
      <c r="C934" s="235"/>
      <c r="D934" s="236" t="s">
        <v>240</v>
      </c>
      <c r="E934" s="237" t="s">
        <v>19</v>
      </c>
      <c r="F934" s="238" t="s">
        <v>1285</v>
      </c>
      <c r="G934" s="235"/>
      <c r="H934" s="237" t="s">
        <v>19</v>
      </c>
      <c r="I934" s="239"/>
      <c r="J934" s="235"/>
      <c r="K934" s="235"/>
      <c r="L934" s="240"/>
      <c r="M934" s="241"/>
      <c r="N934" s="242"/>
      <c r="O934" s="242"/>
      <c r="P934" s="242"/>
      <c r="Q934" s="242"/>
      <c r="R934" s="242"/>
      <c r="S934" s="242"/>
      <c r="T934" s="24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4" t="s">
        <v>240</v>
      </c>
      <c r="AU934" s="244" t="s">
        <v>89</v>
      </c>
      <c r="AV934" s="13" t="s">
        <v>81</v>
      </c>
      <c r="AW934" s="13" t="s">
        <v>35</v>
      </c>
      <c r="AX934" s="13" t="s">
        <v>73</v>
      </c>
      <c r="AY934" s="244" t="s">
        <v>230</v>
      </c>
    </row>
    <row r="935" spans="1:51" s="14" customFormat="1" ht="12">
      <c r="A935" s="14"/>
      <c r="B935" s="245"/>
      <c r="C935" s="246"/>
      <c r="D935" s="236" t="s">
        <v>240</v>
      </c>
      <c r="E935" s="247" t="s">
        <v>19</v>
      </c>
      <c r="F935" s="248" t="s">
        <v>81</v>
      </c>
      <c r="G935" s="246"/>
      <c r="H935" s="249">
        <v>1</v>
      </c>
      <c r="I935" s="250"/>
      <c r="J935" s="246"/>
      <c r="K935" s="246"/>
      <c r="L935" s="251"/>
      <c r="M935" s="252"/>
      <c r="N935" s="253"/>
      <c r="O935" s="253"/>
      <c r="P935" s="253"/>
      <c r="Q935" s="253"/>
      <c r="R935" s="253"/>
      <c r="S935" s="253"/>
      <c r="T935" s="25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55" t="s">
        <v>240</v>
      </c>
      <c r="AU935" s="255" t="s">
        <v>89</v>
      </c>
      <c r="AV935" s="14" t="s">
        <v>89</v>
      </c>
      <c r="AW935" s="14" t="s">
        <v>35</v>
      </c>
      <c r="AX935" s="14" t="s">
        <v>73</v>
      </c>
      <c r="AY935" s="255" t="s">
        <v>230</v>
      </c>
    </row>
    <row r="936" spans="1:51" s="13" customFormat="1" ht="12">
      <c r="A936" s="13"/>
      <c r="B936" s="234"/>
      <c r="C936" s="235"/>
      <c r="D936" s="236" t="s">
        <v>240</v>
      </c>
      <c r="E936" s="237" t="s">
        <v>19</v>
      </c>
      <c r="F936" s="238" t="s">
        <v>1286</v>
      </c>
      <c r="G936" s="235"/>
      <c r="H936" s="237" t="s">
        <v>19</v>
      </c>
      <c r="I936" s="239"/>
      <c r="J936" s="235"/>
      <c r="K936" s="235"/>
      <c r="L936" s="240"/>
      <c r="M936" s="241"/>
      <c r="N936" s="242"/>
      <c r="O936" s="242"/>
      <c r="P936" s="242"/>
      <c r="Q936" s="242"/>
      <c r="R936" s="242"/>
      <c r="S936" s="242"/>
      <c r="T936" s="24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4" t="s">
        <v>240</v>
      </c>
      <c r="AU936" s="244" t="s">
        <v>89</v>
      </c>
      <c r="AV936" s="13" t="s">
        <v>81</v>
      </c>
      <c r="AW936" s="13" t="s">
        <v>35</v>
      </c>
      <c r="AX936" s="13" t="s">
        <v>73</v>
      </c>
      <c r="AY936" s="244" t="s">
        <v>230</v>
      </c>
    </row>
    <row r="937" spans="1:51" s="14" customFormat="1" ht="12">
      <c r="A937" s="14"/>
      <c r="B937" s="245"/>
      <c r="C937" s="246"/>
      <c r="D937" s="236" t="s">
        <v>240</v>
      </c>
      <c r="E937" s="247" t="s">
        <v>19</v>
      </c>
      <c r="F937" s="248" t="s">
        <v>127</v>
      </c>
      <c r="G937" s="246"/>
      <c r="H937" s="249">
        <v>6</v>
      </c>
      <c r="I937" s="250"/>
      <c r="J937" s="246"/>
      <c r="K937" s="246"/>
      <c r="L937" s="251"/>
      <c r="M937" s="252"/>
      <c r="N937" s="253"/>
      <c r="O937" s="253"/>
      <c r="P937" s="253"/>
      <c r="Q937" s="253"/>
      <c r="R937" s="253"/>
      <c r="S937" s="253"/>
      <c r="T937" s="25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55" t="s">
        <v>240</v>
      </c>
      <c r="AU937" s="255" t="s">
        <v>89</v>
      </c>
      <c r="AV937" s="14" t="s">
        <v>89</v>
      </c>
      <c r="AW937" s="14" t="s">
        <v>35</v>
      </c>
      <c r="AX937" s="14" t="s">
        <v>73</v>
      </c>
      <c r="AY937" s="255" t="s">
        <v>230</v>
      </c>
    </row>
    <row r="938" spans="1:51" s="15" customFormat="1" ht="12">
      <c r="A938" s="15"/>
      <c r="B938" s="256"/>
      <c r="C938" s="257"/>
      <c r="D938" s="236" t="s">
        <v>240</v>
      </c>
      <c r="E938" s="258" t="s">
        <v>19</v>
      </c>
      <c r="F938" s="259" t="s">
        <v>244</v>
      </c>
      <c r="G938" s="257"/>
      <c r="H938" s="260">
        <v>7</v>
      </c>
      <c r="I938" s="261"/>
      <c r="J938" s="257"/>
      <c r="K938" s="257"/>
      <c r="L938" s="262"/>
      <c r="M938" s="263"/>
      <c r="N938" s="264"/>
      <c r="O938" s="264"/>
      <c r="P938" s="264"/>
      <c r="Q938" s="264"/>
      <c r="R938" s="264"/>
      <c r="S938" s="264"/>
      <c r="T938" s="26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T938" s="266" t="s">
        <v>240</v>
      </c>
      <c r="AU938" s="266" t="s">
        <v>89</v>
      </c>
      <c r="AV938" s="15" t="s">
        <v>236</v>
      </c>
      <c r="AW938" s="15" t="s">
        <v>35</v>
      </c>
      <c r="AX938" s="15" t="s">
        <v>81</v>
      </c>
      <c r="AY938" s="266" t="s">
        <v>230</v>
      </c>
    </row>
    <row r="939" spans="1:65" s="2" customFormat="1" ht="24.15" customHeight="1">
      <c r="A939" s="40"/>
      <c r="B939" s="41"/>
      <c r="C939" s="267" t="s">
        <v>1287</v>
      </c>
      <c r="D939" s="267" t="s">
        <v>281</v>
      </c>
      <c r="E939" s="268" t="s">
        <v>1288</v>
      </c>
      <c r="F939" s="269" t="s">
        <v>1289</v>
      </c>
      <c r="G939" s="270" t="s">
        <v>114</v>
      </c>
      <c r="H939" s="271">
        <v>8.19</v>
      </c>
      <c r="I939" s="272"/>
      <c r="J939" s="273">
        <f>ROUND(I939*H939,2)</f>
        <v>0</v>
      </c>
      <c r="K939" s="269" t="s">
        <v>235</v>
      </c>
      <c r="L939" s="274"/>
      <c r="M939" s="275" t="s">
        <v>19</v>
      </c>
      <c r="N939" s="276" t="s">
        <v>45</v>
      </c>
      <c r="O939" s="86"/>
      <c r="P939" s="225">
        <f>O939*H939</f>
        <v>0</v>
      </c>
      <c r="Q939" s="225">
        <v>0.004</v>
      </c>
      <c r="R939" s="225">
        <f>Q939*H939</f>
        <v>0.03276</v>
      </c>
      <c r="S939" s="225">
        <v>0</v>
      </c>
      <c r="T939" s="226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27" t="s">
        <v>456</v>
      </c>
      <c r="AT939" s="227" t="s">
        <v>281</v>
      </c>
      <c r="AU939" s="227" t="s">
        <v>89</v>
      </c>
      <c r="AY939" s="19" t="s">
        <v>230</v>
      </c>
      <c r="BE939" s="228">
        <f>IF(N939="základní",J939,0)</f>
        <v>0</v>
      </c>
      <c r="BF939" s="228">
        <f>IF(N939="snížená",J939,0)</f>
        <v>0</v>
      </c>
      <c r="BG939" s="228">
        <f>IF(N939="zákl. přenesená",J939,0)</f>
        <v>0</v>
      </c>
      <c r="BH939" s="228">
        <f>IF(N939="sníž. přenesená",J939,0)</f>
        <v>0</v>
      </c>
      <c r="BI939" s="228">
        <f>IF(N939="nulová",J939,0)</f>
        <v>0</v>
      </c>
      <c r="BJ939" s="19" t="s">
        <v>89</v>
      </c>
      <c r="BK939" s="228">
        <f>ROUND(I939*H939,2)</f>
        <v>0</v>
      </c>
      <c r="BL939" s="19" t="s">
        <v>348</v>
      </c>
      <c r="BM939" s="227" t="s">
        <v>1290</v>
      </c>
    </row>
    <row r="940" spans="1:51" s="13" customFormat="1" ht="12">
      <c r="A940" s="13"/>
      <c r="B940" s="234"/>
      <c r="C940" s="235"/>
      <c r="D940" s="236" t="s">
        <v>240</v>
      </c>
      <c r="E940" s="237" t="s">
        <v>19</v>
      </c>
      <c r="F940" s="238" t="s">
        <v>1285</v>
      </c>
      <c r="G940" s="235"/>
      <c r="H940" s="237" t="s">
        <v>19</v>
      </c>
      <c r="I940" s="239"/>
      <c r="J940" s="235"/>
      <c r="K940" s="235"/>
      <c r="L940" s="240"/>
      <c r="M940" s="241"/>
      <c r="N940" s="242"/>
      <c r="O940" s="242"/>
      <c r="P940" s="242"/>
      <c r="Q940" s="242"/>
      <c r="R940" s="242"/>
      <c r="S940" s="242"/>
      <c r="T940" s="24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4" t="s">
        <v>240</v>
      </c>
      <c r="AU940" s="244" t="s">
        <v>89</v>
      </c>
      <c r="AV940" s="13" t="s">
        <v>81</v>
      </c>
      <c r="AW940" s="13" t="s">
        <v>35</v>
      </c>
      <c r="AX940" s="13" t="s">
        <v>73</v>
      </c>
      <c r="AY940" s="244" t="s">
        <v>230</v>
      </c>
    </row>
    <row r="941" spans="1:51" s="14" customFormat="1" ht="12">
      <c r="A941" s="14"/>
      <c r="B941" s="245"/>
      <c r="C941" s="246"/>
      <c r="D941" s="236" t="s">
        <v>240</v>
      </c>
      <c r="E941" s="247" t="s">
        <v>19</v>
      </c>
      <c r="F941" s="248" t="s">
        <v>1291</v>
      </c>
      <c r="G941" s="246"/>
      <c r="H941" s="249">
        <v>1.2</v>
      </c>
      <c r="I941" s="250"/>
      <c r="J941" s="246"/>
      <c r="K941" s="246"/>
      <c r="L941" s="251"/>
      <c r="M941" s="252"/>
      <c r="N941" s="253"/>
      <c r="O941" s="253"/>
      <c r="P941" s="253"/>
      <c r="Q941" s="253"/>
      <c r="R941" s="253"/>
      <c r="S941" s="253"/>
      <c r="T941" s="25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5" t="s">
        <v>240</v>
      </c>
      <c r="AU941" s="255" t="s">
        <v>89</v>
      </c>
      <c r="AV941" s="14" t="s">
        <v>89</v>
      </c>
      <c r="AW941" s="14" t="s">
        <v>35</v>
      </c>
      <c r="AX941" s="14" t="s">
        <v>73</v>
      </c>
      <c r="AY941" s="255" t="s">
        <v>230</v>
      </c>
    </row>
    <row r="942" spans="1:51" s="13" customFormat="1" ht="12">
      <c r="A942" s="13"/>
      <c r="B942" s="234"/>
      <c r="C942" s="235"/>
      <c r="D942" s="236" t="s">
        <v>240</v>
      </c>
      <c r="E942" s="237" t="s">
        <v>19</v>
      </c>
      <c r="F942" s="238" t="s">
        <v>1286</v>
      </c>
      <c r="G942" s="235"/>
      <c r="H942" s="237" t="s">
        <v>19</v>
      </c>
      <c r="I942" s="239"/>
      <c r="J942" s="235"/>
      <c r="K942" s="235"/>
      <c r="L942" s="240"/>
      <c r="M942" s="241"/>
      <c r="N942" s="242"/>
      <c r="O942" s="242"/>
      <c r="P942" s="242"/>
      <c r="Q942" s="242"/>
      <c r="R942" s="242"/>
      <c r="S942" s="242"/>
      <c r="T942" s="24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4" t="s">
        <v>240</v>
      </c>
      <c r="AU942" s="244" t="s">
        <v>89</v>
      </c>
      <c r="AV942" s="13" t="s">
        <v>81</v>
      </c>
      <c r="AW942" s="13" t="s">
        <v>35</v>
      </c>
      <c r="AX942" s="13" t="s">
        <v>73</v>
      </c>
      <c r="AY942" s="244" t="s">
        <v>230</v>
      </c>
    </row>
    <row r="943" spans="1:51" s="14" customFormat="1" ht="12">
      <c r="A943" s="14"/>
      <c r="B943" s="245"/>
      <c r="C943" s="246"/>
      <c r="D943" s="236" t="s">
        <v>240</v>
      </c>
      <c r="E943" s="247" t="s">
        <v>19</v>
      </c>
      <c r="F943" s="248" t="s">
        <v>1292</v>
      </c>
      <c r="G943" s="246"/>
      <c r="H943" s="249">
        <v>6.6</v>
      </c>
      <c r="I943" s="250"/>
      <c r="J943" s="246"/>
      <c r="K943" s="246"/>
      <c r="L943" s="251"/>
      <c r="M943" s="252"/>
      <c r="N943" s="253"/>
      <c r="O943" s="253"/>
      <c r="P943" s="253"/>
      <c r="Q943" s="253"/>
      <c r="R943" s="253"/>
      <c r="S943" s="253"/>
      <c r="T943" s="25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55" t="s">
        <v>240</v>
      </c>
      <c r="AU943" s="255" t="s">
        <v>89</v>
      </c>
      <c r="AV943" s="14" t="s">
        <v>89</v>
      </c>
      <c r="AW943" s="14" t="s">
        <v>35</v>
      </c>
      <c r="AX943" s="14" t="s">
        <v>73</v>
      </c>
      <c r="AY943" s="255" t="s">
        <v>230</v>
      </c>
    </row>
    <row r="944" spans="1:51" s="15" customFormat="1" ht="12">
      <c r="A944" s="15"/>
      <c r="B944" s="256"/>
      <c r="C944" s="257"/>
      <c r="D944" s="236" t="s">
        <v>240</v>
      </c>
      <c r="E944" s="258" t="s">
        <v>19</v>
      </c>
      <c r="F944" s="259" t="s">
        <v>244</v>
      </c>
      <c r="G944" s="257"/>
      <c r="H944" s="260">
        <v>7.8</v>
      </c>
      <c r="I944" s="261"/>
      <c r="J944" s="257"/>
      <c r="K944" s="257"/>
      <c r="L944" s="262"/>
      <c r="M944" s="263"/>
      <c r="N944" s="264"/>
      <c r="O944" s="264"/>
      <c r="P944" s="264"/>
      <c r="Q944" s="264"/>
      <c r="R944" s="264"/>
      <c r="S944" s="264"/>
      <c r="T944" s="26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T944" s="266" t="s">
        <v>240</v>
      </c>
      <c r="AU944" s="266" t="s">
        <v>89</v>
      </c>
      <c r="AV944" s="15" t="s">
        <v>236</v>
      </c>
      <c r="AW944" s="15" t="s">
        <v>35</v>
      </c>
      <c r="AX944" s="15" t="s">
        <v>81</v>
      </c>
      <c r="AY944" s="266" t="s">
        <v>230</v>
      </c>
    </row>
    <row r="945" spans="1:51" s="14" customFormat="1" ht="12">
      <c r="A945" s="14"/>
      <c r="B945" s="245"/>
      <c r="C945" s="246"/>
      <c r="D945" s="236" t="s">
        <v>240</v>
      </c>
      <c r="E945" s="246"/>
      <c r="F945" s="248" t="s">
        <v>1293</v>
      </c>
      <c r="G945" s="246"/>
      <c r="H945" s="249">
        <v>8.19</v>
      </c>
      <c r="I945" s="250"/>
      <c r="J945" s="246"/>
      <c r="K945" s="246"/>
      <c r="L945" s="251"/>
      <c r="M945" s="252"/>
      <c r="N945" s="253"/>
      <c r="O945" s="253"/>
      <c r="P945" s="253"/>
      <c r="Q945" s="253"/>
      <c r="R945" s="253"/>
      <c r="S945" s="253"/>
      <c r="T945" s="25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55" t="s">
        <v>240</v>
      </c>
      <c r="AU945" s="255" t="s">
        <v>89</v>
      </c>
      <c r="AV945" s="14" t="s">
        <v>89</v>
      </c>
      <c r="AW945" s="14" t="s">
        <v>4</v>
      </c>
      <c r="AX945" s="14" t="s">
        <v>81</v>
      </c>
      <c r="AY945" s="255" t="s">
        <v>230</v>
      </c>
    </row>
    <row r="946" spans="1:65" s="2" customFormat="1" ht="24.15" customHeight="1">
      <c r="A946" s="40"/>
      <c r="B946" s="41"/>
      <c r="C946" s="267" t="s">
        <v>1294</v>
      </c>
      <c r="D946" s="267" t="s">
        <v>281</v>
      </c>
      <c r="E946" s="268" t="s">
        <v>1295</v>
      </c>
      <c r="F946" s="269" t="s">
        <v>1296</v>
      </c>
      <c r="G946" s="270" t="s">
        <v>315</v>
      </c>
      <c r="H946" s="271">
        <v>14</v>
      </c>
      <c r="I946" s="272"/>
      <c r="J946" s="273">
        <f>ROUND(I946*H946,2)</f>
        <v>0</v>
      </c>
      <c r="K946" s="269" t="s">
        <v>235</v>
      </c>
      <c r="L946" s="274"/>
      <c r="M946" s="275" t="s">
        <v>19</v>
      </c>
      <c r="N946" s="276" t="s">
        <v>45</v>
      </c>
      <c r="O946" s="86"/>
      <c r="P946" s="225">
        <f>O946*H946</f>
        <v>0</v>
      </c>
      <c r="Q946" s="225">
        <v>6E-05</v>
      </c>
      <c r="R946" s="225">
        <f>Q946*H946</f>
        <v>0.00084</v>
      </c>
      <c r="S946" s="225">
        <v>0</v>
      </c>
      <c r="T946" s="226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27" t="s">
        <v>456</v>
      </c>
      <c r="AT946" s="227" t="s">
        <v>281</v>
      </c>
      <c r="AU946" s="227" t="s">
        <v>89</v>
      </c>
      <c r="AY946" s="19" t="s">
        <v>230</v>
      </c>
      <c r="BE946" s="228">
        <f>IF(N946="základní",J946,0)</f>
        <v>0</v>
      </c>
      <c r="BF946" s="228">
        <f>IF(N946="snížená",J946,0)</f>
        <v>0</v>
      </c>
      <c r="BG946" s="228">
        <f>IF(N946="zákl. přenesená",J946,0)</f>
        <v>0</v>
      </c>
      <c r="BH946" s="228">
        <f>IF(N946="sníž. přenesená",J946,0)</f>
        <v>0</v>
      </c>
      <c r="BI946" s="228">
        <f>IF(N946="nulová",J946,0)</f>
        <v>0</v>
      </c>
      <c r="BJ946" s="19" t="s">
        <v>89</v>
      </c>
      <c r="BK946" s="228">
        <f>ROUND(I946*H946,2)</f>
        <v>0</v>
      </c>
      <c r="BL946" s="19" t="s">
        <v>348</v>
      </c>
      <c r="BM946" s="227" t="s">
        <v>1297</v>
      </c>
    </row>
    <row r="947" spans="1:51" s="14" customFormat="1" ht="12">
      <c r="A947" s="14"/>
      <c r="B947" s="245"/>
      <c r="C947" s="246"/>
      <c r="D947" s="236" t="s">
        <v>240</v>
      </c>
      <c r="E947" s="246"/>
      <c r="F947" s="248" t="s">
        <v>1298</v>
      </c>
      <c r="G947" s="246"/>
      <c r="H947" s="249">
        <v>14</v>
      </c>
      <c r="I947" s="250"/>
      <c r="J947" s="246"/>
      <c r="K947" s="246"/>
      <c r="L947" s="251"/>
      <c r="M947" s="252"/>
      <c r="N947" s="253"/>
      <c r="O947" s="253"/>
      <c r="P947" s="253"/>
      <c r="Q947" s="253"/>
      <c r="R947" s="253"/>
      <c r="S947" s="253"/>
      <c r="T947" s="25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55" t="s">
        <v>240</v>
      </c>
      <c r="AU947" s="255" t="s">
        <v>89</v>
      </c>
      <c r="AV947" s="14" t="s">
        <v>89</v>
      </c>
      <c r="AW947" s="14" t="s">
        <v>4</v>
      </c>
      <c r="AX947" s="14" t="s">
        <v>81</v>
      </c>
      <c r="AY947" s="255" t="s">
        <v>230</v>
      </c>
    </row>
    <row r="948" spans="1:65" s="2" customFormat="1" ht="44.25" customHeight="1">
      <c r="A948" s="40"/>
      <c r="B948" s="41"/>
      <c r="C948" s="216" t="s">
        <v>1299</v>
      </c>
      <c r="D948" s="216" t="s">
        <v>232</v>
      </c>
      <c r="E948" s="217" t="s">
        <v>1300</v>
      </c>
      <c r="F948" s="218" t="s">
        <v>1301</v>
      </c>
      <c r="G948" s="219" t="s">
        <v>315</v>
      </c>
      <c r="H948" s="220">
        <v>4</v>
      </c>
      <c r="I948" s="221"/>
      <c r="J948" s="222">
        <f>ROUND(I948*H948,2)</f>
        <v>0</v>
      </c>
      <c r="K948" s="218" t="s">
        <v>235</v>
      </c>
      <c r="L948" s="46"/>
      <c r="M948" s="223" t="s">
        <v>19</v>
      </c>
      <c r="N948" s="224" t="s">
        <v>45</v>
      </c>
      <c r="O948" s="86"/>
      <c r="P948" s="225">
        <f>O948*H948</f>
        <v>0</v>
      </c>
      <c r="Q948" s="225">
        <v>0</v>
      </c>
      <c r="R948" s="225">
        <f>Q948*H948</f>
        <v>0</v>
      </c>
      <c r="S948" s="225">
        <v>0</v>
      </c>
      <c r="T948" s="226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27" t="s">
        <v>348</v>
      </c>
      <c r="AT948" s="227" t="s">
        <v>232</v>
      </c>
      <c r="AU948" s="227" t="s">
        <v>89</v>
      </c>
      <c r="AY948" s="19" t="s">
        <v>230</v>
      </c>
      <c r="BE948" s="228">
        <f>IF(N948="základní",J948,0)</f>
        <v>0</v>
      </c>
      <c r="BF948" s="228">
        <f>IF(N948="snížená",J948,0)</f>
        <v>0</v>
      </c>
      <c r="BG948" s="228">
        <f>IF(N948="zákl. přenesená",J948,0)</f>
        <v>0</v>
      </c>
      <c r="BH948" s="228">
        <f>IF(N948="sníž. přenesená",J948,0)</f>
        <v>0</v>
      </c>
      <c r="BI948" s="228">
        <f>IF(N948="nulová",J948,0)</f>
        <v>0</v>
      </c>
      <c r="BJ948" s="19" t="s">
        <v>89</v>
      </c>
      <c r="BK948" s="228">
        <f>ROUND(I948*H948,2)</f>
        <v>0</v>
      </c>
      <c r="BL948" s="19" t="s">
        <v>348</v>
      </c>
      <c r="BM948" s="227" t="s">
        <v>1302</v>
      </c>
    </row>
    <row r="949" spans="1:47" s="2" customFormat="1" ht="12">
      <c r="A949" s="40"/>
      <c r="B949" s="41"/>
      <c r="C949" s="42"/>
      <c r="D949" s="229" t="s">
        <v>238</v>
      </c>
      <c r="E949" s="42"/>
      <c r="F949" s="230" t="s">
        <v>1303</v>
      </c>
      <c r="G949" s="42"/>
      <c r="H949" s="42"/>
      <c r="I949" s="231"/>
      <c r="J949" s="42"/>
      <c r="K949" s="42"/>
      <c r="L949" s="46"/>
      <c r="M949" s="232"/>
      <c r="N949" s="233"/>
      <c r="O949" s="86"/>
      <c r="P949" s="86"/>
      <c r="Q949" s="86"/>
      <c r="R949" s="86"/>
      <c r="S949" s="86"/>
      <c r="T949" s="87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T949" s="19" t="s">
        <v>238</v>
      </c>
      <c r="AU949" s="19" t="s">
        <v>89</v>
      </c>
    </row>
    <row r="950" spans="1:51" s="13" customFormat="1" ht="12">
      <c r="A950" s="13"/>
      <c r="B950" s="234"/>
      <c r="C950" s="235"/>
      <c r="D950" s="236" t="s">
        <v>240</v>
      </c>
      <c r="E950" s="237" t="s">
        <v>19</v>
      </c>
      <c r="F950" s="238" t="s">
        <v>1304</v>
      </c>
      <c r="G950" s="235"/>
      <c r="H950" s="237" t="s">
        <v>19</v>
      </c>
      <c r="I950" s="239"/>
      <c r="J950" s="235"/>
      <c r="K950" s="235"/>
      <c r="L950" s="240"/>
      <c r="M950" s="241"/>
      <c r="N950" s="242"/>
      <c r="O950" s="242"/>
      <c r="P950" s="242"/>
      <c r="Q950" s="242"/>
      <c r="R950" s="242"/>
      <c r="S950" s="242"/>
      <c r="T950" s="24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4" t="s">
        <v>240</v>
      </c>
      <c r="AU950" s="244" t="s">
        <v>89</v>
      </c>
      <c r="AV950" s="13" t="s">
        <v>81</v>
      </c>
      <c r="AW950" s="13" t="s">
        <v>35</v>
      </c>
      <c r="AX950" s="13" t="s">
        <v>73</v>
      </c>
      <c r="AY950" s="244" t="s">
        <v>230</v>
      </c>
    </row>
    <row r="951" spans="1:51" s="14" customFormat="1" ht="12">
      <c r="A951" s="14"/>
      <c r="B951" s="245"/>
      <c r="C951" s="246"/>
      <c r="D951" s="236" t="s">
        <v>240</v>
      </c>
      <c r="E951" s="247" t="s">
        <v>19</v>
      </c>
      <c r="F951" s="248" t="s">
        <v>116</v>
      </c>
      <c r="G951" s="246"/>
      <c r="H951" s="249">
        <v>3</v>
      </c>
      <c r="I951" s="250"/>
      <c r="J951" s="246"/>
      <c r="K951" s="246"/>
      <c r="L951" s="251"/>
      <c r="M951" s="252"/>
      <c r="N951" s="253"/>
      <c r="O951" s="253"/>
      <c r="P951" s="253"/>
      <c r="Q951" s="253"/>
      <c r="R951" s="253"/>
      <c r="S951" s="253"/>
      <c r="T951" s="25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55" t="s">
        <v>240</v>
      </c>
      <c r="AU951" s="255" t="s">
        <v>89</v>
      </c>
      <c r="AV951" s="14" t="s">
        <v>89</v>
      </c>
      <c r="AW951" s="14" t="s">
        <v>35</v>
      </c>
      <c r="AX951" s="14" t="s">
        <v>73</v>
      </c>
      <c r="AY951" s="255" t="s">
        <v>230</v>
      </c>
    </row>
    <row r="952" spans="1:51" s="13" customFormat="1" ht="12">
      <c r="A952" s="13"/>
      <c r="B952" s="234"/>
      <c r="C952" s="235"/>
      <c r="D952" s="236" t="s">
        <v>240</v>
      </c>
      <c r="E952" s="237" t="s">
        <v>19</v>
      </c>
      <c r="F952" s="238" t="s">
        <v>1305</v>
      </c>
      <c r="G952" s="235"/>
      <c r="H952" s="237" t="s">
        <v>19</v>
      </c>
      <c r="I952" s="239"/>
      <c r="J952" s="235"/>
      <c r="K952" s="235"/>
      <c r="L952" s="240"/>
      <c r="M952" s="241"/>
      <c r="N952" s="242"/>
      <c r="O952" s="242"/>
      <c r="P952" s="242"/>
      <c r="Q952" s="242"/>
      <c r="R952" s="242"/>
      <c r="S952" s="242"/>
      <c r="T952" s="24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4" t="s">
        <v>240</v>
      </c>
      <c r="AU952" s="244" t="s">
        <v>89</v>
      </c>
      <c r="AV952" s="13" t="s">
        <v>81</v>
      </c>
      <c r="AW952" s="13" t="s">
        <v>35</v>
      </c>
      <c r="AX952" s="13" t="s">
        <v>73</v>
      </c>
      <c r="AY952" s="244" t="s">
        <v>230</v>
      </c>
    </row>
    <row r="953" spans="1:51" s="14" customFormat="1" ht="12">
      <c r="A953" s="14"/>
      <c r="B953" s="245"/>
      <c r="C953" s="246"/>
      <c r="D953" s="236" t="s">
        <v>240</v>
      </c>
      <c r="E953" s="247" t="s">
        <v>19</v>
      </c>
      <c r="F953" s="248" t="s">
        <v>81</v>
      </c>
      <c r="G953" s="246"/>
      <c r="H953" s="249">
        <v>1</v>
      </c>
      <c r="I953" s="250"/>
      <c r="J953" s="246"/>
      <c r="K953" s="246"/>
      <c r="L953" s="251"/>
      <c r="M953" s="252"/>
      <c r="N953" s="253"/>
      <c r="O953" s="253"/>
      <c r="P953" s="253"/>
      <c r="Q953" s="253"/>
      <c r="R953" s="253"/>
      <c r="S953" s="253"/>
      <c r="T953" s="25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5" t="s">
        <v>240</v>
      </c>
      <c r="AU953" s="255" t="s">
        <v>89</v>
      </c>
      <c r="AV953" s="14" t="s">
        <v>89</v>
      </c>
      <c r="AW953" s="14" t="s">
        <v>35</v>
      </c>
      <c r="AX953" s="14" t="s">
        <v>73</v>
      </c>
      <c r="AY953" s="255" t="s">
        <v>230</v>
      </c>
    </row>
    <row r="954" spans="1:51" s="15" customFormat="1" ht="12">
      <c r="A954" s="15"/>
      <c r="B954" s="256"/>
      <c r="C954" s="257"/>
      <c r="D954" s="236" t="s">
        <v>240</v>
      </c>
      <c r="E954" s="258" t="s">
        <v>19</v>
      </c>
      <c r="F954" s="259" t="s">
        <v>244</v>
      </c>
      <c r="G954" s="257"/>
      <c r="H954" s="260">
        <v>4</v>
      </c>
      <c r="I954" s="261"/>
      <c r="J954" s="257"/>
      <c r="K954" s="257"/>
      <c r="L954" s="262"/>
      <c r="M954" s="263"/>
      <c r="N954" s="264"/>
      <c r="O954" s="264"/>
      <c r="P954" s="264"/>
      <c r="Q954" s="264"/>
      <c r="R954" s="264"/>
      <c r="S954" s="264"/>
      <c r="T954" s="26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T954" s="266" t="s">
        <v>240</v>
      </c>
      <c r="AU954" s="266" t="s">
        <v>89</v>
      </c>
      <c r="AV954" s="15" t="s">
        <v>236</v>
      </c>
      <c r="AW954" s="15" t="s">
        <v>35</v>
      </c>
      <c r="AX954" s="15" t="s">
        <v>81</v>
      </c>
      <c r="AY954" s="266" t="s">
        <v>230</v>
      </c>
    </row>
    <row r="955" spans="1:65" s="2" customFormat="1" ht="24.15" customHeight="1">
      <c r="A955" s="40"/>
      <c r="B955" s="41"/>
      <c r="C955" s="267" t="s">
        <v>1306</v>
      </c>
      <c r="D955" s="267" t="s">
        <v>281</v>
      </c>
      <c r="E955" s="268" t="s">
        <v>1307</v>
      </c>
      <c r="F955" s="269" t="s">
        <v>1308</v>
      </c>
      <c r="G955" s="270" t="s">
        <v>114</v>
      </c>
      <c r="H955" s="271">
        <v>1.134</v>
      </c>
      <c r="I955" s="272"/>
      <c r="J955" s="273">
        <f>ROUND(I955*H955,2)</f>
        <v>0</v>
      </c>
      <c r="K955" s="269" t="s">
        <v>235</v>
      </c>
      <c r="L955" s="274"/>
      <c r="M955" s="275" t="s">
        <v>19</v>
      </c>
      <c r="N955" s="276" t="s">
        <v>45</v>
      </c>
      <c r="O955" s="86"/>
      <c r="P955" s="225">
        <f>O955*H955</f>
        <v>0</v>
      </c>
      <c r="Q955" s="225">
        <v>0.007</v>
      </c>
      <c r="R955" s="225">
        <f>Q955*H955</f>
        <v>0.007937999999999999</v>
      </c>
      <c r="S955" s="225">
        <v>0</v>
      </c>
      <c r="T955" s="226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27" t="s">
        <v>456</v>
      </c>
      <c r="AT955" s="227" t="s">
        <v>281</v>
      </c>
      <c r="AU955" s="227" t="s">
        <v>89</v>
      </c>
      <c r="AY955" s="19" t="s">
        <v>230</v>
      </c>
      <c r="BE955" s="228">
        <f>IF(N955="základní",J955,0)</f>
        <v>0</v>
      </c>
      <c r="BF955" s="228">
        <f>IF(N955="snížená",J955,0)</f>
        <v>0</v>
      </c>
      <c r="BG955" s="228">
        <f>IF(N955="zákl. přenesená",J955,0)</f>
        <v>0</v>
      </c>
      <c r="BH955" s="228">
        <f>IF(N955="sníž. přenesená",J955,0)</f>
        <v>0</v>
      </c>
      <c r="BI955" s="228">
        <f>IF(N955="nulová",J955,0)</f>
        <v>0</v>
      </c>
      <c r="BJ955" s="19" t="s">
        <v>89</v>
      </c>
      <c r="BK955" s="228">
        <f>ROUND(I955*H955,2)</f>
        <v>0</v>
      </c>
      <c r="BL955" s="19" t="s">
        <v>348</v>
      </c>
      <c r="BM955" s="227" t="s">
        <v>1309</v>
      </c>
    </row>
    <row r="956" spans="1:51" s="13" customFormat="1" ht="12">
      <c r="A956" s="13"/>
      <c r="B956" s="234"/>
      <c r="C956" s="235"/>
      <c r="D956" s="236" t="s">
        <v>240</v>
      </c>
      <c r="E956" s="237" t="s">
        <v>19</v>
      </c>
      <c r="F956" s="238" t="s">
        <v>1305</v>
      </c>
      <c r="G956" s="235"/>
      <c r="H956" s="237" t="s">
        <v>19</v>
      </c>
      <c r="I956" s="239"/>
      <c r="J956" s="235"/>
      <c r="K956" s="235"/>
      <c r="L956" s="240"/>
      <c r="M956" s="241"/>
      <c r="N956" s="242"/>
      <c r="O956" s="242"/>
      <c r="P956" s="242"/>
      <c r="Q956" s="242"/>
      <c r="R956" s="242"/>
      <c r="S956" s="242"/>
      <c r="T956" s="24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44" t="s">
        <v>240</v>
      </c>
      <c r="AU956" s="244" t="s">
        <v>89</v>
      </c>
      <c r="AV956" s="13" t="s">
        <v>81</v>
      </c>
      <c r="AW956" s="13" t="s">
        <v>35</v>
      </c>
      <c r="AX956" s="13" t="s">
        <v>73</v>
      </c>
      <c r="AY956" s="244" t="s">
        <v>230</v>
      </c>
    </row>
    <row r="957" spans="1:51" s="14" customFormat="1" ht="12">
      <c r="A957" s="14"/>
      <c r="B957" s="245"/>
      <c r="C957" s="246"/>
      <c r="D957" s="236" t="s">
        <v>240</v>
      </c>
      <c r="E957" s="247" t="s">
        <v>19</v>
      </c>
      <c r="F957" s="248" t="s">
        <v>1310</v>
      </c>
      <c r="G957" s="246"/>
      <c r="H957" s="249">
        <v>1.08</v>
      </c>
      <c r="I957" s="250"/>
      <c r="J957" s="246"/>
      <c r="K957" s="246"/>
      <c r="L957" s="251"/>
      <c r="M957" s="252"/>
      <c r="N957" s="253"/>
      <c r="O957" s="253"/>
      <c r="P957" s="253"/>
      <c r="Q957" s="253"/>
      <c r="R957" s="253"/>
      <c r="S957" s="253"/>
      <c r="T957" s="25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55" t="s">
        <v>240</v>
      </c>
      <c r="AU957" s="255" t="s">
        <v>89</v>
      </c>
      <c r="AV957" s="14" t="s">
        <v>89</v>
      </c>
      <c r="AW957" s="14" t="s">
        <v>35</v>
      </c>
      <c r="AX957" s="14" t="s">
        <v>73</v>
      </c>
      <c r="AY957" s="255" t="s">
        <v>230</v>
      </c>
    </row>
    <row r="958" spans="1:51" s="15" customFormat="1" ht="12">
      <c r="A958" s="15"/>
      <c r="B958" s="256"/>
      <c r="C958" s="257"/>
      <c r="D958" s="236" t="s">
        <v>240</v>
      </c>
      <c r="E958" s="258" t="s">
        <v>19</v>
      </c>
      <c r="F958" s="259" t="s">
        <v>244</v>
      </c>
      <c r="G958" s="257"/>
      <c r="H958" s="260">
        <v>1.08</v>
      </c>
      <c r="I958" s="261"/>
      <c r="J958" s="257"/>
      <c r="K958" s="257"/>
      <c r="L958" s="262"/>
      <c r="M958" s="263"/>
      <c r="N958" s="264"/>
      <c r="O958" s="264"/>
      <c r="P958" s="264"/>
      <c r="Q958" s="264"/>
      <c r="R958" s="264"/>
      <c r="S958" s="264"/>
      <c r="T958" s="26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T958" s="266" t="s">
        <v>240</v>
      </c>
      <c r="AU958" s="266" t="s">
        <v>89</v>
      </c>
      <c r="AV958" s="15" t="s">
        <v>236</v>
      </c>
      <c r="AW958" s="15" t="s">
        <v>35</v>
      </c>
      <c r="AX958" s="15" t="s">
        <v>81</v>
      </c>
      <c r="AY958" s="266" t="s">
        <v>230</v>
      </c>
    </row>
    <row r="959" spans="1:51" s="14" customFormat="1" ht="12">
      <c r="A959" s="14"/>
      <c r="B959" s="245"/>
      <c r="C959" s="246"/>
      <c r="D959" s="236" t="s">
        <v>240</v>
      </c>
      <c r="E959" s="246"/>
      <c r="F959" s="248" t="s">
        <v>1311</v>
      </c>
      <c r="G959" s="246"/>
      <c r="H959" s="249">
        <v>1.134</v>
      </c>
      <c r="I959" s="250"/>
      <c r="J959" s="246"/>
      <c r="K959" s="246"/>
      <c r="L959" s="251"/>
      <c r="M959" s="252"/>
      <c r="N959" s="253"/>
      <c r="O959" s="253"/>
      <c r="P959" s="253"/>
      <c r="Q959" s="253"/>
      <c r="R959" s="253"/>
      <c r="S959" s="253"/>
      <c r="T959" s="25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55" t="s">
        <v>240</v>
      </c>
      <c r="AU959" s="255" t="s">
        <v>89</v>
      </c>
      <c r="AV959" s="14" t="s">
        <v>89</v>
      </c>
      <c r="AW959" s="14" t="s">
        <v>4</v>
      </c>
      <c r="AX959" s="14" t="s">
        <v>81</v>
      </c>
      <c r="AY959" s="255" t="s">
        <v>230</v>
      </c>
    </row>
    <row r="960" spans="1:65" s="2" customFormat="1" ht="24.15" customHeight="1">
      <c r="A960" s="40"/>
      <c r="B960" s="41"/>
      <c r="C960" s="267" t="s">
        <v>1312</v>
      </c>
      <c r="D960" s="267" t="s">
        <v>281</v>
      </c>
      <c r="E960" s="268" t="s">
        <v>1313</v>
      </c>
      <c r="F960" s="269" t="s">
        <v>1314</v>
      </c>
      <c r="G960" s="270" t="s">
        <v>114</v>
      </c>
      <c r="H960" s="271">
        <v>3.78</v>
      </c>
      <c r="I960" s="272"/>
      <c r="J960" s="273">
        <f>ROUND(I960*H960,2)</f>
        <v>0</v>
      </c>
      <c r="K960" s="269" t="s">
        <v>235</v>
      </c>
      <c r="L960" s="274"/>
      <c r="M960" s="275" t="s">
        <v>19</v>
      </c>
      <c r="N960" s="276" t="s">
        <v>45</v>
      </c>
      <c r="O960" s="86"/>
      <c r="P960" s="225">
        <f>O960*H960</f>
        <v>0</v>
      </c>
      <c r="Q960" s="225">
        <v>0.008</v>
      </c>
      <c r="R960" s="225">
        <f>Q960*H960</f>
        <v>0.03024</v>
      </c>
      <c r="S960" s="225">
        <v>0</v>
      </c>
      <c r="T960" s="226">
        <f>S960*H960</f>
        <v>0</v>
      </c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R960" s="227" t="s">
        <v>456</v>
      </c>
      <c r="AT960" s="227" t="s">
        <v>281</v>
      </c>
      <c r="AU960" s="227" t="s">
        <v>89</v>
      </c>
      <c r="AY960" s="19" t="s">
        <v>230</v>
      </c>
      <c r="BE960" s="228">
        <f>IF(N960="základní",J960,0)</f>
        <v>0</v>
      </c>
      <c r="BF960" s="228">
        <f>IF(N960="snížená",J960,0)</f>
        <v>0</v>
      </c>
      <c r="BG960" s="228">
        <f>IF(N960="zákl. přenesená",J960,0)</f>
        <v>0</v>
      </c>
      <c r="BH960" s="228">
        <f>IF(N960="sníž. přenesená",J960,0)</f>
        <v>0</v>
      </c>
      <c r="BI960" s="228">
        <f>IF(N960="nulová",J960,0)</f>
        <v>0</v>
      </c>
      <c r="BJ960" s="19" t="s">
        <v>89</v>
      </c>
      <c r="BK960" s="228">
        <f>ROUND(I960*H960,2)</f>
        <v>0</v>
      </c>
      <c r="BL960" s="19" t="s">
        <v>348</v>
      </c>
      <c r="BM960" s="227" t="s">
        <v>1315</v>
      </c>
    </row>
    <row r="961" spans="1:51" s="13" customFormat="1" ht="12">
      <c r="A961" s="13"/>
      <c r="B961" s="234"/>
      <c r="C961" s="235"/>
      <c r="D961" s="236" t="s">
        <v>240</v>
      </c>
      <c r="E961" s="237" t="s">
        <v>19</v>
      </c>
      <c r="F961" s="238" t="s">
        <v>1304</v>
      </c>
      <c r="G961" s="235"/>
      <c r="H961" s="237" t="s">
        <v>19</v>
      </c>
      <c r="I961" s="239"/>
      <c r="J961" s="235"/>
      <c r="K961" s="235"/>
      <c r="L961" s="240"/>
      <c r="M961" s="241"/>
      <c r="N961" s="242"/>
      <c r="O961" s="242"/>
      <c r="P961" s="242"/>
      <c r="Q961" s="242"/>
      <c r="R961" s="242"/>
      <c r="S961" s="242"/>
      <c r="T961" s="24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4" t="s">
        <v>240</v>
      </c>
      <c r="AU961" s="244" t="s">
        <v>89</v>
      </c>
      <c r="AV961" s="13" t="s">
        <v>81</v>
      </c>
      <c r="AW961" s="13" t="s">
        <v>35</v>
      </c>
      <c r="AX961" s="13" t="s">
        <v>73</v>
      </c>
      <c r="AY961" s="244" t="s">
        <v>230</v>
      </c>
    </row>
    <row r="962" spans="1:51" s="14" customFormat="1" ht="12">
      <c r="A962" s="14"/>
      <c r="B962" s="245"/>
      <c r="C962" s="246"/>
      <c r="D962" s="236" t="s">
        <v>240</v>
      </c>
      <c r="E962" s="247" t="s">
        <v>19</v>
      </c>
      <c r="F962" s="248" t="s">
        <v>1316</v>
      </c>
      <c r="G962" s="246"/>
      <c r="H962" s="249">
        <v>3.6</v>
      </c>
      <c r="I962" s="250"/>
      <c r="J962" s="246"/>
      <c r="K962" s="246"/>
      <c r="L962" s="251"/>
      <c r="M962" s="252"/>
      <c r="N962" s="253"/>
      <c r="O962" s="253"/>
      <c r="P962" s="253"/>
      <c r="Q962" s="253"/>
      <c r="R962" s="253"/>
      <c r="S962" s="253"/>
      <c r="T962" s="25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5" t="s">
        <v>240</v>
      </c>
      <c r="AU962" s="255" t="s">
        <v>89</v>
      </c>
      <c r="AV962" s="14" t="s">
        <v>89</v>
      </c>
      <c r="AW962" s="14" t="s">
        <v>35</v>
      </c>
      <c r="AX962" s="14" t="s">
        <v>73</v>
      </c>
      <c r="AY962" s="255" t="s">
        <v>230</v>
      </c>
    </row>
    <row r="963" spans="1:51" s="15" customFormat="1" ht="12">
      <c r="A963" s="15"/>
      <c r="B963" s="256"/>
      <c r="C963" s="257"/>
      <c r="D963" s="236" t="s">
        <v>240</v>
      </c>
      <c r="E963" s="258" t="s">
        <v>19</v>
      </c>
      <c r="F963" s="259" t="s">
        <v>244</v>
      </c>
      <c r="G963" s="257"/>
      <c r="H963" s="260">
        <v>3.6</v>
      </c>
      <c r="I963" s="261"/>
      <c r="J963" s="257"/>
      <c r="K963" s="257"/>
      <c r="L963" s="262"/>
      <c r="M963" s="263"/>
      <c r="N963" s="264"/>
      <c r="O963" s="264"/>
      <c r="P963" s="264"/>
      <c r="Q963" s="264"/>
      <c r="R963" s="264"/>
      <c r="S963" s="264"/>
      <c r="T963" s="26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T963" s="266" t="s">
        <v>240</v>
      </c>
      <c r="AU963" s="266" t="s">
        <v>89</v>
      </c>
      <c r="AV963" s="15" t="s">
        <v>236</v>
      </c>
      <c r="AW963" s="15" t="s">
        <v>35</v>
      </c>
      <c r="AX963" s="15" t="s">
        <v>81</v>
      </c>
      <c r="AY963" s="266" t="s">
        <v>230</v>
      </c>
    </row>
    <row r="964" spans="1:51" s="14" customFormat="1" ht="12">
      <c r="A964" s="14"/>
      <c r="B964" s="245"/>
      <c r="C964" s="246"/>
      <c r="D964" s="236" t="s">
        <v>240</v>
      </c>
      <c r="E964" s="246"/>
      <c r="F964" s="248" t="s">
        <v>1317</v>
      </c>
      <c r="G964" s="246"/>
      <c r="H964" s="249">
        <v>3.78</v>
      </c>
      <c r="I964" s="250"/>
      <c r="J964" s="246"/>
      <c r="K964" s="246"/>
      <c r="L964" s="251"/>
      <c r="M964" s="252"/>
      <c r="N964" s="253"/>
      <c r="O964" s="253"/>
      <c r="P964" s="253"/>
      <c r="Q964" s="253"/>
      <c r="R964" s="253"/>
      <c r="S964" s="253"/>
      <c r="T964" s="25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55" t="s">
        <v>240</v>
      </c>
      <c r="AU964" s="255" t="s">
        <v>89</v>
      </c>
      <c r="AV964" s="14" t="s">
        <v>89</v>
      </c>
      <c r="AW964" s="14" t="s">
        <v>4</v>
      </c>
      <c r="AX964" s="14" t="s">
        <v>81</v>
      </c>
      <c r="AY964" s="255" t="s">
        <v>230</v>
      </c>
    </row>
    <row r="965" spans="1:65" s="2" customFormat="1" ht="24.15" customHeight="1">
      <c r="A965" s="40"/>
      <c r="B965" s="41"/>
      <c r="C965" s="267" t="s">
        <v>1318</v>
      </c>
      <c r="D965" s="267" t="s">
        <v>281</v>
      </c>
      <c r="E965" s="268" t="s">
        <v>1295</v>
      </c>
      <c r="F965" s="269" t="s">
        <v>1296</v>
      </c>
      <c r="G965" s="270" t="s">
        <v>315</v>
      </c>
      <c r="H965" s="271">
        <v>8</v>
      </c>
      <c r="I965" s="272"/>
      <c r="J965" s="273">
        <f>ROUND(I965*H965,2)</f>
        <v>0</v>
      </c>
      <c r="K965" s="269" t="s">
        <v>235</v>
      </c>
      <c r="L965" s="274"/>
      <c r="M965" s="275" t="s">
        <v>19</v>
      </c>
      <c r="N965" s="276" t="s">
        <v>45</v>
      </c>
      <c r="O965" s="86"/>
      <c r="P965" s="225">
        <f>O965*H965</f>
        <v>0</v>
      </c>
      <c r="Q965" s="225">
        <v>6E-05</v>
      </c>
      <c r="R965" s="225">
        <f>Q965*H965</f>
        <v>0.00048</v>
      </c>
      <c r="S965" s="225">
        <v>0</v>
      </c>
      <c r="T965" s="226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27" t="s">
        <v>456</v>
      </c>
      <c r="AT965" s="227" t="s">
        <v>281</v>
      </c>
      <c r="AU965" s="227" t="s">
        <v>89</v>
      </c>
      <c r="AY965" s="19" t="s">
        <v>230</v>
      </c>
      <c r="BE965" s="228">
        <f>IF(N965="základní",J965,0)</f>
        <v>0</v>
      </c>
      <c r="BF965" s="228">
        <f>IF(N965="snížená",J965,0)</f>
        <v>0</v>
      </c>
      <c r="BG965" s="228">
        <f>IF(N965="zákl. přenesená",J965,0)</f>
        <v>0</v>
      </c>
      <c r="BH965" s="228">
        <f>IF(N965="sníž. přenesená",J965,0)</f>
        <v>0</v>
      </c>
      <c r="BI965" s="228">
        <f>IF(N965="nulová",J965,0)</f>
        <v>0</v>
      </c>
      <c r="BJ965" s="19" t="s">
        <v>89</v>
      </c>
      <c r="BK965" s="228">
        <f>ROUND(I965*H965,2)</f>
        <v>0</v>
      </c>
      <c r="BL965" s="19" t="s">
        <v>348</v>
      </c>
      <c r="BM965" s="227" t="s">
        <v>1319</v>
      </c>
    </row>
    <row r="966" spans="1:51" s="14" customFormat="1" ht="12">
      <c r="A966" s="14"/>
      <c r="B966" s="245"/>
      <c r="C966" s="246"/>
      <c r="D966" s="236" t="s">
        <v>240</v>
      </c>
      <c r="E966" s="246"/>
      <c r="F966" s="248" t="s">
        <v>1320</v>
      </c>
      <c r="G966" s="246"/>
      <c r="H966" s="249">
        <v>8</v>
      </c>
      <c r="I966" s="250"/>
      <c r="J966" s="246"/>
      <c r="K966" s="246"/>
      <c r="L966" s="251"/>
      <c r="M966" s="252"/>
      <c r="N966" s="253"/>
      <c r="O966" s="253"/>
      <c r="P966" s="253"/>
      <c r="Q966" s="253"/>
      <c r="R966" s="253"/>
      <c r="S966" s="253"/>
      <c r="T966" s="25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55" t="s">
        <v>240</v>
      </c>
      <c r="AU966" s="255" t="s">
        <v>89</v>
      </c>
      <c r="AV966" s="14" t="s">
        <v>89</v>
      </c>
      <c r="AW966" s="14" t="s">
        <v>4</v>
      </c>
      <c r="AX966" s="14" t="s">
        <v>81</v>
      </c>
      <c r="AY966" s="255" t="s">
        <v>230</v>
      </c>
    </row>
    <row r="967" spans="1:65" s="2" customFormat="1" ht="24.15" customHeight="1">
      <c r="A967" s="40"/>
      <c r="B967" s="41"/>
      <c r="C967" s="216" t="s">
        <v>1321</v>
      </c>
      <c r="D967" s="216" t="s">
        <v>232</v>
      </c>
      <c r="E967" s="217" t="s">
        <v>1322</v>
      </c>
      <c r="F967" s="218" t="s">
        <v>1323</v>
      </c>
      <c r="G967" s="219" t="s">
        <v>315</v>
      </c>
      <c r="H967" s="220">
        <v>17</v>
      </c>
      <c r="I967" s="221"/>
      <c r="J967" s="222">
        <f>ROUND(I967*H967,2)</f>
        <v>0</v>
      </c>
      <c r="K967" s="218" t="s">
        <v>19</v>
      </c>
      <c r="L967" s="46"/>
      <c r="M967" s="223" t="s">
        <v>19</v>
      </c>
      <c r="N967" s="224" t="s">
        <v>45</v>
      </c>
      <c r="O967" s="86"/>
      <c r="P967" s="225">
        <f>O967*H967</f>
        <v>0</v>
      </c>
      <c r="Q967" s="225">
        <v>0</v>
      </c>
      <c r="R967" s="225">
        <f>Q967*H967</f>
        <v>0</v>
      </c>
      <c r="S967" s="225">
        <v>0</v>
      </c>
      <c r="T967" s="226">
        <f>S967*H967</f>
        <v>0</v>
      </c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R967" s="227" t="s">
        <v>348</v>
      </c>
      <c r="AT967" s="227" t="s">
        <v>232</v>
      </c>
      <c r="AU967" s="227" t="s">
        <v>89</v>
      </c>
      <c r="AY967" s="19" t="s">
        <v>230</v>
      </c>
      <c r="BE967" s="228">
        <f>IF(N967="základní",J967,0)</f>
        <v>0</v>
      </c>
      <c r="BF967" s="228">
        <f>IF(N967="snížená",J967,0)</f>
        <v>0</v>
      </c>
      <c r="BG967" s="228">
        <f>IF(N967="zákl. přenesená",J967,0)</f>
        <v>0</v>
      </c>
      <c r="BH967" s="228">
        <f>IF(N967="sníž. přenesená",J967,0)</f>
        <v>0</v>
      </c>
      <c r="BI967" s="228">
        <f>IF(N967="nulová",J967,0)</f>
        <v>0</v>
      </c>
      <c r="BJ967" s="19" t="s">
        <v>89</v>
      </c>
      <c r="BK967" s="228">
        <f>ROUND(I967*H967,2)</f>
        <v>0</v>
      </c>
      <c r="BL967" s="19" t="s">
        <v>348</v>
      </c>
      <c r="BM967" s="227" t="s">
        <v>1324</v>
      </c>
    </row>
    <row r="968" spans="1:51" s="13" customFormat="1" ht="12">
      <c r="A968" s="13"/>
      <c r="B968" s="234"/>
      <c r="C968" s="235"/>
      <c r="D968" s="236" t="s">
        <v>240</v>
      </c>
      <c r="E968" s="237" t="s">
        <v>19</v>
      </c>
      <c r="F968" s="238" t="s">
        <v>1325</v>
      </c>
      <c r="G968" s="235"/>
      <c r="H968" s="237" t="s">
        <v>19</v>
      </c>
      <c r="I968" s="239"/>
      <c r="J968" s="235"/>
      <c r="K968" s="235"/>
      <c r="L968" s="240"/>
      <c r="M968" s="241"/>
      <c r="N968" s="242"/>
      <c r="O968" s="242"/>
      <c r="P968" s="242"/>
      <c r="Q968" s="242"/>
      <c r="R968" s="242"/>
      <c r="S968" s="242"/>
      <c r="T968" s="24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4" t="s">
        <v>240</v>
      </c>
      <c r="AU968" s="244" t="s">
        <v>89</v>
      </c>
      <c r="AV968" s="13" t="s">
        <v>81</v>
      </c>
      <c r="AW968" s="13" t="s">
        <v>35</v>
      </c>
      <c r="AX968" s="13" t="s">
        <v>73</v>
      </c>
      <c r="AY968" s="244" t="s">
        <v>230</v>
      </c>
    </row>
    <row r="969" spans="1:51" s="14" customFormat="1" ht="12">
      <c r="A969" s="14"/>
      <c r="B969" s="245"/>
      <c r="C969" s="246"/>
      <c r="D969" s="236" t="s">
        <v>240</v>
      </c>
      <c r="E969" s="247" t="s">
        <v>19</v>
      </c>
      <c r="F969" s="248" t="s">
        <v>571</v>
      </c>
      <c r="G969" s="246"/>
      <c r="H969" s="249">
        <v>5</v>
      </c>
      <c r="I969" s="250"/>
      <c r="J969" s="246"/>
      <c r="K969" s="246"/>
      <c r="L969" s="251"/>
      <c r="M969" s="252"/>
      <c r="N969" s="253"/>
      <c r="O969" s="253"/>
      <c r="P969" s="253"/>
      <c r="Q969" s="253"/>
      <c r="R969" s="253"/>
      <c r="S969" s="253"/>
      <c r="T969" s="25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5" t="s">
        <v>240</v>
      </c>
      <c r="AU969" s="255" t="s">
        <v>89</v>
      </c>
      <c r="AV969" s="14" t="s">
        <v>89</v>
      </c>
      <c r="AW969" s="14" t="s">
        <v>35</v>
      </c>
      <c r="AX969" s="14" t="s">
        <v>73</v>
      </c>
      <c r="AY969" s="255" t="s">
        <v>230</v>
      </c>
    </row>
    <row r="970" spans="1:51" s="14" customFormat="1" ht="12">
      <c r="A970" s="14"/>
      <c r="B970" s="245"/>
      <c r="C970" s="246"/>
      <c r="D970" s="236" t="s">
        <v>240</v>
      </c>
      <c r="E970" s="247" t="s">
        <v>19</v>
      </c>
      <c r="F970" s="248" t="s">
        <v>1326</v>
      </c>
      <c r="G970" s="246"/>
      <c r="H970" s="249">
        <v>6</v>
      </c>
      <c r="I970" s="250"/>
      <c r="J970" s="246"/>
      <c r="K970" s="246"/>
      <c r="L970" s="251"/>
      <c r="M970" s="252"/>
      <c r="N970" s="253"/>
      <c r="O970" s="253"/>
      <c r="P970" s="253"/>
      <c r="Q970" s="253"/>
      <c r="R970" s="253"/>
      <c r="S970" s="253"/>
      <c r="T970" s="25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55" t="s">
        <v>240</v>
      </c>
      <c r="AU970" s="255" t="s">
        <v>89</v>
      </c>
      <c r="AV970" s="14" t="s">
        <v>89</v>
      </c>
      <c r="AW970" s="14" t="s">
        <v>35</v>
      </c>
      <c r="AX970" s="14" t="s">
        <v>73</v>
      </c>
      <c r="AY970" s="255" t="s">
        <v>230</v>
      </c>
    </row>
    <row r="971" spans="1:51" s="14" customFormat="1" ht="12">
      <c r="A971" s="14"/>
      <c r="B971" s="245"/>
      <c r="C971" s="246"/>
      <c r="D971" s="236" t="s">
        <v>240</v>
      </c>
      <c r="E971" s="247" t="s">
        <v>19</v>
      </c>
      <c r="F971" s="248" t="s">
        <v>1327</v>
      </c>
      <c r="G971" s="246"/>
      <c r="H971" s="249">
        <v>6</v>
      </c>
      <c r="I971" s="250"/>
      <c r="J971" s="246"/>
      <c r="K971" s="246"/>
      <c r="L971" s="251"/>
      <c r="M971" s="252"/>
      <c r="N971" s="253"/>
      <c r="O971" s="253"/>
      <c r="P971" s="253"/>
      <c r="Q971" s="253"/>
      <c r="R971" s="253"/>
      <c r="S971" s="253"/>
      <c r="T971" s="25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55" t="s">
        <v>240</v>
      </c>
      <c r="AU971" s="255" t="s">
        <v>89</v>
      </c>
      <c r="AV971" s="14" t="s">
        <v>89</v>
      </c>
      <c r="AW971" s="14" t="s">
        <v>35</v>
      </c>
      <c r="AX971" s="14" t="s">
        <v>73</v>
      </c>
      <c r="AY971" s="255" t="s">
        <v>230</v>
      </c>
    </row>
    <row r="972" spans="1:51" s="16" customFormat="1" ht="12">
      <c r="A972" s="16"/>
      <c r="B972" s="277"/>
      <c r="C972" s="278"/>
      <c r="D972" s="236" t="s">
        <v>240</v>
      </c>
      <c r="E972" s="279" t="s">
        <v>19</v>
      </c>
      <c r="F972" s="280" t="s">
        <v>469</v>
      </c>
      <c r="G972" s="278"/>
      <c r="H972" s="281">
        <v>17</v>
      </c>
      <c r="I972" s="282"/>
      <c r="J972" s="278"/>
      <c r="K972" s="278"/>
      <c r="L972" s="283"/>
      <c r="M972" s="284"/>
      <c r="N972" s="285"/>
      <c r="O972" s="285"/>
      <c r="P972" s="285"/>
      <c r="Q972" s="285"/>
      <c r="R972" s="285"/>
      <c r="S972" s="285"/>
      <c r="T972" s="28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T972" s="287" t="s">
        <v>240</v>
      </c>
      <c r="AU972" s="287" t="s">
        <v>89</v>
      </c>
      <c r="AV972" s="16" t="s">
        <v>116</v>
      </c>
      <c r="AW972" s="16" t="s">
        <v>35</v>
      </c>
      <c r="AX972" s="16" t="s">
        <v>73</v>
      </c>
      <c r="AY972" s="287" t="s">
        <v>230</v>
      </c>
    </row>
    <row r="973" spans="1:51" s="15" customFormat="1" ht="12">
      <c r="A973" s="15"/>
      <c r="B973" s="256"/>
      <c r="C973" s="257"/>
      <c r="D973" s="236" t="s">
        <v>240</v>
      </c>
      <c r="E973" s="258" t="s">
        <v>19</v>
      </c>
      <c r="F973" s="259" t="s">
        <v>244</v>
      </c>
      <c r="G973" s="257"/>
      <c r="H973" s="260">
        <v>17</v>
      </c>
      <c r="I973" s="261"/>
      <c r="J973" s="257"/>
      <c r="K973" s="257"/>
      <c r="L973" s="262"/>
      <c r="M973" s="263"/>
      <c r="N973" s="264"/>
      <c r="O973" s="264"/>
      <c r="P973" s="264"/>
      <c r="Q973" s="264"/>
      <c r="R973" s="264"/>
      <c r="S973" s="264"/>
      <c r="T973" s="26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T973" s="266" t="s">
        <v>240</v>
      </c>
      <c r="AU973" s="266" t="s">
        <v>89</v>
      </c>
      <c r="AV973" s="15" t="s">
        <v>236</v>
      </c>
      <c r="AW973" s="15" t="s">
        <v>35</v>
      </c>
      <c r="AX973" s="15" t="s">
        <v>81</v>
      </c>
      <c r="AY973" s="266" t="s">
        <v>230</v>
      </c>
    </row>
    <row r="974" spans="1:65" s="2" customFormat="1" ht="21.75" customHeight="1">
      <c r="A974" s="40"/>
      <c r="B974" s="41"/>
      <c r="C974" s="267" t="s">
        <v>1328</v>
      </c>
      <c r="D974" s="267" t="s">
        <v>281</v>
      </c>
      <c r="E974" s="268" t="s">
        <v>1329</v>
      </c>
      <c r="F974" s="269" t="s">
        <v>1330</v>
      </c>
      <c r="G974" s="270" t="s">
        <v>137</v>
      </c>
      <c r="H974" s="271">
        <v>17</v>
      </c>
      <c r="I974" s="272"/>
      <c r="J974" s="273">
        <f>ROUND(I974*H974,2)</f>
        <v>0</v>
      </c>
      <c r="K974" s="269" t="s">
        <v>19</v>
      </c>
      <c r="L974" s="274"/>
      <c r="M974" s="275" t="s">
        <v>19</v>
      </c>
      <c r="N974" s="276" t="s">
        <v>45</v>
      </c>
      <c r="O974" s="86"/>
      <c r="P974" s="225">
        <f>O974*H974</f>
        <v>0</v>
      </c>
      <c r="Q974" s="225">
        <v>0.0072</v>
      </c>
      <c r="R974" s="225">
        <f>Q974*H974</f>
        <v>0.1224</v>
      </c>
      <c r="S974" s="225">
        <v>0</v>
      </c>
      <c r="T974" s="226">
        <f>S974*H974</f>
        <v>0</v>
      </c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R974" s="227" t="s">
        <v>456</v>
      </c>
      <c r="AT974" s="227" t="s">
        <v>281</v>
      </c>
      <c r="AU974" s="227" t="s">
        <v>89</v>
      </c>
      <c r="AY974" s="19" t="s">
        <v>230</v>
      </c>
      <c r="BE974" s="228">
        <f>IF(N974="základní",J974,0)</f>
        <v>0</v>
      </c>
      <c r="BF974" s="228">
        <f>IF(N974="snížená",J974,0)</f>
        <v>0</v>
      </c>
      <c r="BG974" s="228">
        <f>IF(N974="zákl. přenesená",J974,0)</f>
        <v>0</v>
      </c>
      <c r="BH974" s="228">
        <f>IF(N974="sníž. přenesená",J974,0)</f>
        <v>0</v>
      </c>
      <c r="BI974" s="228">
        <f>IF(N974="nulová",J974,0)</f>
        <v>0</v>
      </c>
      <c r="BJ974" s="19" t="s">
        <v>89</v>
      </c>
      <c r="BK974" s="228">
        <f>ROUND(I974*H974,2)</f>
        <v>0</v>
      </c>
      <c r="BL974" s="19" t="s">
        <v>348</v>
      </c>
      <c r="BM974" s="227" t="s">
        <v>1331</v>
      </c>
    </row>
    <row r="975" spans="1:47" s="2" customFormat="1" ht="12">
      <c r="A975" s="40"/>
      <c r="B975" s="41"/>
      <c r="C975" s="42"/>
      <c r="D975" s="236" t="s">
        <v>636</v>
      </c>
      <c r="E975" s="42"/>
      <c r="F975" s="288" t="s">
        <v>1332</v>
      </c>
      <c r="G975" s="42"/>
      <c r="H975" s="42"/>
      <c r="I975" s="231"/>
      <c r="J975" s="42"/>
      <c r="K975" s="42"/>
      <c r="L975" s="46"/>
      <c r="M975" s="232"/>
      <c r="N975" s="233"/>
      <c r="O975" s="86"/>
      <c r="P975" s="86"/>
      <c r="Q975" s="86"/>
      <c r="R975" s="86"/>
      <c r="S975" s="86"/>
      <c r="T975" s="87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T975" s="19" t="s">
        <v>636</v>
      </c>
      <c r="AU975" s="19" t="s">
        <v>89</v>
      </c>
    </row>
    <row r="976" spans="1:65" s="2" customFormat="1" ht="37.8" customHeight="1">
      <c r="A976" s="40"/>
      <c r="B976" s="41"/>
      <c r="C976" s="216" t="s">
        <v>1333</v>
      </c>
      <c r="D976" s="216" t="s">
        <v>232</v>
      </c>
      <c r="E976" s="217" t="s">
        <v>1334</v>
      </c>
      <c r="F976" s="218" t="s">
        <v>1335</v>
      </c>
      <c r="G976" s="219" t="s">
        <v>315</v>
      </c>
      <c r="H976" s="220">
        <v>6</v>
      </c>
      <c r="I976" s="221"/>
      <c r="J976" s="222">
        <f>ROUND(I976*H976,2)</f>
        <v>0</v>
      </c>
      <c r="K976" s="218" t="s">
        <v>19</v>
      </c>
      <c r="L976" s="46"/>
      <c r="M976" s="223" t="s">
        <v>19</v>
      </c>
      <c r="N976" s="224" t="s">
        <v>45</v>
      </c>
      <c r="O976" s="86"/>
      <c r="P976" s="225">
        <f>O976*H976</f>
        <v>0</v>
      </c>
      <c r="Q976" s="225">
        <v>0</v>
      </c>
      <c r="R976" s="225">
        <f>Q976*H976</f>
        <v>0</v>
      </c>
      <c r="S976" s="225">
        <v>0</v>
      </c>
      <c r="T976" s="226">
        <f>S976*H976</f>
        <v>0</v>
      </c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R976" s="227" t="s">
        <v>348</v>
      </c>
      <c r="AT976" s="227" t="s">
        <v>232</v>
      </c>
      <c r="AU976" s="227" t="s">
        <v>89</v>
      </c>
      <c r="AY976" s="19" t="s">
        <v>230</v>
      </c>
      <c r="BE976" s="228">
        <f>IF(N976="základní",J976,0)</f>
        <v>0</v>
      </c>
      <c r="BF976" s="228">
        <f>IF(N976="snížená",J976,0)</f>
        <v>0</v>
      </c>
      <c r="BG976" s="228">
        <f>IF(N976="zákl. přenesená",J976,0)</f>
        <v>0</v>
      </c>
      <c r="BH976" s="228">
        <f>IF(N976="sníž. přenesená",J976,0)</f>
        <v>0</v>
      </c>
      <c r="BI976" s="228">
        <f>IF(N976="nulová",J976,0)</f>
        <v>0</v>
      </c>
      <c r="BJ976" s="19" t="s">
        <v>89</v>
      </c>
      <c r="BK976" s="228">
        <f>ROUND(I976*H976,2)</f>
        <v>0</v>
      </c>
      <c r="BL976" s="19" t="s">
        <v>348</v>
      </c>
      <c r="BM976" s="227" t="s">
        <v>1336</v>
      </c>
    </row>
    <row r="977" spans="1:51" s="13" customFormat="1" ht="12">
      <c r="A977" s="13"/>
      <c r="B977" s="234"/>
      <c r="C977" s="235"/>
      <c r="D977" s="236" t="s">
        <v>240</v>
      </c>
      <c r="E977" s="237" t="s">
        <v>19</v>
      </c>
      <c r="F977" s="238" t="s">
        <v>1325</v>
      </c>
      <c r="G977" s="235"/>
      <c r="H977" s="237" t="s">
        <v>19</v>
      </c>
      <c r="I977" s="239"/>
      <c r="J977" s="235"/>
      <c r="K977" s="235"/>
      <c r="L977" s="240"/>
      <c r="M977" s="241"/>
      <c r="N977" s="242"/>
      <c r="O977" s="242"/>
      <c r="P977" s="242"/>
      <c r="Q977" s="242"/>
      <c r="R977" s="242"/>
      <c r="S977" s="242"/>
      <c r="T977" s="24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4" t="s">
        <v>240</v>
      </c>
      <c r="AU977" s="244" t="s">
        <v>89</v>
      </c>
      <c r="AV977" s="13" t="s">
        <v>81</v>
      </c>
      <c r="AW977" s="13" t="s">
        <v>35</v>
      </c>
      <c r="AX977" s="13" t="s">
        <v>73</v>
      </c>
      <c r="AY977" s="244" t="s">
        <v>230</v>
      </c>
    </row>
    <row r="978" spans="1:51" s="14" customFormat="1" ht="12">
      <c r="A978" s="14"/>
      <c r="B978" s="245"/>
      <c r="C978" s="246"/>
      <c r="D978" s="236" t="s">
        <v>240</v>
      </c>
      <c r="E978" s="247" t="s">
        <v>19</v>
      </c>
      <c r="F978" s="248" t="s">
        <v>1124</v>
      </c>
      <c r="G978" s="246"/>
      <c r="H978" s="249">
        <v>2</v>
      </c>
      <c r="I978" s="250"/>
      <c r="J978" s="246"/>
      <c r="K978" s="246"/>
      <c r="L978" s="251"/>
      <c r="M978" s="252"/>
      <c r="N978" s="253"/>
      <c r="O978" s="253"/>
      <c r="P978" s="253"/>
      <c r="Q978" s="253"/>
      <c r="R978" s="253"/>
      <c r="S978" s="253"/>
      <c r="T978" s="25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55" t="s">
        <v>240</v>
      </c>
      <c r="AU978" s="255" t="s">
        <v>89</v>
      </c>
      <c r="AV978" s="14" t="s">
        <v>89</v>
      </c>
      <c r="AW978" s="14" t="s">
        <v>35</v>
      </c>
      <c r="AX978" s="14" t="s">
        <v>73</v>
      </c>
      <c r="AY978" s="255" t="s">
        <v>230</v>
      </c>
    </row>
    <row r="979" spans="1:51" s="14" customFormat="1" ht="12">
      <c r="A979" s="14"/>
      <c r="B979" s="245"/>
      <c r="C979" s="246"/>
      <c r="D979" s="236" t="s">
        <v>240</v>
      </c>
      <c r="E979" s="247" t="s">
        <v>19</v>
      </c>
      <c r="F979" s="248" t="s">
        <v>606</v>
      </c>
      <c r="G979" s="246"/>
      <c r="H979" s="249">
        <v>2</v>
      </c>
      <c r="I979" s="250"/>
      <c r="J979" s="246"/>
      <c r="K979" s="246"/>
      <c r="L979" s="251"/>
      <c r="M979" s="252"/>
      <c r="N979" s="253"/>
      <c r="O979" s="253"/>
      <c r="P979" s="253"/>
      <c r="Q979" s="253"/>
      <c r="R979" s="253"/>
      <c r="S979" s="253"/>
      <c r="T979" s="25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55" t="s">
        <v>240</v>
      </c>
      <c r="AU979" s="255" t="s">
        <v>89</v>
      </c>
      <c r="AV979" s="14" t="s">
        <v>89</v>
      </c>
      <c r="AW979" s="14" t="s">
        <v>35</v>
      </c>
      <c r="AX979" s="14" t="s">
        <v>73</v>
      </c>
      <c r="AY979" s="255" t="s">
        <v>230</v>
      </c>
    </row>
    <row r="980" spans="1:51" s="14" customFormat="1" ht="12">
      <c r="A980" s="14"/>
      <c r="B980" s="245"/>
      <c r="C980" s="246"/>
      <c r="D980" s="236" t="s">
        <v>240</v>
      </c>
      <c r="E980" s="247" t="s">
        <v>19</v>
      </c>
      <c r="F980" s="248" t="s">
        <v>1125</v>
      </c>
      <c r="G980" s="246"/>
      <c r="H980" s="249">
        <v>2</v>
      </c>
      <c r="I980" s="250"/>
      <c r="J980" s="246"/>
      <c r="K980" s="246"/>
      <c r="L980" s="251"/>
      <c r="M980" s="252"/>
      <c r="N980" s="253"/>
      <c r="O980" s="253"/>
      <c r="P980" s="253"/>
      <c r="Q980" s="253"/>
      <c r="R980" s="253"/>
      <c r="S980" s="253"/>
      <c r="T980" s="25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55" t="s">
        <v>240</v>
      </c>
      <c r="AU980" s="255" t="s">
        <v>89</v>
      </c>
      <c r="AV980" s="14" t="s">
        <v>89</v>
      </c>
      <c r="AW980" s="14" t="s">
        <v>35</v>
      </c>
      <c r="AX980" s="14" t="s">
        <v>73</v>
      </c>
      <c r="AY980" s="255" t="s">
        <v>230</v>
      </c>
    </row>
    <row r="981" spans="1:51" s="16" customFormat="1" ht="12">
      <c r="A981" s="16"/>
      <c r="B981" s="277"/>
      <c r="C981" s="278"/>
      <c r="D981" s="236" t="s">
        <v>240</v>
      </c>
      <c r="E981" s="279" t="s">
        <v>19</v>
      </c>
      <c r="F981" s="280" t="s">
        <v>469</v>
      </c>
      <c r="G981" s="278"/>
      <c r="H981" s="281">
        <v>6</v>
      </c>
      <c r="I981" s="282"/>
      <c r="J981" s="278"/>
      <c r="K981" s="278"/>
      <c r="L981" s="283"/>
      <c r="M981" s="284"/>
      <c r="N981" s="285"/>
      <c r="O981" s="285"/>
      <c r="P981" s="285"/>
      <c r="Q981" s="285"/>
      <c r="R981" s="285"/>
      <c r="S981" s="285"/>
      <c r="T981" s="28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T981" s="287" t="s">
        <v>240</v>
      </c>
      <c r="AU981" s="287" t="s">
        <v>89</v>
      </c>
      <c r="AV981" s="16" t="s">
        <v>116</v>
      </c>
      <c r="AW981" s="16" t="s">
        <v>35</v>
      </c>
      <c r="AX981" s="16" t="s">
        <v>73</v>
      </c>
      <c r="AY981" s="287" t="s">
        <v>230</v>
      </c>
    </row>
    <row r="982" spans="1:51" s="15" customFormat="1" ht="12">
      <c r="A982" s="15"/>
      <c r="B982" s="256"/>
      <c r="C982" s="257"/>
      <c r="D982" s="236" t="s">
        <v>240</v>
      </c>
      <c r="E982" s="258" t="s">
        <v>19</v>
      </c>
      <c r="F982" s="259" t="s">
        <v>244</v>
      </c>
      <c r="G982" s="257"/>
      <c r="H982" s="260">
        <v>6</v>
      </c>
      <c r="I982" s="261"/>
      <c r="J982" s="257"/>
      <c r="K982" s="257"/>
      <c r="L982" s="262"/>
      <c r="M982" s="263"/>
      <c r="N982" s="264"/>
      <c r="O982" s="264"/>
      <c r="P982" s="264"/>
      <c r="Q982" s="264"/>
      <c r="R982" s="264"/>
      <c r="S982" s="264"/>
      <c r="T982" s="26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T982" s="266" t="s">
        <v>240</v>
      </c>
      <c r="AU982" s="266" t="s">
        <v>89</v>
      </c>
      <c r="AV982" s="15" t="s">
        <v>236</v>
      </c>
      <c r="AW982" s="15" t="s">
        <v>35</v>
      </c>
      <c r="AX982" s="15" t="s">
        <v>81</v>
      </c>
      <c r="AY982" s="266" t="s">
        <v>230</v>
      </c>
    </row>
    <row r="983" spans="1:65" s="2" customFormat="1" ht="21.75" customHeight="1">
      <c r="A983" s="40"/>
      <c r="B983" s="41"/>
      <c r="C983" s="216" t="s">
        <v>1337</v>
      </c>
      <c r="D983" s="216" t="s">
        <v>232</v>
      </c>
      <c r="E983" s="217" t="s">
        <v>1338</v>
      </c>
      <c r="F983" s="218" t="s">
        <v>1339</v>
      </c>
      <c r="G983" s="219" t="s">
        <v>315</v>
      </c>
      <c r="H983" s="220">
        <v>14</v>
      </c>
      <c r="I983" s="221"/>
      <c r="J983" s="222">
        <f>ROUND(I983*H983,2)</f>
        <v>0</v>
      </c>
      <c r="K983" s="218" t="s">
        <v>19</v>
      </c>
      <c r="L983" s="46"/>
      <c r="M983" s="223" t="s">
        <v>19</v>
      </c>
      <c r="N983" s="224" t="s">
        <v>45</v>
      </c>
      <c r="O983" s="86"/>
      <c r="P983" s="225">
        <f>O983*H983</f>
        <v>0</v>
      </c>
      <c r="Q983" s="225">
        <v>0</v>
      </c>
      <c r="R983" s="225">
        <f>Q983*H983</f>
        <v>0</v>
      </c>
      <c r="S983" s="225">
        <v>0</v>
      </c>
      <c r="T983" s="226">
        <f>S983*H983</f>
        <v>0</v>
      </c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R983" s="227" t="s">
        <v>348</v>
      </c>
      <c r="AT983" s="227" t="s">
        <v>232</v>
      </c>
      <c r="AU983" s="227" t="s">
        <v>89</v>
      </c>
      <c r="AY983" s="19" t="s">
        <v>230</v>
      </c>
      <c r="BE983" s="228">
        <f>IF(N983="základní",J983,0)</f>
        <v>0</v>
      </c>
      <c r="BF983" s="228">
        <f>IF(N983="snížená",J983,0)</f>
        <v>0</v>
      </c>
      <c r="BG983" s="228">
        <f>IF(N983="zákl. přenesená",J983,0)</f>
        <v>0</v>
      </c>
      <c r="BH983" s="228">
        <f>IF(N983="sníž. přenesená",J983,0)</f>
        <v>0</v>
      </c>
      <c r="BI983" s="228">
        <f>IF(N983="nulová",J983,0)</f>
        <v>0</v>
      </c>
      <c r="BJ983" s="19" t="s">
        <v>89</v>
      </c>
      <c r="BK983" s="228">
        <f>ROUND(I983*H983,2)</f>
        <v>0</v>
      </c>
      <c r="BL983" s="19" t="s">
        <v>348</v>
      </c>
      <c r="BM983" s="227" t="s">
        <v>1340</v>
      </c>
    </row>
    <row r="984" spans="1:51" s="13" customFormat="1" ht="12">
      <c r="A984" s="13"/>
      <c r="B984" s="234"/>
      <c r="C984" s="235"/>
      <c r="D984" s="236" t="s">
        <v>240</v>
      </c>
      <c r="E984" s="237" t="s">
        <v>19</v>
      </c>
      <c r="F984" s="238" t="s">
        <v>1325</v>
      </c>
      <c r="G984" s="235"/>
      <c r="H984" s="237" t="s">
        <v>19</v>
      </c>
      <c r="I984" s="239"/>
      <c r="J984" s="235"/>
      <c r="K984" s="235"/>
      <c r="L984" s="240"/>
      <c r="M984" s="241"/>
      <c r="N984" s="242"/>
      <c r="O984" s="242"/>
      <c r="P984" s="242"/>
      <c r="Q984" s="242"/>
      <c r="R984" s="242"/>
      <c r="S984" s="242"/>
      <c r="T984" s="24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4" t="s">
        <v>240</v>
      </c>
      <c r="AU984" s="244" t="s">
        <v>89</v>
      </c>
      <c r="AV984" s="13" t="s">
        <v>81</v>
      </c>
      <c r="AW984" s="13" t="s">
        <v>35</v>
      </c>
      <c r="AX984" s="13" t="s">
        <v>73</v>
      </c>
      <c r="AY984" s="244" t="s">
        <v>230</v>
      </c>
    </row>
    <row r="985" spans="1:51" s="14" customFormat="1" ht="12">
      <c r="A985" s="14"/>
      <c r="B985" s="245"/>
      <c r="C985" s="246"/>
      <c r="D985" s="236" t="s">
        <v>240</v>
      </c>
      <c r="E985" s="247" t="s">
        <v>19</v>
      </c>
      <c r="F985" s="248" t="s">
        <v>1341</v>
      </c>
      <c r="G985" s="246"/>
      <c r="H985" s="249">
        <v>4</v>
      </c>
      <c r="I985" s="250"/>
      <c r="J985" s="246"/>
      <c r="K985" s="246"/>
      <c r="L985" s="251"/>
      <c r="M985" s="252"/>
      <c r="N985" s="253"/>
      <c r="O985" s="253"/>
      <c r="P985" s="253"/>
      <c r="Q985" s="253"/>
      <c r="R985" s="253"/>
      <c r="S985" s="253"/>
      <c r="T985" s="25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55" t="s">
        <v>240</v>
      </c>
      <c r="AU985" s="255" t="s">
        <v>89</v>
      </c>
      <c r="AV985" s="14" t="s">
        <v>89</v>
      </c>
      <c r="AW985" s="14" t="s">
        <v>35</v>
      </c>
      <c r="AX985" s="14" t="s">
        <v>73</v>
      </c>
      <c r="AY985" s="255" t="s">
        <v>230</v>
      </c>
    </row>
    <row r="986" spans="1:51" s="14" customFormat="1" ht="12">
      <c r="A986" s="14"/>
      <c r="B986" s="245"/>
      <c r="C986" s="246"/>
      <c r="D986" s="236" t="s">
        <v>240</v>
      </c>
      <c r="E986" s="247" t="s">
        <v>19</v>
      </c>
      <c r="F986" s="248" t="s">
        <v>609</v>
      </c>
      <c r="G986" s="246"/>
      <c r="H986" s="249">
        <v>5</v>
      </c>
      <c r="I986" s="250"/>
      <c r="J986" s="246"/>
      <c r="K986" s="246"/>
      <c r="L986" s="251"/>
      <c r="M986" s="252"/>
      <c r="N986" s="253"/>
      <c r="O986" s="253"/>
      <c r="P986" s="253"/>
      <c r="Q986" s="253"/>
      <c r="R986" s="253"/>
      <c r="S986" s="253"/>
      <c r="T986" s="25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55" t="s">
        <v>240</v>
      </c>
      <c r="AU986" s="255" t="s">
        <v>89</v>
      </c>
      <c r="AV986" s="14" t="s">
        <v>89</v>
      </c>
      <c r="AW986" s="14" t="s">
        <v>35</v>
      </c>
      <c r="AX986" s="14" t="s">
        <v>73</v>
      </c>
      <c r="AY986" s="255" t="s">
        <v>230</v>
      </c>
    </row>
    <row r="987" spans="1:51" s="14" customFormat="1" ht="12">
      <c r="A987" s="14"/>
      <c r="B987" s="245"/>
      <c r="C987" s="246"/>
      <c r="D987" s="236" t="s">
        <v>240</v>
      </c>
      <c r="E987" s="247" t="s">
        <v>19</v>
      </c>
      <c r="F987" s="248" t="s">
        <v>1342</v>
      </c>
      <c r="G987" s="246"/>
      <c r="H987" s="249">
        <v>5</v>
      </c>
      <c r="I987" s="250"/>
      <c r="J987" s="246"/>
      <c r="K987" s="246"/>
      <c r="L987" s="251"/>
      <c r="M987" s="252"/>
      <c r="N987" s="253"/>
      <c r="O987" s="253"/>
      <c r="P987" s="253"/>
      <c r="Q987" s="253"/>
      <c r="R987" s="253"/>
      <c r="S987" s="253"/>
      <c r="T987" s="25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55" t="s">
        <v>240</v>
      </c>
      <c r="AU987" s="255" t="s">
        <v>89</v>
      </c>
      <c r="AV987" s="14" t="s">
        <v>89</v>
      </c>
      <c r="AW987" s="14" t="s">
        <v>35</v>
      </c>
      <c r="AX987" s="14" t="s">
        <v>73</v>
      </c>
      <c r="AY987" s="255" t="s">
        <v>230</v>
      </c>
    </row>
    <row r="988" spans="1:51" s="16" customFormat="1" ht="12">
      <c r="A988" s="16"/>
      <c r="B988" s="277"/>
      <c r="C988" s="278"/>
      <c r="D988" s="236" t="s">
        <v>240</v>
      </c>
      <c r="E988" s="279" t="s">
        <v>19</v>
      </c>
      <c r="F988" s="280" t="s">
        <v>469</v>
      </c>
      <c r="G988" s="278"/>
      <c r="H988" s="281">
        <v>14</v>
      </c>
      <c r="I988" s="282"/>
      <c r="J988" s="278"/>
      <c r="K988" s="278"/>
      <c r="L988" s="283"/>
      <c r="M988" s="284"/>
      <c r="N988" s="285"/>
      <c r="O988" s="285"/>
      <c r="P988" s="285"/>
      <c r="Q988" s="285"/>
      <c r="R988" s="285"/>
      <c r="S988" s="285"/>
      <c r="T988" s="28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T988" s="287" t="s">
        <v>240</v>
      </c>
      <c r="AU988" s="287" t="s">
        <v>89</v>
      </c>
      <c r="AV988" s="16" t="s">
        <v>116</v>
      </c>
      <c r="AW988" s="16" t="s">
        <v>35</v>
      </c>
      <c r="AX988" s="16" t="s">
        <v>73</v>
      </c>
      <c r="AY988" s="287" t="s">
        <v>230</v>
      </c>
    </row>
    <row r="989" spans="1:51" s="15" customFormat="1" ht="12">
      <c r="A989" s="15"/>
      <c r="B989" s="256"/>
      <c r="C989" s="257"/>
      <c r="D989" s="236" t="s">
        <v>240</v>
      </c>
      <c r="E989" s="258" t="s">
        <v>19</v>
      </c>
      <c r="F989" s="259" t="s">
        <v>244</v>
      </c>
      <c r="G989" s="257"/>
      <c r="H989" s="260">
        <v>14</v>
      </c>
      <c r="I989" s="261"/>
      <c r="J989" s="257"/>
      <c r="K989" s="257"/>
      <c r="L989" s="262"/>
      <c r="M989" s="263"/>
      <c r="N989" s="264"/>
      <c r="O989" s="264"/>
      <c r="P989" s="264"/>
      <c r="Q989" s="264"/>
      <c r="R989" s="264"/>
      <c r="S989" s="264"/>
      <c r="T989" s="26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T989" s="266" t="s">
        <v>240</v>
      </c>
      <c r="AU989" s="266" t="s">
        <v>89</v>
      </c>
      <c r="AV989" s="15" t="s">
        <v>236</v>
      </c>
      <c r="AW989" s="15" t="s">
        <v>35</v>
      </c>
      <c r="AX989" s="15" t="s">
        <v>81</v>
      </c>
      <c r="AY989" s="266" t="s">
        <v>230</v>
      </c>
    </row>
    <row r="990" spans="1:65" s="2" customFormat="1" ht="21.75" customHeight="1">
      <c r="A990" s="40"/>
      <c r="B990" s="41"/>
      <c r="C990" s="267" t="s">
        <v>1343</v>
      </c>
      <c r="D990" s="267" t="s">
        <v>281</v>
      </c>
      <c r="E990" s="268" t="s">
        <v>1344</v>
      </c>
      <c r="F990" s="269" t="s">
        <v>1345</v>
      </c>
      <c r="G990" s="270" t="s">
        <v>137</v>
      </c>
      <c r="H990" s="271">
        <v>14</v>
      </c>
      <c r="I990" s="272"/>
      <c r="J990" s="273">
        <f>ROUND(I990*H990,2)</f>
        <v>0</v>
      </c>
      <c r="K990" s="269" t="s">
        <v>19</v>
      </c>
      <c r="L990" s="274"/>
      <c r="M990" s="275" t="s">
        <v>19</v>
      </c>
      <c r="N990" s="276" t="s">
        <v>45</v>
      </c>
      <c r="O990" s="86"/>
      <c r="P990" s="225">
        <f>O990*H990</f>
        <v>0</v>
      </c>
      <c r="Q990" s="225">
        <v>0.00918</v>
      </c>
      <c r="R990" s="225">
        <f>Q990*H990</f>
        <v>0.12852000000000002</v>
      </c>
      <c r="S990" s="225">
        <v>0</v>
      </c>
      <c r="T990" s="226">
        <f>S990*H990</f>
        <v>0</v>
      </c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R990" s="227" t="s">
        <v>456</v>
      </c>
      <c r="AT990" s="227" t="s">
        <v>281</v>
      </c>
      <c r="AU990" s="227" t="s">
        <v>89</v>
      </c>
      <c r="AY990" s="19" t="s">
        <v>230</v>
      </c>
      <c r="BE990" s="228">
        <f>IF(N990="základní",J990,0)</f>
        <v>0</v>
      </c>
      <c r="BF990" s="228">
        <f>IF(N990="snížená",J990,0)</f>
        <v>0</v>
      </c>
      <c r="BG990" s="228">
        <f>IF(N990="zákl. přenesená",J990,0)</f>
        <v>0</v>
      </c>
      <c r="BH990" s="228">
        <f>IF(N990="sníž. přenesená",J990,0)</f>
        <v>0</v>
      </c>
      <c r="BI990" s="228">
        <f>IF(N990="nulová",J990,0)</f>
        <v>0</v>
      </c>
      <c r="BJ990" s="19" t="s">
        <v>89</v>
      </c>
      <c r="BK990" s="228">
        <f>ROUND(I990*H990,2)</f>
        <v>0</v>
      </c>
      <c r="BL990" s="19" t="s">
        <v>348</v>
      </c>
      <c r="BM990" s="227" t="s">
        <v>1346</v>
      </c>
    </row>
    <row r="991" spans="1:47" s="2" customFormat="1" ht="12">
      <c r="A991" s="40"/>
      <c r="B991" s="41"/>
      <c r="C991" s="42"/>
      <c r="D991" s="236" t="s">
        <v>636</v>
      </c>
      <c r="E991" s="42"/>
      <c r="F991" s="288" t="s">
        <v>637</v>
      </c>
      <c r="G991" s="42"/>
      <c r="H991" s="42"/>
      <c r="I991" s="231"/>
      <c r="J991" s="42"/>
      <c r="K991" s="42"/>
      <c r="L991" s="46"/>
      <c r="M991" s="232"/>
      <c r="N991" s="233"/>
      <c r="O991" s="86"/>
      <c r="P991" s="86"/>
      <c r="Q991" s="86"/>
      <c r="R991" s="86"/>
      <c r="S991" s="86"/>
      <c r="T991" s="87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T991" s="19" t="s">
        <v>636</v>
      </c>
      <c r="AU991" s="19" t="s">
        <v>89</v>
      </c>
    </row>
    <row r="992" spans="1:65" s="2" customFormat="1" ht="16.5" customHeight="1">
      <c r="A992" s="40"/>
      <c r="B992" s="41"/>
      <c r="C992" s="267" t="s">
        <v>1347</v>
      </c>
      <c r="D992" s="267" t="s">
        <v>281</v>
      </c>
      <c r="E992" s="268" t="s">
        <v>1348</v>
      </c>
      <c r="F992" s="269" t="s">
        <v>1349</v>
      </c>
      <c r="G992" s="270" t="s">
        <v>315</v>
      </c>
      <c r="H992" s="271">
        <v>3</v>
      </c>
      <c r="I992" s="272"/>
      <c r="J992" s="273">
        <f>ROUND(I992*H992,2)</f>
        <v>0</v>
      </c>
      <c r="K992" s="269" t="s">
        <v>19</v>
      </c>
      <c r="L992" s="274"/>
      <c r="M992" s="275" t="s">
        <v>19</v>
      </c>
      <c r="N992" s="276" t="s">
        <v>45</v>
      </c>
      <c r="O992" s="86"/>
      <c r="P992" s="225">
        <f>O992*H992</f>
        <v>0</v>
      </c>
      <c r="Q992" s="225">
        <v>0</v>
      </c>
      <c r="R992" s="225">
        <f>Q992*H992</f>
        <v>0</v>
      </c>
      <c r="S992" s="225">
        <v>0</v>
      </c>
      <c r="T992" s="226">
        <f>S992*H992</f>
        <v>0</v>
      </c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R992" s="227" t="s">
        <v>456</v>
      </c>
      <c r="AT992" s="227" t="s">
        <v>281</v>
      </c>
      <c r="AU992" s="227" t="s">
        <v>89</v>
      </c>
      <c r="AY992" s="19" t="s">
        <v>230</v>
      </c>
      <c r="BE992" s="228">
        <f>IF(N992="základní",J992,0)</f>
        <v>0</v>
      </c>
      <c r="BF992" s="228">
        <f>IF(N992="snížená",J992,0)</f>
        <v>0</v>
      </c>
      <c r="BG992" s="228">
        <f>IF(N992="zákl. přenesená",J992,0)</f>
        <v>0</v>
      </c>
      <c r="BH992" s="228">
        <f>IF(N992="sníž. přenesená",J992,0)</f>
        <v>0</v>
      </c>
      <c r="BI992" s="228">
        <f>IF(N992="nulová",J992,0)</f>
        <v>0</v>
      </c>
      <c r="BJ992" s="19" t="s">
        <v>89</v>
      </c>
      <c r="BK992" s="228">
        <f>ROUND(I992*H992,2)</f>
        <v>0</v>
      </c>
      <c r="BL992" s="19" t="s">
        <v>348</v>
      </c>
      <c r="BM992" s="227" t="s">
        <v>1350</v>
      </c>
    </row>
    <row r="993" spans="1:47" s="2" customFormat="1" ht="12">
      <c r="A993" s="40"/>
      <c r="B993" s="41"/>
      <c r="C993" s="42"/>
      <c r="D993" s="236" t="s">
        <v>636</v>
      </c>
      <c r="E993" s="42"/>
      <c r="F993" s="288" t="s">
        <v>637</v>
      </c>
      <c r="G993" s="42"/>
      <c r="H993" s="42"/>
      <c r="I993" s="231"/>
      <c r="J993" s="42"/>
      <c r="K993" s="42"/>
      <c r="L993" s="46"/>
      <c r="M993" s="232"/>
      <c r="N993" s="233"/>
      <c r="O993" s="86"/>
      <c r="P993" s="86"/>
      <c r="Q993" s="86"/>
      <c r="R993" s="86"/>
      <c r="S993" s="86"/>
      <c r="T993" s="87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T993" s="19" t="s">
        <v>636</v>
      </c>
      <c r="AU993" s="19" t="s">
        <v>89</v>
      </c>
    </row>
    <row r="994" spans="1:65" s="2" customFormat="1" ht="16.5" customHeight="1">
      <c r="A994" s="40"/>
      <c r="B994" s="41"/>
      <c r="C994" s="267" t="s">
        <v>1351</v>
      </c>
      <c r="D994" s="267" t="s">
        <v>281</v>
      </c>
      <c r="E994" s="268" t="s">
        <v>1352</v>
      </c>
      <c r="F994" s="269" t="s">
        <v>1353</v>
      </c>
      <c r="G994" s="270" t="s">
        <v>315</v>
      </c>
      <c r="H994" s="271">
        <v>3</v>
      </c>
      <c r="I994" s="272"/>
      <c r="J994" s="273">
        <f>ROUND(I994*H994,2)</f>
        <v>0</v>
      </c>
      <c r="K994" s="269" t="s">
        <v>19</v>
      </c>
      <c r="L994" s="274"/>
      <c r="M994" s="275" t="s">
        <v>19</v>
      </c>
      <c r="N994" s="276" t="s">
        <v>45</v>
      </c>
      <c r="O994" s="86"/>
      <c r="P994" s="225">
        <f>O994*H994</f>
        <v>0</v>
      </c>
      <c r="Q994" s="225">
        <v>0.008</v>
      </c>
      <c r="R994" s="225">
        <f>Q994*H994</f>
        <v>0.024</v>
      </c>
      <c r="S994" s="225">
        <v>0</v>
      </c>
      <c r="T994" s="226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27" t="s">
        <v>456</v>
      </c>
      <c r="AT994" s="227" t="s">
        <v>281</v>
      </c>
      <c r="AU994" s="227" t="s">
        <v>89</v>
      </c>
      <c r="AY994" s="19" t="s">
        <v>230</v>
      </c>
      <c r="BE994" s="228">
        <f>IF(N994="základní",J994,0)</f>
        <v>0</v>
      </c>
      <c r="BF994" s="228">
        <f>IF(N994="snížená",J994,0)</f>
        <v>0</v>
      </c>
      <c r="BG994" s="228">
        <f>IF(N994="zákl. přenesená",J994,0)</f>
        <v>0</v>
      </c>
      <c r="BH994" s="228">
        <f>IF(N994="sníž. přenesená",J994,0)</f>
        <v>0</v>
      </c>
      <c r="BI994" s="228">
        <f>IF(N994="nulová",J994,0)</f>
        <v>0</v>
      </c>
      <c r="BJ994" s="19" t="s">
        <v>89</v>
      </c>
      <c r="BK994" s="228">
        <f>ROUND(I994*H994,2)</f>
        <v>0</v>
      </c>
      <c r="BL994" s="19" t="s">
        <v>348</v>
      </c>
      <c r="BM994" s="227" t="s">
        <v>1354</v>
      </c>
    </row>
    <row r="995" spans="1:47" s="2" customFormat="1" ht="12">
      <c r="A995" s="40"/>
      <c r="B995" s="41"/>
      <c r="C995" s="42"/>
      <c r="D995" s="236" t="s">
        <v>636</v>
      </c>
      <c r="E995" s="42"/>
      <c r="F995" s="288" t="s">
        <v>637</v>
      </c>
      <c r="G995" s="42"/>
      <c r="H995" s="42"/>
      <c r="I995" s="231"/>
      <c r="J995" s="42"/>
      <c r="K995" s="42"/>
      <c r="L995" s="46"/>
      <c r="M995" s="232"/>
      <c r="N995" s="233"/>
      <c r="O995" s="86"/>
      <c r="P995" s="86"/>
      <c r="Q995" s="86"/>
      <c r="R995" s="86"/>
      <c r="S995" s="86"/>
      <c r="T995" s="87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T995" s="19" t="s">
        <v>636</v>
      </c>
      <c r="AU995" s="19" t="s">
        <v>89</v>
      </c>
    </row>
    <row r="996" spans="1:65" s="2" customFormat="1" ht="33" customHeight="1">
      <c r="A996" s="40"/>
      <c r="B996" s="41"/>
      <c r="C996" s="216" t="s">
        <v>1355</v>
      </c>
      <c r="D996" s="216" t="s">
        <v>232</v>
      </c>
      <c r="E996" s="217" t="s">
        <v>1356</v>
      </c>
      <c r="F996" s="218" t="s">
        <v>1357</v>
      </c>
      <c r="G996" s="219" t="s">
        <v>315</v>
      </c>
      <c r="H996" s="220">
        <v>1</v>
      </c>
      <c r="I996" s="221"/>
      <c r="J996" s="222">
        <f>ROUND(I996*H996,2)</f>
        <v>0</v>
      </c>
      <c r="K996" s="218" t="s">
        <v>235</v>
      </c>
      <c r="L996" s="46"/>
      <c r="M996" s="223" t="s">
        <v>19</v>
      </c>
      <c r="N996" s="224" t="s">
        <v>45</v>
      </c>
      <c r="O996" s="86"/>
      <c r="P996" s="225">
        <f>O996*H996</f>
        <v>0</v>
      </c>
      <c r="Q996" s="225">
        <v>0</v>
      </c>
      <c r="R996" s="225">
        <f>Q996*H996</f>
        <v>0</v>
      </c>
      <c r="S996" s="225">
        <v>0</v>
      </c>
      <c r="T996" s="226">
        <f>S996*H996</f>
        <v>0</v>
      </c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R996" s="227" t="s">
        <v>348</v>
      </c>
      <c r="AT996" s="227" t="s">
        <v>232</v>
      </c>
      <c r="AU996" s="227" t="s">
        <v>89</v>
      </c>
      <c r="AY996" s="19" t="s">
        <v>230</v>
      </c>
      <c r="BE996" s="228">
        <f>IF(N996="základní",J996,0)</f>
        <v>0</v>
      </c>
      <c r="BF996" s="228">
        <f>IF(N996="snížená",J996,0)</f>
        <v>0</v>
      </c>
      <c r="BG996" s="228">
        <f>IF(N996="zákl. přenesená",J996,0)</f>
        <v>0</v>
      </c>
      <c r="BH996" s="228">
        <f>IF(N996="sníž. přenesená",J996,0)</f>
        <v>0</v>
      </c>
      <c r="BI996" s="228">
        <f>IF(N996="nulová",J996,0)</f>
        <v>0</v>
      </c>
      <c r="BJ996" s="19" t="s">
        <v>89</v>
      </c>
      <c r="BK996" s="228">
        <f>ROUND(I996*H996,2)</f>
        <v>0</v>
      </c>
      <c r="BL996" s="19" t="s">
        <v>348</v>
      </c>
      <c r="BM996" s="227" t="s">
        <v>1358</v>
      </c>
    </row>
    <row r="997" spans="1:47" s="2" customFormat="1" ht="12">
      <c r="A997" s="40"/>
      <c r="B997" s="41"/>
      <c r="C997" s="42"/>
      <c r="D997" s="229" t="s">
        <v>238</v>
      </c>
      <c r="E997" s="42"/>
      <c r="F997" s="230" t="s">
        <v>1359</v>
      </c>
      <c r="G997" s="42"/>
      <c r="H997" s="42"/>
      <c r="I997" s="231"/>
      <c r="J997" s="42"/>
      <c r="K997" s="42"/>
      <c r="L997" s="46"/>
      <c r="M997" s="232"/>
      <c r="N997" s="233"/>
      <c r="O997" s="86"/>
      <c r="P997" s="86"/>
      <c r="Q997" s="86"/>
      <c r="R997" s="86"/>
      <c r="S997" s="86"/>
      <c r="T997" s="87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T997" s="19" t="s">
        <v>238</v>
      </c>
      <c r="AU997" s="19" t="s">
        <v>89</v>
      </c>
    </row>
    <row r="998" spans="1:51" s="13" customFormat="1" ht="12">
      <c r="A998" s="13"/>
      <c r="B998" s="234"/>
      <c r="C998" s="235"/>
      <c r="D998" s="236" t="s">
        <v>240</v>
      </c>
      <c r="E998" s="237" t="s">
        <v>19</v>
      </c>
      <c r="F998" s="238" t="s">
        <v>1325</v>
      </c>
      <c r="G998" s="235"/>
      <c r="H998" s="237" t="s">
        <v>19</v>
      </c>
      <c r="I998" s="239"/>
      <c r="J998" s="235"/>
      <c r="K998" s="235"/>
      <c r="L998" s="240"/>
      <c r="M998" s="241"/>
      <c r="N998" s="242"/>
      <c r="O998" s="242"/>
      <c r="P998" s="242"/>
      <c r="Q998" s="242"/>
      <c r="R998" s="242"/>
      <c r="S998" s="242"/>
      <c r="T998" s="24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4" t="s">
        <v>240</v>
      </c>
      <c r="AU998" s="244" t="s">
        <v>89</v>
      </c>
      <c r="AV998" s="13" t="s">
        <v>81</v>
      </c>
      <c r="AW998" s="13" t="s">
        <v>35</v>
      </c>
      <c r="AX998" s="13" t="s">
        <v>73</v>
      </c>
      <c r="AY998" s="244" t="s">
        <v>230</v>
      </c>
    </row>
    <row r="999" spans="1:51" s="14" customFormat="1" ht="12">
      <c r="A999" s="14"/>
      <c r="B999" s="245"/>
      <c r="C999" s="246"/>
      <c r="D999" s="236" t="s">
        <v>240</v>
      </c>
      <c r="E999" s="247" t="s">
        <v>19</v>
      </c>
      <c r="F999" s="248" t="s">
        <v>1115</v>
      </c>
      <c r="G999" s="246"/>
      <c r="H999" s="249">
        <v>1</v>
      </c>
      <c r="I999" s="250"/>
      <c r="J999" s="246"/>
      <c r="K999" s="246"/>
      <c r="L999" s="251"/>
      <c r="M999" s="252"/>
      <c r="N999" s="253"/>
      <c r="O999" s="253"/>
      <c r="P999" s="253"/>
      <c r="Q999" s="253"/>
      <c r="R999" s="253"/>
      <c r="S999" s="253"/>
      <c r="T999" s="25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55" t="s">
        <v>240</v>
      </c>
      <c r="AU999" s="255" t="s">
        <v>89</v>
      </c>
      <c r="AV999" s="14" t="s">
        <v>89</v>
      </c>
      <c r="AW999" s="14" t="s">
        <v>35</v>
      </c>
      <c r="AX999" s="14" t="s">
        <v>73</v>
      </c>
      <c r="AY999" s="255" t="s">
        <v>230</v>
      </c>
    </row>
    <row r="1000" spans="1:51" s="16" customFormat="1" ht="12">
      <c r="A1000" s="16"/>
      <c r="B1000" s="277"/>
      <c r="C1000" s="278"/>
      <c r="D1000" s="236" t="s">
        <v>240</v>
      </c>
      <c r="E1000" s="279" t="s">
        <v>19</v>
      </c>
      <c r="F1000" s="280" t="s">
        <v>469</v>
      </c>
      <c r="G1000" s="278"/>
      <c r="H1000" s="281">
        <v>1</v>
      </c>
      <c r="I1000" s="282"/>
      <c r="J1000" s="278"/>
      <c r="K1000" s="278"/>
      <c r="L1000" s="283"/>
      <c r="M1000" s="284"/>
      <c r="N1000" s="285"/>
      <c r="O1000" s="285"/>
      <c r="P1000" s="285"/>
      <c r="Q1000" s="285"/>
      <c r="R1000" s="285"/>
      <c r="S1000" s="285"/>
      <c r="T1000" s="28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T1000" s="287" t="s">
        <v>240</v>
      </c>
      <c r="AU1000" s="287" t="s">
        <v>89</v>
      </c>
      <c r="AV1000" s="16" t="s">
        <v>116</v>
      </c>
      <c r="AW1000" s="16" t="s">
        <v>35</v>
      </c>
      <c r="AX1000" s="16" t="s">
        <v>73</v>
      </c>
      <c r="AY1000" s="287" t="s">
        <v>230</v>
      </c>
    </row>
    <row r="1001" spans="1:51" s="15" customFormat="1" ht="12">
      <c r="A1001" s="15"/>
      <c r="B1001" s="256"/>
      <c r="C1001" s="257"/>
      <c r="D1001" s="236" t="s">
        <v>240</v>
      </c>
      <c r="E1001" s="258" t="s">
        <v>19</v>
      </c>
      <c r="F1001" s="259" t="s">
        <v>244</v>
      </c>
      <c r="G1001" s="257"/>
      <c r="H1001" s="260">
        <v>1</v>
      </c>
      <c r="I1001" s="261"/>
      <c r="J1001" s="257"/>
      <c r="K1001" s="257"/>
      <c r="L1001" s="262"/>
      <c r="M1001" s="263"/>
      <c r="N1001" s="264"/>
      <c r="O1001" s="264"/>
      <c r="P1001" s="264"/>
      <c r="Q1001" s="264"/>
      <c r="R1001" s="264"/>
      <c r="S1001" s="264"/>
      <c r="T1001" s="26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66" t="s">
        <v>240</v>
      </c>
      <c r="AU1001" s="266" t="s">
        <v>89</v>
      </c>
      <c r="AV1001" s="15" t="s">
        <v>236</v>
      </c>
      <c r="AW1001" s="15" t="s">
        <v>35</v>
      </c>
      <c r="AX1001" s="15" t="s">
        <v>81</v>
      </c>
      <c r="AY1001" s="266" t="s">
        <v>230</v>
      </c>
    </row>
    <row r="1002" spans="1:65" s="2" customFormat="1" ht="24.15" customHeight="1">
      <c r="A1002" s="40"/>
      <c r="B1002" s="41"/>
      <c r="C1002" s="267" t="s">
        <v>1360</v>
      </c>
      <c r="D1002" s="267" t="s">
        <v>281</v>
      </c>
      <c r="E1002" s="268" t="s">
        <v>1361</v>
      </c>
      <c r="F1002" s="269" t="s">
        <v>1362</v>
      </c>
      <c r="G1002" s="270" t="s">
        <v>144</v>
      </c>
      <c r="H1002" s="271">
        <v>0.96</v>
      </c>
      <c r="I1002" s="272"/>
      <c r="J1002" s="273">
        <f>ROUND(I1002*H1002,2)</f>
        <v>0</v>
      </c>
      <c r="K1002" s="269" t="s">
        <v>1363</v>
      </c>
      <c r="L1002" s="274"/>
      <c r="M1002" s="275" t="s">
        <v>19</v>
      </c>
      <c r="N1002" s="276" t="s">
        <v>45</v>
      </c>
      <c r="O1002" s="86"/>
      <c r="P1002" s="225">
        <f>O1002*H1002</f>
        <v>0</v>
      </c>
      <c r="Q1002" s="225">
        <v>0.0342</v>
      </c>
      <c r="R1002" s="225">
        <f>Q1002*H1002</f>
        <v>0.032832</v>
      </c>
      <c r="S1002" s="225">
        <v>0</v>
      </c>
      <c r="T1002" s="226">
        <f>S1002*H1002</f>
        <v>0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27" t="s">
        <v>456</v>
      </c>
      <c r="AT1002" s="227" t="s">
        <v>281</v>
      </c>
      <c r="AU1002" s="227" t="s">
        <v>89</v>
      </c>
      <c r="AY1002" s="19" t="s">
        <v>230</v>
      </c>
      <c r="BE1002" s="228">
        <f>IF(N1002="základní",J1002,0)</f>
        <v>0</v>
      </c>
      <c r="BF1002" s="228">
        <f>IF(N1002="snížená",J1002,0)</f>
        <v>0</v>
      </c>
      <c r="BG1002" s="228">
        <f>IF(N1002="zákl. přenesená",J1002,0)</f>
        <v>0</v>
      </c>
      <c r="BH1002" s="228">
        <f>IF(N1002="sníž. přenesená",J1002,0)</f>
        <v>0</v>
      </c>
      <c r="BI1002" s="228">
        <f>IF(N1002="nulová",J1002,0)</f>
        <v>0</v>
      </c>
      <c r="BJ1002" s="19" t="s">
        <v>89</v>
      </c>
      <c r="BK1002" s="228">
        <f>ROUND(I1002*H1002,2)</f>
        <v>0</v>
      </c>
      <c r="BL1002" s="19" t="s">
        <v>348</v>
      </c>
      <c r="BM1002" s="227" t="s">
        <v>1364</v>
      </c>
    </row>
    <row r="1003" spans="1:51" s="13" customFormat="1" ht="12">
      <c r="A1003" s="13"/>
      <c r="B1003" s="234"/>
      <c r="C1003" s="235"/>
      <c r="D1003" s="236" t="s">
        <v>240</v>
      </c>
      <c r="E1003" s="237" t="s">
        <v>19</v>
      </c>
      <c r="F1003" s="238" t="s">
        <v>1325</v>
      </c>
      <c r="G1003" s="235"/>
      <c r="H1003" s="237" t="s">
        <v>19</v>
      </c>
      <c r="I1003" s="239"/>
      <c r="J1003" s="235"/>
      <c r="K1003" s="235"/>
      <c r="L1003" s="240"/>
      <c r="M1003" s="241"/>
      <c r="N1003" s="242"/>
      <c r="O1003" s="242"/>
      <c r="P1003" s="242"/>
      <c r="Q1003" s="242"/>
      <c r="R1003" s="242"/>
      <c r="S1003" s="242"/>
      <c r="T1003" s="24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4" t="s">
        <v>240</v>
      </c>
      <c r="AU1003" s="244" t="s">
        <v>89</v>
      </c>
      <c r="AV1003" s="13" t="s">
        <v>81</v>
      </c>
      <c r="AW1003" s="13" t="s">
        <v>35</v>
      </c>
      <c r="AX1003" s="13" t="s">
        <v>73</v>
      </c>
      <c r="AY1003" s="244" t="s">
        <v>230</v>
      </c>
    </row>
    <row r="1004" spans="1:51" s="14" customFormat="1" ht="12">
      <c r="A1004" s="14"/>
      <c r="B1004" s="245"/>
      <c r="C1004" s="246"/>
      <c r="D1004" s="236" t="s">
        <v>240</v>
      </c>
      <c r="E1004" s="247" t="s">
        <v>19</v>
      </c>
      <c r="F1004" s="248" t="s">
        <v>1365</v>
      </c>
      <c r="G1004" s="246"/>
      <c r="H1004" s="249">
        <v>0.96</v>
      </c>
      <c r="I1004" s="250"/>
      <c r="J1004" s="246"/>
      <c r="K1004" s="246"/>
      <c r="L1004" s="251"/>
      <c r="M1004" s="252"/>
      <c r="N1004" s="253"/>
      <c r="O1004" s="253"/>
      <c r="P1004" s="253"/>
      <c r="Q1004" s="253"/>
      <c r="R1004" s="253"/>
      <c r="S1004" s="253"/>
      <c r="T1004" s="25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55" t="s">
        <v>240</v>
      </c>
      <c r="AU1004" s="255" t="s">
        <v>89</v>
      </c>
      <c r="AV1004" s="14" t="s">
        <v>89</v>
      </c>
      <c r="AW1004" s="14" t="s">
        <v>35</v>
      </c>
      <c r="AX1004" s="14" t="s">
        <v>73</v>
      </c>
      <c r="AY1004" s="255" t="s">
        <v>230</v>
      </c>
    </row>
    <row r="1005" spans="1:51" s="16" customFormat="1" ht="12">
      <c r="A1005" s="16"/>
      <c r="B1005" s="277"/>
      <c r="C1005" s="278"/>
      <c r="D1005" s="236" t="s">
        <v>240</v>
      </c>
      <c r="E1005" s="279" t="s">
        <v>19</v>
      </c>
      <c r="F1005" s="280" t="s">
        <v>469</v>
      </c>
      <c r="G1005" s="278"/>
      <c r="H1005" s="281">
        <v>0.96</v>
      </c>
      <c r="I1005" s="282"/>
      <c r="J1005" s="278"/>
      <c r="K1005" s="278"/>
      <c r="L1005" s="283"/>
      <c r="M1005" s="284"/>
      <c r="N1005" s="285"/>
      <c r="O1005" s="285"/>
      <c r="P1005" s="285"/>
      <c r="Q1005" s="285"/>
      <c r="R1005" s="285"/>
      <c r="S1005" s="285"/>
      <c r="T1005" s="28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T1005" s="287" t="s">
        <v>240</v>
      </c>
      <c r="AU1005" s="287" t="s">
        <v>89</v>
      </c>
      <c r="AV1005" s="16" t="s">
        <v>116</v>
      </c>
      <c r="AW1005" s="16" t="s">
        <v>35</v>
      </c>
      <c r="AX1005" s="16" t="s">
        <v>73</v>
      </c>
      <c r="AY1005" s="287" t="s">
        <v>230</v>
      </c>
    </row>
    <row r="1006" spans="1:51" s="15" customFormat="1" ht="12">
      <c r="A1006" s="15"/>
      <c r="B1006" s="256"/>
      <c r="C1006" s="257"/>
      <c r="D1006" s="236" t="s">
        <v>240</v>
      </c>
      <c r="E1006" s="258" t="s">
        <v>19</v>
      </c>
      <c r="F1006" s="259" t="s">
        <v>244</v>
      </c>
      <c r="G1006" s="257"/>
      <c r="H1006" s="260">
        <v>0.96</v>
      </c>
      <c r="I1006" s="261"/>
      <c r="J1006" s="257"/>
      <c r="K1006" s="257"/>
      <c r="L1006" s="262"/>
      <c r="M1006" s="263"/>
      <c r="N1006" s="264"/>
      <c r="O1006" s="264"/>
      <c r="P1006" s="264"/>
      <c r="Q1006" s="264"/>
      <c r="R1006" s="264"/>
      <c r="S1006" s="264"/>
      <c r="T1006" s="26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T1006" s="266" t="s">
        <v>240</v>
      </c>
      <c r="AU1006" s="266" t="s">
        <v>89</v>
      </c>
      <c r="AV1006" s="15" t="s">
        <v>236</v>
      </c>
      <c r="AW1006" s="15" t="s">
        <v>35</v>
      </c>
      <c r="AX1006" s="15" t="s">
        <v>81</v>
      </c>
      <c r="AY1006" s="266" t="s">
        <v>230</v>
      </c>
    </row>
    <row r="1007" spans="1:65" s="2" customFormat="1" ht="33" customHeight="1">
      <c r="A1007" s="40"/>
      <c r="B1007" s="41"/>
      <c r="C1007" s="216" t="s">
        <v>1366</v>
      </c>
      <c r="D1007" s="216" t="s">
        <v>232</v>
      </c>
      <c r="E1007" s="217" t="s">
        <v>1367</v>
      </c>
      <c r="F1007" s="218" t="s">
        <v>1368</v>
      </c>
      <c r="G1007" s="219" t="s">
        <v>315</v>
      </c>
      <c r="H1007" s="220">
        <v>2</v>
      </c>
      <c r="I1007" s="221"/>
      <c r="J1007" s="222">
        <f>ROUND(I1007*H1007,2)</f>
        <v>0</v>
      </c>
      <c r="K1007" s="218" t="s">
        <v>1363</v>
      </c>
      <c r="L1007" s="46"/>
      <c r="M1007" s="223" t="s">
        <v>19</v>
      </c>
      <c r="N1007" s="224" t="s">
        <v>45</v>
      </c>
      <c r="O1007" s="86"/>
      <c r="P1007" s="225">
        <f>O1007*H1007</f>
        <v>0</v>
      </c>
      <c r="Q1007" s="225">
        <v>0</v>
      </c>
      <c r="R1007" s="225">
        <f>Q1007*H1007</f>
        <v>0</v>
      </c>
      <c r="S1007" s="225">
        <v>0</v>
      </c>
      <c r="T1007" s="226">
        <f>S1007*H1007</f>
        <v>0</v>
      </c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R1007" s="227" t="s">
        <v>348</v>
      </c>
      <c r="AT1007" s="227" t="s">
        <v>232</v>
      </c>
      <c r="AU1007" s="227" t="s">
        <v>89</v>
      </c>
      <c r="AY1007" s="19" t="s">
        <v>230</v>
      </c>
      <c r="BE1007" s="228">
        <f>IF(N1007="základní",J1007,0)</f>
        <v>0</v>
      </c>
      <c r="BF1007" s="228">
        <f>IF(N1007="snížená",J1007,0)</f>
        <v>0</v>
      </c>
      <c r="BG1007" s="228">
        <f>IF(N1007="zákl. přenesená",J1007,0)</f>
        <v>0</v>
      </c>
      <c r="BH1007" s="228">
        <f>IF(N1007="sníž. přenesená",J1007,0)</f>
        <v>0</v>
      </c>
      <c r="BI1007" s="228">
        <f>IF(N1007="nulová",J1007,0)</f>
        <v>0</v>
      </c>
      <c r="BJ1007" s="19" t="s">
        <v>89</v>
      </c>
      <c r="BK1007" s="228">
        <f>ROUND(I1007*H1007,2)</f>
        <v>0</v>
      </c>
      <c r="BL1007" s="19" t="s">
        <v>348</v>
      </c>
      <c r="BM1007" s="227" t="s">
        <v>1369</v>
      </c>
    </row>
    <row r="1008" spans="1:47" s="2" customFormat="1" ht="12">
      <c r="A1008" s="40"/>
      <c r="B1008" s="41"/>
      <c r="C1008" s="42"/>
      <c r="D1008" s="229" t="s">
        <v>238</v>
      </c>
      <c r="E1008" s="42"/>
      <c r="F1008" s="230" t="s">
        <v>1370</v>
      </c>
      <c r="G1008" s="42"/>
      <c r="H1008" s="42"/>
      <c r="I1008" s="231"/>
      <c r="J1008" s="42"/>
      <c r="K1008" s="42"/>
      <c r="L1008" s="46"/>
      <c r="M1008" s="232"/>
      <c r="N1008" s="233"/>
      <c r="O1008" s="86"/>
      <c r="P1008" s="86"/>
      <c r="Q1008" s="86"/>
      <c r="R1008" s="86"/>
      <c r="S1008" s="86"/>
      <c r="T1008" s="87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T1008" s="19" t="s">
        <v>238</v>
      </c>
      <c r="AU1008" s="19" t="s">
        <v>89</v>
      </c>
    </row>
    <row r="1009" spans="1:51" s="13" customFormat="1" ht="12">
      <c r="A1009" s="13"/>
      <c r="B1009" s="234"/>
      <c r="C1009" s="235"/>
      <c r="D1009" s="236" t="s">
        <v>240</v>
      </c>
      <c r="E1009" s="237" t="s">
        <v>19</v>
      </c>
      <c r="F1009" s="238" t="s">
        <v>1325</v>
      </c>
      <c r="G1009" s="235"/>
      <c r="H1009" s="237" t="s">
        <v>19</v>
      </c>
      <c r="I1009" s="239"/>
      <c r="J1009" s="235"/>
      <c r="K1009" s="235"/>
      <c r="L1009" s="240"/>
      <c r="M1009" s="241"/>
      <c r="N1009" s="242"/>
      <c r="O1009" s="242"/>
      <c r="P1009" s="242"/>
      <c r="Q1009" s="242"/>
      <c r="R1009" s="242"/>
      <c r="S1009" s="242"/>
      <c r="T1009" s="24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4" t="s">
        <v>240</v>
      </c>
      <c r="AU1009" s="244" t="s">
        <v>89</v>
      </c>
      <c r="AV1009" s="13" t="s">
        <v>81</v>
      </c>
      <c r="AW1009" s="13" t="s">
        <v>35</v>
      </c>
      <c r="AX1009" s="13" t="s">
        <v>73</v>
      </c>
      <c r="AY1009" s="244" t="s">
        <v>230</v>
      </c>
    </row>
    <row r="1010" spans="1:51" s="14" customFormat="1" ht="12">
      <c r="A1010" s="14"/>
      <c r="B1010" s="245"/>
      <c r="C1010" s="246"/>
      <c r="D1010" s="236" t="s">
        <v>240</v>
      </c>
      <c r="E1010" s="247" t="s">
        <v>19</v>
      </c>
      <c r="F1010" s="248" t="s">
        <v>1116</v>
      </c>
      <c r="G1010" s="246"/>
      <c r="H1010" s="249">
        <v>1</v>
      </c>
      <c r="I1010" s="250"/>
      <c r="J1010" s="246"/>
      <c r="K1010" s="246"/>
      <c r="L1010" s="251"/>
      <c r="M1010" s="252"/>
      <c r="N1010" s="253"/>
      <c r="O1010" s="253"/>
      <c r="P1010" s="253"/>
      <c r="Q1010" s="253"/>
      <c r="R1010" s="253"/>
      <c r="S1010" s="253"/>
      <c r="T1010" s="25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55" t="s">
        <v>240</v>
      </c>
      <c r="AU1010" s="255" t="s">
        <v>89</v>
      </c>
      <c r="AV1010" s="14" t="s">
        <v>89</v>
      </c>
      <c r="AW1010" s="14" t="s">
        <v>35</v>
      </c>
      <c r="AX1010" s="14" t="s">
        <v>73</v>
      </c>
      <c r="AY1010" s="255" t="s">
        <v>230</v>
      </c>
    </row>
    <row r="1011" spans="1:51" s="14" customFormat="1" ht="12">
      <c r="A1011" s="14"/>
      <c r="B1011" s="245"/>
      <c r="C1011" s="246"/>
      <c r="D1011" s="236" t="s">
        <v>240</v>
      </c>
      <c r="E1011" s="247" t="s">
        <v>19</v>
      </c>
      <c r="F1011" s="248" t="s">
        <v>1117</v>
      </c>
      <c r="G1011" s="246"/>
      <c r="H1011" s="249">
        <v>1</v>
      </c>
      <c r="I1011" s="250"/>
      <c r="J1011" s="246"/>
      <c r="K1011" s="246"/>
      <c r="L1011" s="251"/>
      <c r="M1011" s="252"/>
      <c r="N1011" s="253"/>
      <c r="O1011" s="253"/>
      <c r="P1011" s="253"/>
      <c r="Q1011" s="253"/>
      <c r="R1011" s="253"/>
      <c r="S1011" s="253"/>
      <c r="T1011" s="25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55" t="s">
        <v>240</v>
      </c>
      <c r="AU1011" s="255" t="s">
        <v>89</v>
      </c>
      <c r="AV1011" s="14" t="s">
        <v>89</v>
      </c>
      <c r="AW1011" s="14" t="s">
        <v>35</v>
      </c>
      <c r="AX1011" s="14" t="s">
        <v>73</v>
      </c>
      <c r="AY1011" s="255" t="s">
        <v>230</v>
      </c>
    </row>
    <row r="1012" spans="1:51" s="16" customFormat="1" ht="12">
      <c r="A1012" s="16"/>
      <c r="B1012" s="277"/>
      <c r="C1012" s="278"/>
      <c r="D1012" s="236" t="s">
        <v>240</v>
      </c>
      <c r="E1012" s="279" t="s">
        <v>19</v>
      </c>
      <c r="F1012" s="280" t="s">
        <v>469</v>
      </c>
      <c r="G1012" s="278"/>
      <c r="H1012" s="281">
        <v>2</v>
      </c>
      <c r="I1012" s="282"/>
      <c r="J1012" s="278"/>
      <c r="K1012" s="278"/>
      <c r="L1012" s="283"/>
      <c r="M1012" s="284"/>
      <c r="N1012" s="285"/>
      <c r="O1012" s="285"/>
      <c r="P1012" s="285"/>
      <c r="Q1012" s="285"/>
      <c r="R1012" s="285"/>
      <c r="S1012" s="285"/>
      <c r="T1012" s="28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T1012" s="287" t="s">
        <v>240</v>
      </c>
      <c r="AU1012" s="287" t="s">
        <v>89</v>
      </c>
      <c r="AV1012" s="16" t="s">
        <v>116</v>
      </c>
      <c r="AW1012" s="16" t="s">
        <v>35</v>
      </c>
      <c r="AX1012" s="16" t="s">
        <v>73</v>
      </c>
      <c r="AY1012" s="287" t="s">
        <v>230</v>
      </c>
    </row>
    <row r="1013" spans="1:51" s="15" customFormat="1" ht="12">
      <c r="A1013" s="15"/>
      <c r="B1013" s="256"/>
      <c r="C1013" s="257"/>
      <c r="D1013" s="236" t="s">
        <v>240</v>
      </c>
      <c r="E1013" s="258" t="s">
        <v>19</v>
      </c>
      <c r="F1013" s="259" t="s">
        <v>244</v>
      </c>
      <c r="G1013" s="257"/>
      <c r="H1013" s="260">
        <v>2</v>
      </c>
      <c r="I1013" s="261"/>
      <c r="J1013" s="257"/>
      <c r="K1013" s="257"/>
      <c r="L1013" s="262"/>
      <c r="M1013" s="263"/>
      <c r="N1013" s="264"/>
      <c r="O1013" s="264"/>
      <c r="P1013" s="264"/>
      <c r="Q1013" s="264"/>
      <c r="R1013" s="264"/>
      <c r="S1013" s="264"/>
      <c r="T1013" s="26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T1013" s="266" t="s">
        <v>240</v>
      </c>
      <c r="AU1013" s="266" t="s">
        <v>89</v>
      </c>
      <c r="AV1013" s="15" t="s">
        <v>236</v>
      </c>
      <c r="AW1013" s="15" t="s">
        <v>35</v>
      </c>
      <c r="AX1013" s="15" t="s">
        <v>81</v>
      </c>
      <c r="AY1013" s="266" t="s">
        <v>230</v>
      </c>
    </row>
    <row r="1014" spans="1:65" s="2" customFormat="1" ht="24.15" customHeight="1">
      <c r="A1014" s="40"/>
      <c r="B1014" s="41"/>
      <c r="C1014" s="267" t="s">
        <v>1371</v>
      </c>
      <c r="D1014" s="267" t="s">
        <v>281</v>
      </c>
      <c r="E1014" s="268" t="s">
        <v>1361</v>
      </c>
      <c r="F1014" s="269" t="s">
        <v>1362</v>
      </c>
      <c r="G1014" s="270" t="s">
        <v>144</v>
      </c>
      <c r="H1014" s="271">
        <v>2.64</v>
      </c>
      <c r="I1014" s="272"/>
      <c r="J1014" s="273">
        <f>ROUND(I1014*H1014,2)</f>
        <v>0</v>
      </c>
      <c r="K1014" s="269" t="s">
        <v>1363</v>
      </c>
      <c r="L1014" s="274"/>
      <c r="M1014" s="275" t="s">
        <v>19</v>
      </c>
      <c r="N1014" s="276" t="s">
        <v>45</v>
      </c>
      <c r="O1014" s="86"/>
      <c r="P1014" s="225">
        <f>O1014*H1014</f>
        <v>0</v>
      </c>
      <c r="Q1014" s="225">
        <v>0.0342</v>
      </c>
      <c r="R1014" s="225">
        <f>Q1014*H1014</f>
        <v>0.09028800000000001</v>
      </c>
      <c r="S1014" s="225">
        <v>0</v>
      </c>
      <c r="T1014" s="226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27" t="s">
        <v>456</v>
      </c>
      <c r="AT1014" s="227" t="s">
        <v>281</v>
      </c>
      <c r="AU1014" s="227" t="s">
        <v>89</v>
      </c>
      <c r="AY1014" s="19" t="s">
        <v>230</v>
      </c>
      <c r="BE1014" s="228">
        <f>IF(N1014="základní",J1014,0)</f>
        <v>0</v>
      </c>
      <c r="BF1014" s="228">
        <f>IF(N1014="snížená",J1014,0)</f>
        <v>0</v>
      </c>
      <c r="BG1014" s="228">
        <f>IF(N1014="zákl. přenesená",J1014,0)</f>
        <v>0</v>
      </c>
      <c r="BH1014" s="228">
        <f>IF(N1014="sníž. přenesená",J1014,0)</f>
        <v>0</v>
      </c>
      <c r="BI1014" s="228">
        <f>IF(N1014="nulová",J1014,0)</f>
        <v>0</v>
      </c>
      <c r="BJ1014" s="19" t="s">
        <v>89</v>
      </c>
      <c r="BK1014" s="228">
        <f>ROUND(I1014*H1014,2)</f>
        <v>0</v>
      </c>
      <c r="BL1014" s="19" t="s">
        <v>348</v>
      </c>
      <c r="BM1014" s="227" t="s">
        <v>1372</v>
      </c>
    </row>
    <row r="1015" spans="1:51" s="13" customFormat="1" ht="12">
      <c r="A1015" s="13"/>
      <c r="B1015" s="234"/>
      <c r="C1015" s="235"/>
      <c r="D1015" s="236" t="s">
        <v>240</v>
      </c>
      <c r="E1015" s="237" t="s">
        <v>19</v>
      </c>
      <c r="F1015" s="238" t="s">
        <v>1325</v>
      </c>
      <c r="G1015" s="235"/>
      <c r="H1015" s="237" t="s">
        <v>19</v>
      </c>
      <c r="I1015" s="239"/>
      <c r="J1015" s="235"/>
      <c r="K1015" s="235"/>
      <c r="L1015" s="240"/>
      <c r="M1015" s="241"/>
      <c r="N1015" s="242"/>
      <c r="O1015" s="242"/>
      <c r="P1015" s="242"/>
      <c r="Q1015" s="242"/>
      <c r="R1015" s="242"/>
      <c r="S1015" s="242"/>
      <c r="T1015" s="24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4" t="s">
        <v>240</v>
      </c>
      <c r="AU1015" s="244" t="s">
        <v>89</v>
      </c>
      <c r="AV1015" s="13" t="s">
        <v>81</v>
      </c>
      <c r="AW1015" s="13" t="s">
        <v>35</v>
      </c>
      <c r="AX1015" s="13" t="s">
        <v>73</v>
      </c>
      <c r="AY1015" s="244" t="s">
        <v>230</v>
      </c>
    </row>
    <row r="1016" spans="1:51" s="14" customFormat="1" ht="12">
      <c r="A1016" s="14"/>
      <c r="B1016" s="245"/>
      <c r="C1016" s="246"/>
      <c r="D1016" s="236" t="s">
        <v>240</v>
      </c>
      <c r="E1016" s="247" t="s">
        <v>19</v>
      </c>
      <c r="F1016" s="248" t="s">
        <v>1373</v>
      </c>
      <c r="G1016" s="246"/>
      <c r="H1016" s="249">
        <v>1.32</v>
      </c>
      <c r="I1016" s="250"/>
      <c r="J1016" s="246"/>
      <c r="K1016" s="246"/>
      <c r="L1016" s="251"/>
      <c r="M1016" s="252"/>
      <c r="N1016" s="253"/>
      <c r="O1016" s="253"/>
      <c r="P1016" s="253"/>
      <c r="Q1016" s="253"/>
      <c r="R1016" s="253"/>
      <c r="S1016" s="253"/>
      <c r="T1016" s="25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55" t="s">
        <v>240</v>
      </c>
      <c r="AU1016" s="255" t="s">
        <v>89</v>
      </c>
      <c r="AV1016" s="14" t="s">
        <v>89</v>
      </c>
      <c r="AW1016" s="14" t="s">
        <v>35</v>
      </c>
      <c r="AX1016" s="14" t="s">
        <v>73</v>
      </c>
      <c r="AY1016" s="255" t="s">
        <v>230</v>
      </c>
    </row>
    <row r="1017" spans="1:51" s="14" customFormat="1" ht="12">
      <c r="A1017" s="14"/>
      <c r="B1017" s="245"/>
      <c r="C1017" s="246"/>
      <c r="D1017" s="236" t="s">
        <v>240</v>
      </c>
      <c r="E1017" s="247" t="s">
        <v>19</v>
      </c>
      <c r="F1017" s="248" t="s">
        <v>1374</v>
      </c>
      <c r="G1017" s="246"/>
      <c r="H1017" s="249">
        <v>1.32</v>
      </c>
      <c r="I1017" s="250"/>
      <c r="J1017" s="246"/>
      <c r="K1017" s="246"/>
      <c r="L1017" s="251"/>
      <c r="M1017" s="252"/>
      <c r="N1017" s="253"/>
      <c r="O1017" s="253"/>
      <c r="P1017" s="253"/>
      <c r="Q1017" s="253"/>
      <c r="R1017" s="253"/>
      <c r="S1017" s="253"/>
      <c r="T1017" s="25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55" t="s">
        <v>240</v>
      </c>
      <c r="AU1017" s="255" t="s">
        <v>89</v>
      </c>
      <c r="AV1017" s="14" t="s">
        <v>89</v>
      </c>
      <c r="AW1017" s="14" t="s">
        <v>35</v>
      </c>
      <c r="AX1017" s="14" t="s">
        <v>73</v>
      </c>
      <c r="AY1017" s="255" t="s">
        <v>230</v>
      </c>
    </row>
    <row r="1018" spans="1:51" s="16" customFormat="1" ht="12">
      <c r="A1018" s="16"/>
      <c r="B1018" s="277"/>
      <c r="C1018" s="278"/>
      <c r="D1018" s="236" t="s">
        <v>240</v>
      </c>
      <c r="E1018" s="279" t="s">
        <v>19</v>
      </c>
      <c r="F1018" s="280" t="s">
        <v>469</v>
      </c>
      <c r="G1018" s="278"/>
      <c r="H1018" s="281">
        <v>2.64</v>
      </c>
      <c r="I1018" s="282"/>
      <c r="J1018" s="278"/>
      <c r="K1018" s="278"/>
      <c r="L1018" s="283"/>
      <c r="M1018" s="284"/>
      <c r="N1018" s="285"/>
      <c r="O1018" s="285"/>
      <c r="P1018" s="285"/>
      <c r="Q1018" s="285"/>
      <c r="R1018" s="285"/>
      <c r="S1018" s="285"/>
      <c r="T1018" s="28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T1018" s="287" t="s">
        <v>240</v>
      </c>
      <c r="AU1018" s="287" t="s">
        <v>89</v>
      </c>
      <c r="AV1018" s="16" t="s">
        <v>116</v>
      </c>
      <c r="AW1018" s="16" t="s">
        <v>35</v>
      </c>
      <c r="AX1018" s="16" t="s">
        <v>73</v>
      </c>
      <c r="AY1018" s="287" t="s">
        <v>230</v>
      </c>
    </row>
    <row r="1019" spans="1:51" s="15" customFormat="1" ht="12">
      <c r="A1019" s="15"/>
      <c r="B1019" s="256"/>
      <c r="C1019" s="257"/>
      <c r="D1019" s="236" t="s">
        <v>240</v>
      </c>
      <c r="E1019" s="258" t="s">
        <v>19</v>
      </c>
      <c r="F1019" s="259" t="s">
        <v>244</v>
      </c>
      <c r="G1019" s="257"/>
      <c r="H1019" s="260">
        <v>2.64</v>
      </c>
      <c r="I1019" s="261"/>
      <c r="J1019" s="257"/>
      <c r="K1019" s="257"/>
      <c r="L1019" s="262"/>
      <c r="M1019" s="263"/>
      <c r="N1019" s="264"/>
      <c r="O1019" s="264"/>
      <c r="P1019" s="264"/>
      <c r="Q1019" s="264"/>
      <c r="R1019" s="264"/>
      <c r="S1019" s="264"/>
      <c r="T1019" s="26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T1019" s="266" t="s">
        <v>240</v>
      </c>
      <c r="AU1019" s="266" t="s">
        <v>89</v>
      </c>
      <c r="AV1019" s="15" t="s">
        <v>236</v>
      </c>
      <c r="AW1019" s="15" t="s">
        <v>35</v>
      </c>
      <c r="AX1019" s="15" t="s">
        <v>81</v>
      </c>
      <c r="AY1019" s="266" t="s">
        <v>230</v>
      </c>
    </row>
    <row r="1020" spans="1:65" s="2" customFormat="1" ht="33" customHeight="1">
      <c r="A1020" s="40"/>
      <c r="B1020" s="41"/>
      <c r="C1020" s="216" t="s">
        <v>1375</v>
      </c>
      <c r="D1020" s="216" t="s">
        <v>232</v>
      </c>
      <c r="E1020" s="217" t="s">
        <v>1376</v>
      </c>
      <c r="F1020" s="218" t="s">
        <v>1377</v>
      </c>
      <c r="G1020" s="219" t="s">
        <v>315</v>
      </c>
      <c r="H1020" s="220">
        <v>3</v>
      </c>
      <c r="I1020" s="221"/>
      <c r="J1020" s="222">
        <f>ROUND(I1020*H1020,2)</f>
        <v>0</v>
      </c>
      <c r="K1020" s="218" t="s">
        <v>1363</v>
      </c>
      <c r="L1020" s="46"/>
      <c r="M1020" s="223" t="s">
        <v>19</v>
      </c>
      <c r="N1020" s="224" t="s">
        <v>45</v>
      </c>
      <c r="O1020" s="86"/>
      <c r="P1020" s="225">
        <f>O1020*H1020</f>
        <v>0</v>
      </c>
      <c r="Q1020" s="225">
        <v>0.00014</v>
      </c>
      <c r="R1020" s="225">
        <f>Q1020*H1020</f>
        <v>0.00041999999999999996</v>
      </c>
      <c r="S1020" s="225">
        <v>0</v>
      </c>
      <c r="T1020" s="226">
        <f>S1020*H1020</f>
        <v>0</v>
      </c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R1020" s="227" t="s">
        <v>348</v>
      </c>
      <c r="AT1020" s="227" t="s">
        <v>232</v>
      </c>
      <c r="AU1020" s="227" t="s">
        <v>89</v>
      </c>
      <c r="AY1020" s="19" t="s">
        <v>230</v>
      </c>
      <c r="BE1020" s="228">
        <f>IF(N1020="základní",J1020,0)</f>
        <v>0</v>
      </c>
      <c r="BF1020" s="228">
        <f>IF(N1020="snížená",J1020,0)</f>
        <v>0</v>
      </c>
      <c r="BG1020" s="228">
        <f>IF(N1020="zákl. přenesená",J1020,0)</f>
        <v>0</v>
      </c>
      <c r="BH1020" s="228">
        <f>IF(N1020="sníž. přenesená",J1020,0)</f>
        <v>0</v>
      </c>
      <c r="BI1020" s="228">
        <f>IF(N1020="nulová",J1020,0)</f>
        <v>0</v>
      </c>
      <c r="BJ1020" s="19" t="s">
        <v>89</v>
      </c>
      <c r="BK1020" s="228">
        <f>ROUND(I1020*H1020,2)</f>
        <v>0</v>
      </c>
      <c r="BL1020" s="19" t="s">
        <v>348</v>
      </c>
      <c r="BM1020" s="227" t="s">
        <v>1378</v>
      </c>
    </row>
    <row r="1021" spans="1:47" s="2" customFormat="1" ht="12">
      <c r="A1021" s="40"/>
      <c r="B1021" s="41"/>
      <c r="C1021" s="42"/>
      <c r="D1021" s="229" t="s">
        <v>238</v>
      </c>
      <c r="E1021" s="42"/>
      <c r="F1021" s="230" t="s">
        <v>1379</v>
      </c>
      <c r="G1021" s="42"/>
      <c r="H1021" s="42"/>
      <c r="I1021" s="231"/>
      <c r="J1021" s="42"/>
      <c r="K1021" s="42"/>
      <c r="L1021" s="46"/>
      <c r="M1021" s="232"/>
      <c r="N1021" s="233"/>
      <c r="O1021" s="86"/>
      <c r="P1021" s="86"/>
      <c r="Q1021" s="86"/>
      <c r="R1021" s="86"/>
      <c r="S1021" s="86"/>
      <c r="T1021" s="87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T1021" s="19" t="s">
        <v>238</v>
      </c>
      <c r="AU1021" s="19" t="s">
        <v>89</v>
      </c>
    </row>
    <row r="1022" spans="1:51" s="13" customFormat="1" ht="12">
      <c r="A1022" s="13"/>
      <c r="B1022" s="234"/>
      <c r="C1022" s="235"/>
      <c r="D1022" s="236" t="s">
        <v>240</v>
      </c>
      <c r="E1022" s="237" t="s">
        <v>19</v>
      </c>
      <c r="F1022" s="238" t="s">
        <v>1325</v>
      </c>
      <c r="G1022" s="235"/>
      <c r="H1022" s="237" t="s">
        <v>19</v>
      </c>
      <c r="I1022" s="239"/>
      <c r="J1022" s="235"/>
      <c r="K1022" s="235"/>
      <c r="L1022" s="240"/>
      <c r="M1022" s="241"/>
      <c r="N1022" s="242"/>
      <c r="O1022" s="242"/>
      <c r="P1022" s="242"/>
      <c r="Q1022" s="242"/>
      <c r="R1022" s="242"/>
      <c r="S1022" s="242"/>
      <c r="T1022" s="24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44" t="s">
        <v>240</v>
      </c>
      <c r="AU1022" s="244" t="s">
        <v>89</v>
      </c>
      <c r="AV1022" s="13" t="s">
        <v>81</v>
      </c>
      <c r="AW1022" s="13" t="s">
        <v>35</v>
      </c>
      <c r="AX1022" s="13" t="s">
        <v>73</v>
      </c>
      <c r="AY1022" s="244" t="s">
        <v>230</v>
      </c>
    </row>
    <row r="1023" spans="1:51" s="14" customFormat="1" ht="12">
      <c r="A1023" s="14"/>
      <c r="B1023" s="245"/>
      <c r="C1023" s="246"/>
      <c r="D1023" s="236" t="s">
        <v>240</v>
      </c>
      <c r="E1023" s="247" t="s">
        <v>19</v>
      </c>
      <c r="F1023" s="248" t="s">
        <v>1115</v>
      </c>
      <c r="G1023" s="246"/>
      <c r="H1023" s="249">
        <v>1</v>
      </c>
      <c r="I1023" s="250"/>
      <c r="J1023" s="246"/>
      <c r="K1023" s="246"/>
      <c r="L1023" s="251"/>
      <c r="M1023" s="252"/>
      <c r="N1023" s="253"/>
      <c r="O1023" s="253"/>
      <c r="P1023" s="253"/>
      <c r="Q1023" s="253"/>
      <c r="R1023" s="253"/>
      <c r="S1023" s="253"/>
      <c r="T1023" s="25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55" t="s">
        <v>240</v>
      </c>
      <c r="AU1023" s="255" t="s">
        <v>89</v>
      </c>
      <c r="AV1023" s="14" t="s">
        <v>89</v>
      </c>
      <c r="AW1023" s="14" t="s">
        <v>35</v>
      </c>
      <c r="AX1023" s="14" t="s">
        <v>73</v>
      </c>
      <c r="AY1023" s="255" t="s">
        <v>230</v>
      </c>
    </row>
    <row r="1024" spans="1:51" s="14" customFormat="1" ht="12">
      <c r="A1024" s="14"/>
      <c r="B1024" s="245"/>
      <c r="C1024" s="246"/>
      <c r="D1024" s="236" t="s">
        <v>240</v>
      </c>
      <c r="E1024" s="247" t="s">
        <v>19</v>
      </c>
      <c r="F1024" s="248" t="s">
        <v>1116</v>
      </c>
      <c r="G1024" s="246"/>
      <c r="H1024" s="249">
        <v>1</v>
      </c>
      <c r="I1024" s="250"/>
      <c r="J1024" s="246"/>
      <c r="K1024" s="246"/>
      <c r="L1024" s="251"/>
      <c r="M1024" s="252"/>
      <c r="N1024" s="253"/>
      <c r="O1024" s="253"/>
      <c r="P1024" s="253"/>
      <c r="Q1024" s="253"/>
      <c r="R1024" s="253"/>
      <c r="S1024" s="253"/>
      <c r="T1024" s="25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55" t="s">
        <v>240</v>
      </c>
      <c r="AU1024" s="255" t="s">
        <v>89</v>
      </c>
      <c r="AV1024" s="14" t="s">
        <v>89</v>
      </c>
      <c r="AW1024" s="14" t="s">
        <v>35</v>
      </c>
      <c r="AX1024" s="14" t="s">
        <v>73</v>
      </c>
      <c r="AY1024" s="255" t="s">
        <v>230</v>
      </c>
    </row>
    <row r="1025" spans="1:51" s="14" customFormat="1" ht="12">
      <c r="A1025" s="14"/>
      <c r="B1025" s="245"/>
      <c r="C1025" s="246"/>
      <c r="D1025" s="236" t="s">
        <v>240</v>
      </c>
      <c r="E1025" s="247" t="s">
        <v>19</v>
      </c>
      <c r="F1025" s="248" t="s">
        <v>1117</v>
      </c>
      <c r="G1025" s="246"/>
      <c r="H1025" s="249">
        <v>1</v>
      </c>
      <c r="I1025" s="250"/>
      <c r="J1025" s="246"/>
      <c r="K1025" s="246"/>
      <c r="L1025" s="251"/>
      <c r="M1025" s="252"/>
      <c r="N1025" s="253"/>
      <c r="O1025" s="253"/>
      <c r="P1025" s="253"/>
      <c r="Q1025" s="253"/>
      <c r="R1025" s="253"/>
      <c r="S1025" s="253"/>
      <c r="T1025" s="25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55" t="s">
        <v>240</v>
      </c>
      <c r="AU1025" s="255" t="s">
        <v>89</v>
      </c>
      <c r="AV1025" s="14" t="s">
        <v>89</v>
      </c>
      <c r="AW1025" s="14" t="s">
        <v>35</v>
      </c>
      <c r="AX1025" s="14" t="s">
        <v>73</v>
      </c>
      <c r="AY1025" s="255" t="s">
        <v>230</v>
      </c>
    </row>
    <row r="1026" spans="1:51" s="16" customFormat="1" ht="12">
      <c r="A1026" s="16"/>
      <c r="B1026" s="277"/>
      <c r="C1026" s="278"/>
      <c r="D1026" s="236" t="s">
        <v>240</v>
      </c>
      <c r="E1026" s="279" t="s">
        <v>19</v>
      </c>
      <c r="F1026" s="280" t="s">
        <v>469</v>
      </c>
      <c r="G1026" s="278"/>
      <c r="H1026" s="281">
        <v>3</v>
      </c>
      <c r="I1026" s="282"/>
      <c r="J1026" s="278"/>
      <c r="K1026" s="278"/>
      <c r="L1026" s="283"/>
      <c r="M1026" s="284"/>
      <c r="N1026" s="285"/>
      <c r="O1026" s="285"/>
      <c r="P1026" s="285"/>
      <c r="Q1026" s="285"/>
      <c r="R1026" s="285"/>
      <c r="S1026" s="285"/>
      <c r="T1026" s="28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T1026" s="287" t="s">
        <v>240</v>
      </c>
      <c r="AU1026" s="287" t="s">
        <v>89</v>
      </c>
      <c r="AV1026" s="16" t="s">
        <v>116</v>
      </c>
      <c r="AW1026" s="16" t="s">
        <v>35</v>
      </c>
      <c r="AX1026" s="16" t="s">
        <v>73</v>
      </c>
      <c r="AY1026" s="287" t="s">
        <v>230</v>
      </c>
    </row>
    <row r="1027" spans="1:51" s="15" customFormat="1" ht="12">
      <c r="A1027" s="15"/>
      <c r="B1027" s="256"/>
      <c r="C1027" s="257"/>
      <c r="D1027" s="236" t="s">
        <v>240</v>
      </c>
      <c r="E1027" s="258" t="s">
        <v>19</v>
      </c>
      <c r="F1027" s="259" t="s">
        <v>244</v>
      </c>
      <c r="G1027" s="257"/>
      <c r="H1027" s="260">
        <v>3</v>
      </c>
      <c r="I1027" s="261"/>
      <c r="J1027" s="257"/>
      <c r="K1027" s="257"/>
      <c r="L1027" s="262"/>
      <c r="M1027" s="263"/>
      <c r="N1027" s="264"/>
      <c r="O1027" s="264"/>
      <c r="P1027" s="264"/>
      <c r="Q1027" s="264"/>
      <c r="R1027" s="264"/>
      <c r="S1027" s="264"/>
      <c r="T1027" s="26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T1027" s="266" t="s">
        <v>240</v>
      </c>
      <c r="AU1027" s="266" t="s">
        <v>89</v>
      </c>
      <c r="AV1027" s="15" t="s">
        <v>236</v>
      </c>
      <c r="AW1027" s="15" t="s">
        <v>35</v>
      </c>
      <c r="AX1027" s="15" t="s">
        <v>81</v>
      </c>
      <c r="AY1027" s="266" t="s">
        <v>230</v>
      </c>
    </row>
    <row r="1028" spans="1:65" s="2" customFormat="1" ht="33" customHeight="1">
      <c r="A1028" s="40"/>
      <c r="B1028" s="41"/>
      <c r="C1028" s="216" t="s">
        <v>1380</v>
      </c>
      <c r="D1028" s="216" t="s">
        <v>232</v>
      </c>
      <c r="E1028" s="217" t="s">
        <v>1381</v>
      </c>
      <c r="F1028" s="218" t="s">
        <v>1382</v>
      </c>
      <c r="G1028" s="219" t="s">
        <v>315</v>
      </c>
      <c r="H1028" s="220">
        <v>3</v>
      </c>
      <c r="I1028" s="221"/>
      <c r="J1028" s="222">
        <f>ROUND(I1028*H1028,2)</f>
        <v>0</v>
      </c>
      <c r="K1028" s="218" t="s">
        <v>1363</v>
      </c>
      <c r="L1028" s="46"/>
      <c r="M1028" s="223" t="s">
        <v>19</v>
      </c>
      <c r="N1028" s="224" t="s">
        <v>45</v>
      </c>
      <c r="O1028" s="86"/>
      <c r="P1028" s="225">
        <f>O1028*H1028</f>
        <v>0</v>
      </c>
      <c r="Q1028" s="225">
        <v>8E-05</v>
      </c>
      <c r="R1028" s="225">
        <f>Q1028*H1028</f>
        <v>0.00024000000000000003</v>
      </c>
      <c r="S1028" s="225">
        <v>0</v>
      </c>
      <c r="T1028" s="226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27" t="s">
        <v>348</v>
      </c>
      <c r="AT1028" s="227" t="s">
        <v>232</v>
      </c>
      <c r="AU1028" s="227" t="s">
        <v>89</v>
      </c>
      <c r="AY1028" s="19" t="s">
        <v>230</v>
      </c>
      <c r="BE1028" s="228">
        <f>IF(N1028="základní",J1028,0)</f>
        <v>0</v>
      </c>
      <c r="BF1028" s="228">
        <f>IF(N1028="snížená",J1028,0)</f>
        <v>0</v>
      </c>
      <c r="BG1028" s="228">
        <f>IF(N1028="zákl. přenesená",J1028,0)</f>
        <v>0</v>
      </c>
      <c r="BH1028" s="228">
        <f>IF(N1028="sníž. přenesená",J1028,0)</f>
        <v>0</v>
      </c>
      <c r="BI1028" s="228">
        <f>IF(N1028="nulová",J1028,0)</f>
        <v>0</v>
      </c>
      <c r="BJ1028" s="19" t="s">
        <v>89</v>
      </c>
      <c r="BK1028" s="228">
        <f>ROUND(I1028*H1028,2)</f>
        <v>0</v>
      </c>
      <c r="BL1028" s="19" t="s">
        <v>348</v>
      </c>
      <c r="BM1028" s="227" t="s">
        <v>1383</v>
      </c>
    </row>
    <row r="1029" spans="1:47" s="2" customFormat="1" ht="12">
      <c r="A1029" s="40"/>
      <c r="B1029" s="41"/>
      <c r="C1029" s="42"/>
      <c r="D1029" s="229" t="s">
        <v>238</v>
      </c>
      <c r="E1029" s="42"/>
      <c r="F1029" s="230" t="s">
        <v>1384</v>
      </c>
      <c r="G1029" s="42"/>
      <c r="H1029" s="42"/>
      <c r="I1029" s="231"/>
      <c r="J1029" s="42"/>
      <c r="K1029" s="42"/>
      <c r="L1029" s="46"/>
      <c r="M1029" s="232"/>
      <c r="N1029" s="233"/>
      <c r="O1029" s="86"/>
      <c r="P1029" s="86"/>
      <c r="Q1029" s="86"/>
      <c r="R1029" s="86"/>
      <c r="S1029" s="86"/>
      <c r="T1029" s="87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T1029" s="19" t="s">
        <v>238</v>
      </c>
      <c r="AU1029" s="19" t="s">
        <v>89</v>
      </c>
    </row>
    <row r="1030" spans="1:51" s="13" customFormat="1" ht="12">
      <c r="A1030" s="13"/>
      <c r="B1030" s="234"/>
      <c r="C1030" s="235"/>
      <c r="D1030" s="236" t="s">
        <v>240</v>
      </c>
      <c r="E1030" s="237" t="s">
        <v>19</v>
      </c>
      <c r="F1030" s="238" t="s">
        <v>1325</v>
      </c>
      <c r="G1030" s="235"/>
      <c r="H1030" s="237" t="s">
        <v>19</v>
      </c>
      <c r="I1030" s="239"/>
      <c r="J1030" s="235"/>
      <c r="K1030" s="235"/>
      <c r="L1030" s="240"/>
      <c r="M1030" s="241"/>
      <c r="N1030" s="242"/>
      <c r="O1030" s="242"/>
      <c r="P1030" s="242"/>
      <c r="Q1030" s="242"/>
      <c r="R1030" s="242"/>
      <c r="S1030" s="242"/>
      <c r="T1030" s="24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4" t="s">
        <v>240</v>
      </c>
      <c r="AU1030" s="244" t="s">
        <v>89</v>
      </c>
      <c r="AV1030" s="13" t="s">
        <v>81</v>
      </c>
      <c r="AW1030" s="13" t="s">
        <v>35</v>
      </c>
      <c r="AX1030" s="13" t="s">
        <v>73</v>
      </c>
      <c r="AY1030" s="244" t="s">
        <v>230</v>
      </c>
    </row>
    <row r="1031" spans="1:51" s="14" customFormat="1" ht="12">
      <c r="A1031" s="14"/>
      <c r="B1031" s="245"/>
      <c r="C1031" s="246"/>
      <c r="D1031" s="236" t="s">
        <v>240</v>
      </c>
      <c r="E1031" s="247" t="s">
        <v>19</v>
      </c>
      <c r="F1031" s="248" t="s">
        <v>1115</v>
      </c>
      <c r="G1031" s="246"/>
      <c r="H1031" s="249">
        <v>1</v>
      </c>
      <c r="I1031" s="250"/>
      <c r="J1031" s="246"/>
      <c r="K1031" s="246"/>
      <c r="L1031" s="251"/>
      <c r="M1031" s="252"/>
      <c r="N1031" s="253"/>
      <c r="O1031" s="253"/>
      <c r="P1031" s="253"/>
      <c r="Q1031" s="253"/>
      <c r="R1031" s="253"/>
      <c r="S1031" s="253"/>
      <c r="T1031" s="25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55" t="s">
        <v>240</v>
      </c>
      <c r="AU1031" s="255" t="s">
        <v>89</v>
      </c>
      <c r="AV1031" s="14" t="s">
        <v>89</v>
      </c>
      <c r="AW1031" s="14" t="s">
        <v>35</v>
      </c>
      <c r="AX1031" s="14" t="s">
        <v>73</v>
      </c>
      <c r="AY1031" s="255" t="s">
        <v>230</v>
      </c>
    </row>
    <row r="1032" spans="1:51" s="14" customFormat="1" ht="12">
      <c r="A1032" s="14"/>
      <c r="B1032" s="245"/>
      <c r="C1032" s="246"/>
      <c r="D1032" s="236" t="s">
        <v>240</v>
      </c>
      <c r="E1032" s="247" t="s">
        <v>19</v>
      </c>
      <c r="F1032" s="248" t="s">
        <v>1116</v>
      </c>
      <c r="G1032" s="246"/>
      <c r="H1032" s="249">
        <v>1</v>
      </c>
      <c r="I1032" s="250"/>
      <c r="J1032" s="246"/>
      <c r="K1032" s="246"/>
      <c r="L1032" s="251"/>
      <c r="M1032" s="252"/>
      <c r="N1032" s="253"/>
      <c r="O1032" s="253"/>
      <c r="P1032" s="253"/>
      <c r="Q1032" s="253"/>
      <c r="R1032" s="253"/>
      <c r="S1032" s="253"/>
      <c r="T1032" s="25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55" t="s">
        <v>240</v>
      </c>
      <c r="AU1032" s="255" t="s">
        <v>89</v>
      </c>
      <c r="AV1032" s="14" t="s">
        <v>89</v>
      </c>
      <c r="AW1032" s="14" t="s">
        <v>35</v>
      </c>
      <c r="AX1032" s="14" t="s">
        <v>73</v>
      </c>
      <c r="AY1032" s="255" t="s">
        <v>230</v>
      </c>
    </row>
    <row r="1033" spans="1:51" s="14" customFormat="1" ht="12">
      <c r="A1033" s="14"/>
      <c r="B1033" s="245"/>
      <c r="C1033" s="246"/>
      <c r="D1033" s="236" t="s">
        <v>240</v>
      </c>
      <c r="E1033" s="247" t="s">
        <v>19</v>
      </c>
      <c r="F1033" s="248" t="s">
        <v>1117</v>
      </c>
      <c r="G1033" s="246"/>
      <c r="H1033" s="249">
        <v>1</v>
      </c>
      <c r="I1033" s="250"/>
      <c r="J1033" s="246"/>
      <c r="K1033" s="246"/>
      <c r="L1033" s="251"/>
      <c r="M1033" s="252"/>
      <c r="N1033" s="253"/>
      <c r="O1033" s="253"/>
      <c r="P1033" s="253"/>
      <c r="Q1033" s="253"/>
      <c r="R1033" s="253"/>
      <c r="S1033" s="253"/>
      <c r="T1033" s="25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55" t="s">
        <v>240</v>
      </c>
      <c r="AU1033" s="255" t="s">
        <v>89</v>
      </c>
      <c r="AV1033" s="14" t="s">
        <v>89</v>
      </c>
      <c r="AW1033" s="14" t="s">
        <v>35</v>
      </c>
      <c r="AX1033" s="14" t="s">
        <v>73</v>
      </c>
      <c r="AY1033" s="255" t="s">
        <v>230</v>
      </c>
    </row>
    <row r="1034" spans="1:51" s="16" customFormat="1" ht="12">
      <c r="A1034" s="16"/>
      <c r="B1034" s="277"/>
      <c r="C1034" s="278"/>
      <c r="D1034" s="236" t="s">
        <v>240</v>
      </c>
      <c r="E1034" s="279" t="s">
        <v>19</v>
      </c>
      <c r="F1034" s="280" t="s">
        <v>469</v>
      </c>
      <c r="G1034" s="278"/>
      <c r="H1034" s="281">
        <v>3</v>
      </c>
      <c r="I1034" s="282"/>
      <c r="J1034" s="278"/>
      <c r="K1034" s="278"/>
      <c r="L1034" s="283"/>
      <c r="M1034" s="284"/>
      <c r="N1034" s="285"/>
      <c r="O1034" s="285"/>
      <c r="P1034" s="285"/>
      <c r="Q1034" s="285"/>
      <c r="R1034" s="285"/>
      <c r="S1034" s="285"/>
      <c r="T1034" s="28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T1034" s="287" t="s">
        <v>240</v>
      </c>
      <c r="AU1034" s="287" t="s">
        <v>89</v>
      </c>
      <c r="AV1034" s="16" t="s">
        <v>116</v>
      </c>
      <c r="AW1034" s="16" t="s">
        <v>35</v>
      </c>
      <c r="AX1034" s="16" t="s">
        <v>73</v>
      </c>
      <c r="AY1034" s="287" t="s">
        <v>230</v>
      </c>
    </row>
    <row r="1035" spans="1:51" s="15" customFormat="1" ht="12">
      <c r="A1035" s="15"/>
      <c r="B1035" s="256"/>
      <c r="C1035" s="257"/>
      <c r="D1035" s="236" t="s">
        <v>240</v>
      </c>
      <c r="E1035" s="258" t="s">
        <v>19</v>
      </c>
      <c r="F1035" s="259" t="s">
        <v>244</v>
      </c>
      <c r="G1035" s="257"/>
      <c r="H1035" s="260">
        <v>3</v>
      </c>
      <c r="I1035" s="261"/>
      <c r="J1035" s="257"/>
      <c r="K1035" s="257"/>
      <c r="L1035" s="262"/>
      <c r="M1035" s="263"/>
      <c r="N1035" s="264"/>
      <c r="O1035" s="264"/>
      <c r="P1035" s="264"/>
      <c r="Q1035" s="264"/>
      <c r="R1035" s="264"/>
      <c r="S1035" s="264"/>
      <c r="T1035" s="26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T1035" s="266" t="s">
        <v>240</v>
      </c>
      <c r="AU1035" s="266" t="s">
        <v>89</v>
      </c>
      <c r="AV1035" s="15" t="s">
        <v>236</v>
      </c>
      <c r="AW1035" s="15" t="s">
        <v>35</v>
      </c>
      <c r="AX1035" s="15" t="s">
        <v>81</v>
      </c>
      <c r="AY1035" s="266" t="s">
        <v>230</v>
      </c>
    </row>
    <row r="1036" spans="1:65" s="2" customFormat="1" ht="24.15" customHeight="1">
      <c r="A1036" s="40"/>
      <c r="B1036" s="41"/>
      <c r="C1036" s="216" t="s">
        <v>1385</v>
      </c>
      <c r="D1036" s="216" t="s">
        <v>232</v>
      </c>
      <c r="E1036" s="217" t="s">
        <v>1386</v>
      </c>
      <c r="F1036" s="218" t="s">
        <v>1387</v>
      </c>
      <c r="G1036" s="219" t="s">
        <v>315</v>
      </c>
      <c r="H1036" s="220">
        <v>2</v>
      </c>
      <c r="I1036" s="221"/>
      <c r="J1036" s="222">
        <f>ROUND(I1036*H1036,2)</f>
        <v>0</v>
      </c>
      <c r="K1036" s="218" t="s">
        <v>235</v>
      </c>
      <c r="L1036" s="46"/>
      <c r="M1036" s="223" t="s">
        <v>19</v>
      </c>
      <c r="N1036" s="224" t="s">
        <v>45</v>
      </c>
      <c r="O1036" s="86"/>
      <c r="P1036" s="225">
        <f>O1036*H1036</f>
        <v>0</v>
      </c>
      <c r="Q1036" s="225">
        <v>0</v>
      </c>
      <c r="R1036" s="225">
        <f>Q1036*H1036</f>
        <v>0</v>
      </c>
      <c r="S1036" s="225">
        <v>0</v>
      </c>
      <c r="T1036" s="226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27" t="s">
        <v>348</v>
      </c>
      <c r="AT1036" s="227" t="s">
        <v>232</v>
      </c>
      <c r="AU1036" s="227" t="s">
        <v>89</v>
      </c>
      <c r="AY1036" s="19" t="s">
        <v>230</v>
      </c>
      <c r="BE1036" s="228">
        <f>IF(N1036="základní",J1036,0)</f>
        <v>0</v>
      </c>
      <c r="BF1036" s="228">
        <f>IF(N1036="snížená",J1036,0)</f>
        <v>0</v>
      </c>
      <c r="BG1036" s="228">
        <f>IF(N1036="zákl. přenesená",J1036,0)</f>
        <v>0</v>
      </c>
      <c r="BH1036" s="228">
        <f>IF(N1036="sníž. přenesená",J1036,0)</f>
        <v>0</v>
      </c>
      <c r="BI1036" s="228">
        <f>IF(N1036="nulová",J1036,0)</f>
        <v>0</v>
      </c>
      <c r="BJ1036" s="19" t="s">
        <v>89</v>
      </c>
      <c r="BK1036" s="228">
        <f>ROUND(I1036*H1036,2)</f>
        <v>0</v>
      </c>
      <c r="BL1036" s="19" t="s">
        <v>348</v>
      </c>
      <c r="BM1036" s="227" t="s">
        <v>1388</v>
      </c>
    </row>
    <row r="1037" spans="1:47" s="2" customFormat="1" ht="12">
      <c r="A1037" s="40"/>
      <c r="B1037" s="41"/>
      <c r="C1037" s="42"/>
      <c r="D1037" s="229" t="s">
        <v>238</v>
      </c>
      <c r="E1037" s="42"/>
      <c r="F1037" s="230" t="s">
        <v>1389</v>
      </c>
      <c r="G1037" s="42"/>
      <c r="H1037" s="42"/>
      <c r="I1037" s="231"/>
      <c r="J1037" s="42"/>
      <c r="K1037" s="42"/>
      <c r="L1037" s="46"/>
      <c r="M1037" s="232"/>
      <c r="N1037" s="233"/>
      <c r="O1037" s="86"/>
      <c r="P1037" s="86"/>
      <c r="Q1037" s="86"/>
      <c r="R1037" s="86"/>
      <c r="S1037" s="86"/>
      <c r="T1037" s="87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T1037" s="19" t="s">
        <v>238</v>
      </c>
      <c r="AU1037" s="19" t="s">
        <v>89</v>
      </c>
    </row>
    <row r="1038" spans="1:51" s="13" customFormat="1" ht="12">
      <c r="A1038" s="13"/>
      <c r="B1038" s="234"/>
      <c r="C1038" s="235"/>
      <c r="D1038" s="236" t="s">
        <v>240</v>
      </c>
      <c r="E1038" s="237" t="s">
        <v>19</v>
      </c>
      <c r="F1038" s="238" t="s">
        <v>1325</v>
      </c>
      <c r="G1038" s="235"/>
      <c r="H1038" s="237" t="s">
        <v>19</v>
      </c>
      <c r="I1038" s="239"/>
      <c r="J1038" s="235"/>
      <c r="K1038" s="235"/>
      <c r="L1038" s="240"/>
      <c r="M1038" s="241"/>
      <c r="N1038" s="242"/>
      <c r="O1038" s="242"/>
      <c r="P1038" s="242"/>
      <c r="Q1038" s="242"/>
      <c r="R1038" s="242"/>
      <c r="S1038" s="242"/>
      <c r="T1038" s="24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4" t="s">
        <v>240</v>
      </c>
      <c r="AU1038" s="244" t="s">
        <v>89</v>
      </c>
      <c r="AV1038" s="13" t="s">
        <v>81</v>
      </c>
      <c r="AW1038" s="13" t="s">
        <v>35</v>
      </c>
      <c r="AX1038" s="13" t="s">
        <v>73</v>
      </c>
      <c r="AY1038" s="244" t="s">
        <v>230</v>
      </c>
    </row>
    <row r="1039" spans="1:51" s="14" customFormat="1" ht="12">
      <c r="A1039" s="14"/>
      <c r="B1039" s="245"/>
      <c r="C1039" s="246"/>
      <c r="D1039" s="236" t="s">
        <v>240</v>
      </c>
      <c r="E1039" s="247" t="s">
        <v>19</v>
      </c>
      <c r="F1039" s="248" t="s">
        <v>1115</v>
      </c>
      <c r="G1039" s="246"/>
      <c r="H1039" s="249">
        <v>1</v>
      </c>
      <c r="I1039" s="250"/>
      <c r="J1039" s="246"/>
      <c r="K1039" s="246"/>
      <c r="L1039" s="251"/>
      <c r="M1039" s="252"/>
      <c r="N1039" s="253"/>
      <c r="O1039" s="253"/>
      <c r="P1039" s="253"/>
      <c r="Q1039" s="253"/>
      <c r="R1039" s="253"/>
      <c r="S1039" s="253"/>
      <c r="T1039" s="25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5" t="s">
        <v>240</v>
      </c>
      <c r="AU1039" s="255" t="s">
        <v>89</v>
      </c>
      <c r="AV1039" s="14" t="s">
        <v>89</v>
      </c>
      <c r="AW1039" s="14" t="s">
        <v>35</v>
      </c>
      <c r="AX1039" s="14" t="s">
        <v>73</v>
      </c>
      <c r="AY1039" s="255" t="s">
        <v>230</v>
      </c>
    </row>
    <row r="1040" spans="1:51" s="14" customFormat="1" ht="12">
      <c r="A1040" s="14"/>
      <c r="B1040" s="245"/>
      <c r="C1040" s="246"/>
      <c r="D1040" s="236" t="s">
        <v>240</v>
      </c>
      <c r="E1040" s="247" t="s">
        <v>19</v>
      </c>
      <c r="F1040" s="248" t="s">
        <v>1116</v>
      </c>
      <c r="G1040" s="246"/>
      <c r="H1040" s="249">
        <v>1</v>
      </c>
      <c r="I1040" s="250"/>
      <c r="J1040" s="246"/>
      <c r="K1040" s="246"/>
      <c r="L1040" s="251"/>
      <c r="M1040" s="252"/>
      <c r="N1040" s="253"/>
      <c r="O1040" s="253"/>
      <c r="P1040" s="253"/>
      <c r="Q1040" s="253"/>
      <c r="R1040" s="253"/>
      <c r="S1040" s="253"/>
      <c r="T1040" s="25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55" t="s">
        <v>240</v>
      </c>
      <c r="AU1040" s="255" t="s">
        <v>89</v>
      </c>
      <c r="AV1040" s="14" t="s">
        <v>89</v>
      </c>
      <c r="AW1040" s="14" t="s">
        <v>35</v>
      </c>
      <c r="AX1040" s="14" t="s">
        <v>73</v>
      </c>
      <c r="AY1040" s="255" t="s">
        <v>230</v>
      </c>
    </row>
    <row r="1041" spans="1:51" s="16" customFormat="1" ht="12">
      <c r="A1041" s="16"/>
      <c r="B1041" s="277"/>
      <c r="C1041" s="278"/>
      <c r="D1041" s="236" t="s">
        <v>240</v>
      </c>
      <c r="E1041" s="279" t="s">
        <v>19</v>
      </c>
      <c r="F1041" s="280" t="s">
        <v>469</v>
      </c>
      <c r="G1041" s="278"/>
      <c r="H1041" s="281">
        <v>2</v>
      </c>
      <c r="I1041" s="282"/>
      <c r="J1041" s="278"/>
      <c r="K1041" s="278"/>
      <c r="L1041" s="283"/>
      <c r="M1041" s="284"/>
      <c r="N1041" s="285"/>
      <c r="O1041" s="285"/>
      <c r="P1041" s="285"/>
      <c r="Q1041" s="285"/>
      <c r="R1041" s="285"/>
      <c r="S1041" s="285"/>
      <c r="T1041" s="28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T1041" s="287" t="s">
        <v>240</v>
      </c>
      <c r="AU1041" s="287" t="s">
        <v>89</v>
      </c>
      <c r="AV1041" s="16" t="s">
        <v>116</v>
      </c>
      <c r="AW1041" s="16" t="s">
        <v>35</v>
      </c>
      <c r="AX1041" s="16" t="s">
        <v>73</v>
      </c>
      <c r="AY1041" s="287" t="s">
        <v>230</v>
      </c>
    </row>
    <row r="1042" spans="1:51" s="15" customFormat="1" ht="12">
      <c r="A1042" s="15"/>
      <c r="B1042" s="256"/>
      <c r="C1042" s="257"/>
      <c r="D1042" s="236" t="s">
        <v>240</v>
      </c>
      <c r="E1042" s="258" t="s">
        <v>19</v>
      </c>
      <c r="F1042" s="259" t="s">
        <v>244</v>
      </c>
      <c r="G1042" s="257"/>
      <c r="H1042" s="260">
        <v>2</v>
      </c>
      <c r="I1042" s="261"/>
      <c r="J1042" s="257"/>
      <c r="K1042" s="257"/>
      <c r="L1042" s="262"/>
      <c r="M1042" s="263"/>
      <c r="N1042" s="264"/>
      <c r="O1042" s="264"/>
      <c r="P1042" s="264"/>
      <c r="Q1042" s="264"/>
      <c r="R1042" s="264"/>
      <c r="S1042" s="264"/>
      <c r="T1042" s="26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T1042" s="266" t="s">
        <v>240</v>
      </c>
      <c r="AU1042" s="266" t="s">
        <v>89</v>
      </c>
      <c r="AV1042" s="15" t="s">
        <v>236</v>
      </c>
      <c r="AW1042" s="15" t="s">
        <v>35</v>
      </c>
      <c r="AX1042" s="15" t="s">
        <v>81</v>
      </c>
      <c r="AY1042" s="266" t="s">
        <v>230</v>
      </c>
    </row>
    <row r="1043" spans="1:65" s="2" customFormat="1" ht="24.15" customHeight="1">
      <c r="A1043" s="40"/>
      <c r="B1043" s="41"/>
      <c r="C1043" s="267" t="s">
        <v>1390</v>
      </c>
      <c r="D1043" s="267" t="s">
        <v>281</v>
      </c>
      <c r="E1043" s="268" t="s">
        <v>1391</v>
      </c>
      <c r="F1043" s="269" t="s">
        <v>1392</v>
      </c>
      <c r="G1043" s="270" t="s">
        <v>144</v>
      </c>
      <c r="H1043" s="271">
        <v>0.72</v>
      </c>
      <c r="I1043" s="272"/>
      <c r="J1043" s="273">
        <f>ROUND(I1043*H1043,2)</f>
        <v>0</v>
      </c>
      <c r="K1043" s="269" t="s">
        <v>1363</v>
      </c>
      <c r="L1043" s="274"/>
      <c r="M1043" s="275" t="s">
        <v>19</v>
      </c>
      <c r="N1043" s="276" t="s">
        <v>45</v>
      </c>
      <c r="O1043" s="86"/>
      <c r="P1043" s="225">
        <f>O1043*H1043</f>
        <v>0</v>
      </c>
      <c r="Q1043" s="225">
        <v>0.0072</v>
      </c>
      <c r="R1043" s="225">
        <f>Q1043*H1043</f>
        <v>0.005183999999999999</v>
      </c>
      <c r="S1043" s="225">
        <v>0</v>
      </c>
      <c r="T1043" s="226">
        <f>S1043*H1043</f>
        <v>0</v>
      </c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R1043" s="227" t="s">
        <v>456</v>
      </c>
      <c r="AT1043" s="227" t="s">
        <v>281</v>
      </c>
      <c r="AU1043" s="227" t="s">
        <v>89</v>
      </c>
      <c r="AY1043" s="19" t="s">
        <v>230</v>
      </c>
      <c r="BE1043" s="228">
        <f>IF(N1043="základní",J1043,0)</f>
        <v>0</v>
      </c>
      <c r="BF1043" s="228">
        <f>IF(N1043="snížená",J1043,0)</f>
        <v>0</v>
      </c>
      <c r="BG1043" s="228">
        <f>IF(N1043="zákl. přenesená",J1043,0)</f>
        <v>0</v>
      </c>
      <c r="BH1043" s="228">
        <f>IF(N1043="sníž. přenesená",J1043,0)</f>
        <v>0</v>
      </c>
      <c r="BI1043" s="228">
        <f>IF(N1043="nulová",J1043,0)</f>
        <v>0</v>
      </c>
      <c r="BJ1043" s="19" t="s">
        <v>89</v>
      </c>
      <c r="BK1043" s="228">
        <f>ROUND(I1043*H1043,2)</f>
        <v>0</v>
      </c>
      <c r="BL1043" s="19" t="s">
        <v>348</v>
      </c>
      <c r="BM1043" s="227" t="s">
        <v>1393</v>
      </c>
    </row>
    <row r="1044" spans="1:51" s="13" customFormat="1" ht="12">
      <c r="A1044" s="13"/>
      <c r="B1044" s="234"/>
      <c r="C1044" s="235"/>
      <c r="D1044" s="236" t="s">
        <v>240</v>
      </c>
      <c r="E1044" s="237" t="s">
        <v>19</v>
      </c>
      <c r="F1044" s="238" t="s">
        <v>1325</v>
      </c>
      <c r="G1044" s="235"/>
      <c r="H1044" s="237" t="s">
        <v>19</v>
      </c>
      <c r="I1044" s="239"/>
      <c r="J1044" s="235"/>
      <c r="K1044" s="235"/>
      <c r="L1044" s="240"/>
      <c r="M1044" s="241"/>
      <c r="N1044" s="242"/>
      <c r="O1044" s="242"/>
      <c r="P1044" s="242"/>
      <c r="Q1044" s="242"/>
      <c r="R1044" s="242"/>
      <c r="S1044" s="242"/>
      <c r="T1044" s="24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4" t="s">
        <v>240</v>
      </c>
      <c r="AU1044" s="244" t="s">
        <v>89</v>
      </c>
      <c r="AV1044" s="13" t="s">
        <v>81</v>
      </c>
      <c r="AW1044" s="13" t="s">
        <v>35</v>
      </c>
      <c r="AX1044" s="13" t="s">
        <v>73</v>
      </c>
      <c r="AY1044" s="244" t="s">
        <v>230</v>
      </c>
    </row>
    <row r="1045" spans="1:51" s="14" customFormat="1" ht="12">
      <c r="A1045" s="14"/>
      <c r="B1045" s="245"/>
      <c r="C1045" s="246"/>
      <c r="D1045" s="236" t="s">
        <v>240</v>
      </c>
      <c r="E1045" s="247" t="s">
        <v>19</v>
      </c>
      <c r="F1045" s="248" t="s">
        <v>1394</v>
      </c>
      <c r="G1045" s="246"/>
      <c r="H1045" s="249">
        <v>0.36</v>
      </c>
      <c r="I1045" s="250"/>
      <c r="J1045" s="246"/>
      <c r="K1045" s="246"/>
      <c r="L1045" s="251"/>
      <c r="M1045" s="252"/>
      <c r="N1045" s="253"/>
      <c r="O1045" s="253"/>
      <c r="P1045" s="253"/>
      <c r="Q1045" s="253"/>
      <c r="R1045" s="253"/>
      <c r="S1045" s="253"/>
      <c r="T1045" s="25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55" t="s">
        <v>240</v>
      </c>
      <c r="AU1045" s="255" t="s">
        <v>89</v>
      </c>
      <c r="AV1045" s="14" t="s">
        <v>89</v>
      </c>
      <c r="AW1045" s="14" t="s">
        <v>35</v>
      </c>
      <c r="AX1045" s="14" t="s">
        <v>73</v>
      </c>
      <c r="AY1045" s="255" t="s">
        <v>230</v>
      </c>
    </row>
    <row r="1046" spans="1:51" s="14" customFormat="1" ht="12">
      <c r="A1046" s="14"/>
      <c r="B1046" s="245"/>
      <c r="C1046" s="246"/>
      <c r="D1046" s="236" t="s">
        <v>240</v>
      </c>
      <c r="E1046" s="247" t="s">
        <v>19</v>
      </c>
      <c r="F1046" s="248" t="s">
        <v>1395</v>
      </c>
      <c r="G1046" s="246"/>
      <c r="H1046" s="249">
        <v>0.36</v>
      </c>
      <c r="I1046" s="250"/>
      <c r="J1046" s="246"/>
      <c r="K1046" s="246"/>
      <c r="L1046" s="251"/>
      <c r="M1046" s="252"/>
      <c r="N1046" s="253"/>
      <c r="O1046" s="253"/>
      <c r="P1046" s="253"/>
      <c r="Q1046" s="253"/>
      <c r="R1046" s="253"/>
      <c r="S1046" s="253"/>
      <c r="T1046" s="25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55" t="s">
        <v>240</v>
      </c>
      <c r="AU1046" s="255" t="s">
        <v>89</v>
      </c>
      <c r="AV1046" s="14" t="s">
        <v>89</v>
      </c>
      <c r="AW1046" s="14" t="s">
        <v>35</v>
      </c>
      <c r="AX1046" s="14" t="s">
        <v>73</v>
      </c>
      <c r="AY1046" s="255" t="s">
        <v>230</v>
      </c>
    </row>
    <row r="1047" spans="1:51" s="16" customFormat="1" ht="12">
      <c r="A1047" s="16"/>
      <c r="B1047" s="277"/>
      <c r="C1047" s="278"/>
      <c r="D1047" s="236" t="s">
        <v>240</v>
      </c>
      <c r="E1047" s="279" t="s">
        <v>19</v>
      </c>
      <c r="F1047" s="280" t="s">
        <v>469</v>
      </c>
      <c r="G1047" s="278"/>
      <c r="H1047" s="281">
        <v>0.72</v>
      </c>
      <c r="I1047" s="282"/>
      <c r="J1047" s="278"/>
      <c r="K1047" s="278"/>
      <c r="L1047" s="283"/>
      <c r="M1047" s="284"/>
      <c r="N1047" s="285"/>
      <c r="O1047" s="285"/>
      <c r="P1047" s="285"/>
      <c r="Q1047" s="285"/>
      <c r="R1047" s="285"/>
      <c r="S1047" s="285"/>
      <c r="T1047" s="28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T1047" s="287" t="s">
        <v>240</v>
      </c>
      <c r="AU1047" s="287" t="s">
        <v>89</v>
      </c>
      <c r="AV1047" s="16" t="s">
        <v>116</v>
      </c>
      <c r="AW1047" s="16" t="s">
        <v>35</v>
      </c>
      <c r="AX1047" s="16" t="s">
        <v>73</v>
      </c>
      <c r="AY1047" s="287" t="s">
        <v>230</v>
      </c>
    </row>
    <row r="1048" spans="1:51" s="15" customFormat="1" ht="12">
      <c r="A1048" s="15"/>
      <c r="B1048" s="256"/>
      <c r="C1048" s="257"/>
      <c r="D1048" s="236" t="s">
        <v>240</v>
      </c>
      <c r="E1048" s="258" t="s">
        <v>19</v>
      </c>
      <c r="F1048" s="259" t="s">
        <v>244</v>
      </c>
      <c r="G1048" s="257"/>
      <c r="H1048" s="260">
        <v>0.72</v>
      </c>
      <c r="I1048" s="261"/>
      <c r="J1048" s="257"/>
      <c r="K1048" s="257"/>
      <c r="L1048" s="262"/>
      <c r="M1048" s="263"/>
      <c r="N1048" s="264"/>
      <c r="O1048" s="264"/>
      <c r="P1048" s="264"/>
      <c r="Q1048" s="264"/>
      <c r="R1048" s="264"/>
      <c r="S1048" s="264"/>
      <c r="T1048" s="26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T1048" s="266" t="s">
        <v>240</v>
      </c>
      <c r="AU1048" s="266" t="s">
        <v>89</v>
      </c>
      <c r="AV1048" s="15" t="s">
        <v>236</v>
      </c>
      <c r="AW1048" s="15" t="s">
        <v>35</v>
      </c>
      <c r="AX1048" s="15" t="s">
        <v>81</v>
      </c>
      <c r="AY1048" s="266" t="s">
        <v>230</v>
      </c>
    </row>
    <row r="1049" spans="1:51" s="16" customFormat="1" ht="12">
      <c r="A1049" s="16"/>
      <c r="B1049" s="277"/>
      <c r="C1049" s="278"/>
      <c r="D1049" s="236" t="s">
        <v>240</v>
      </c>
      <c r="E1049" s="279" t="s">
        <v>19</v>
      </c>
      <c r="F1049" s="280" t="s">
        <v>469</v>
      </c>
      <c r="G1049" s="278"/>
      <c r="H1049" s="281">
        <v>0</v>
      </c>
      <c r="I1049" s="282"/>
      <c r="J1049" s="278"/>
      <c r="K1049" s="278"/>
      <c r="L1049" s="283"/>
      <c r="M1049" s="284"/>
      <c r="N1049" s="285"/>
      <c r="O1049" s="285"/>
      <c r="P1049" s="285"/>
      <c r="Q1049" s="285"/>
      <c r="R1049" s="285"/>
      <c r="S1049" s="285"/>
      <c r="T1049" s="28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T1049" s="287" t="s">
        <v>240</v>
      </c>
      <c r="AU1049" s="287" t="s">
        <v>89</v>
      </c>
      <c r="AV1049" s="16" t="s">
        <v>116</v>
      </c>
      <c r="AW1049" s="16" t="s">
        <v>35</v>
      </c>
      <c r="AX1049" s="16" t="s">
        <v>73</v>
      </c>
      <c r="AY1049" s="287" t="s">
        <v>230</v>
      </c>
    </row>
    <row r="1050" spans="1:65" s="2" customFormat="1" ht="33" customHeight="1">
      <c r="A1050" s="40"/>
      <c r="B1050" s="41"/>
      <c r="C1050" s="216" t="s">
        <v>1396</v>
      </c>
      <c r="D1050" s="216" t="s">
        <v>232</v>
      </c>
      <c r="E1050" s="217" t="s">
        <v>1397</v>
      </c>
      <c r="F1050" s="218" t="s">
        <v>1398</v>
      </c>
      <c r="G1050" s="219" t="s">
        <v>315</v>
      </c>
      <c r="H1050" s="220">
        <v>2</v>
      </c>
      <c r="I1050" s="221"/>
      <c r="J1050" s="222">
        <f>ROUND(I1050*H1050,2)</f>
        <v>0</v>
      </c>
      <c r="K1050" s="218" t="s">
        <v>1363</v>
      </c>
      <c r="L1050" s="46"/>
      <c r="M1050" s="223" t="s">
        <v>19</v>
      </c>
      <c r="N1050" s="224" t="s">
        <v>45</v>
      </c>
      <c r="O1050" s="86"/>
      <c r="P1050" s="225">
        <f>O1050*H1050</f>
        <v>0</v>
      </c>
      <c r="Q1050" s="225">
        <v>0</v>
      </c>
      <c r="R1050" s="225">
        <f>Q1050*H1050</f>
        <v>0</v>
      </c>
      <c r="S1050" s="225">
        <v>0</v>
      </c>
      <c r="T1050" s="226">
        <f>S1050*H1050</f>
        <v>0</v>
      </c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R1050" s="227" t="s">
        <v>348</v>
      </c>
      <c r="AT1050" s="227" t="s">
        <v>232</v>
      </c>
      <c r="AU1050" s="227" t="s">
        <v>89</v>
      </c>
      <c r="AY1050" s="19" t="s">
        <v>230</v>
      </c>
      <c r="BE1050" s="228">
        <f>IF(N1050="základní",J1050,0)</f>
        <v>0</v>
      </c>
      <c r="BF1050" s="228">
        <f>IF(N1050="snížená",J1050,0)</f>
        <v>0</v>
      </c>
      <c r="BG1050" s="228">
        <f>IF(N1050="zákl. přenesená",J1050,0)</f>
        <v>0</v>
      </c>
      <c r="BH1050" s="228">
        <f>IF(N1050="sníž. přenesená",J1050,0)</f>
        <v>0</v>
      </c>
      <c r="BI1050" s="228">
        <f>IF(N1050="nulová",J1050,0)</f>
        <v>0</v>
      </c>
      <c r="BJ1050" s="19" t="s">
        <v>89</v>
      </c>
      <c r="BK1050" s="228">
        <f>ROUND(I1050*H1050,2)</f>
        <v>0</v>
      </c>
      <c r="BL1050" s="19" t="s">
        <v>348</v>
      </c>
      <c r="BM1050" s="227" t="s">
        <v>1399</v>
      </c>
    </row>
    <row r="1051" spans="1:47" s="2" customFormat="1" ht="12">
      <c r="A1051" s="40"/>
      <c r="B1051" s="41"/>
      <c r="C1051" s="42"/>
      <c r="D1051" s="229" t="s">
        <v>238</v>
      </c>
      <c r="E1051" s="42"/>
      <c r="F1051" s="230" t="s">
        <v>1400</v>
      </c>
      <c r="G1051" s="42"/>
      <c r="H1051" s="42"/>
      <c r="I1051" s="231"/>
      <c r="J1051" s="42"/>
      <c r="K1051" s="42"/>
      <c r="L1051" s="46"/>
      <c r="M1051" s="232"/>
      <c r="N1051" s="233"/>
      <c r="O1051" s="86"/>
      <c r="P1051" s="86"/>
      <c r="Q1051" s="86"/>
      <c r="R1051" s="86"/>
      <c r="S1051" s="86"/>
      <c r="T1051" s="87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T1051" s="19" t="s">
        <v>238</v>
      </c>
      <c r="AU1051" s="19" t="s">
        <v>89</v>
      </c>
    </row>
    <row r="1052" spans="1:51" s="13" customFormat="1" ht="12">
      <c r="A1052" s="13"/>
      <c r="B1052" s="234"/>
      <c r="C1052" s="235"/>
      <c r="D1052" s="236" t="s">
        <v>240</v>
      </c>
      <c r="E1052" s="237" t="s">
        <v>19</v>
      </c>
      <c r="F1052" s="238" t="s">
        <v>1325</v>
      </c>
      <c r="G1052" s="235"/>
      <c r="H1052" s="237" t="s">
        <v>19</v>
      </c>
      <c r="I1052" s="239"/>
      <c r="J1052" s="235"/>
      <c r="K1052" s="235"/>
      <c r="L1052" s="240"/>
      <c r="M1052" s="241"/>
      <c r="N1052" s="242"/>
      <c r="O1052" s="242"/>
      <c r="P1052" s="242"/>
      <c r="Q1052" s="242"/>
      <c r="R1052" s="242"/>
      <c r="S1052" s="242"/>
      <c r="T1052" s="24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4" t="s">
        <v>240</v>
      </c>
      <c r="AU1052" s="244" t="s">
        <v>89</v>
      </c>
      <c r="AV1052" s="13" t="s">
        <v>81</v>
      </c>
      <c r="AW1052" s="13" t="s">
        <v>35</v>
      </c>
      <c r="AX1052" s="13" t="s">
        <v>73</v>
      </c>
      <c r="AY1052" s="244" t="s">
        <v>230</v>
      </c>
    </row>
    <row r="1053" spans="1:51" s="14" customFormat="1" ht="12">
      <c r="A1053" s="14"/>
      <c r="B1053" s="245"/>
      <c r="C1053" s="246"/>
      <c r="D1053" s="236" t="s">
        <v>240</v>
      </c>
      <c r="E1053" s="247" t="s">
        <v>19</v>
      </c>
      <c r="F1053" s="248" t="s">
        <v>1116</v>
      </c>
      <c r="G1053" s="246"/>
      <c r="H1053" s="249">
        <v>1</v>
      </c>
      <c r="I1053" s="250"/>
      <c r="J1053" s="246"/>
      <c r="K1053" s="246"/>
      <c r="L1053" s="251"/>
      <c r="M1053" s="252"/>
      <c r="N1053" s="253"/>
      <c r="O1053" s="253"/>
      <c r="P1053" s="253"/>
      <c r="Q1053" s="253"/>
      <c r="R1053" s="253"/>
      <c r="S1053" s="253"/>
      <c r="T1053" s="25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55" t="s">
        <v>240</v>
      </c>
      <c r="AU1053" s="255" t="s">
        <v>89</v>
      </c>
      <c r="AV1053" s="14" t="s">
        <v>89</v>
      </c>
      <c r="AW1053" s="14" t="s">
        <v>35</v>
      </c>
      <c r="AX1053" s="14" t="s">
        <v>73</v>
      </c>
      <c r="AY1053" s="255" t="s">
        <v>230</v>
      </c>
    </row>
    <row r="1054" spans="1:51" s="14" customFormat="1" ht="12">
      <c r="A1054" s="14"/>
      <c r="B1054" s="245"/>
      <c r="C1054" s="246"/>
      <c r="D1054" s="236" t="s">
        <v>240</v>
      </c>
      <c r="E1054" s="247" t="s">
        <v>19</v>
      </c>
      <c r="F1054" s="248" t="s">
        <v>1117</v>
      </c>
      <c r="G1054" s="246"/>
      <c r="H1054" s="249">
        <v>1</v>
      </c>
      <c r="I1054" s="250"/>
      <c r="J1054" s="246"/>
      <c r="K1054" s="246"/>
      <c r="L1054" s="251"/>
      <c r="M1054" s="252"/>
      <c r="N1054" s="253"/>
      <c r="O1054" s="253"/>
      <c r="P1054" s="253"/>
      <c r="Q1054" s="253"/>
      <c r="R1054" s="253"/>
      <c r="S1054" s="253"/>
      <c r="T1054" s="25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55" t="s">
        <v>240</v>
      </c>
      <c r="AU1054" s="255" t="s">
        <v>89</v>
      </c>
      <c r="AV1054" s="14" t="s">
        <v>89</v>
      </c>
      <c r="AW1054" s="14" t="s">
        <v>35</v>
      </c>
      <c r="AX1054" s="14" t="s">
        <v>73</v>
      </c>
      <c r="AY1054" s="255" t="s">
        <v>230</v>
      </c>
    </row>
    <row r="1055" spans="1:51" s="16" customFormat="1" ht="12">
      <c r="A1055" s="16"/>
      <c r="B1055" s="277"/>
      <c r="C1055" s="278"/>
      <c r="D1055" s="236" t="s">
        <v>240</v>
      </c>
      <c r="E1055" s="279" t="s">
        <v>19</v>
      </c>
      <c r="F1055" s="280" t="s">
        <v>469</v>
      </c>
      <c r="G1055" s="278"/>
      <c r="H1055" s="281">
        <v>2</v>
      </c>
      <c r="I1055" s="282"/>
      <c r="J1055" s="278"/>
      <c r="K1055" s="278"/>
      <c r="L1055" s="283"/>
      <c r="M1055" s="284"/>
      <c r="N1055" s="285"/>
      <c r="O1055" s="285"/>
      <c r="P1055" s="285"/>
      <c r="Q1055" s="285"/>
      <c r="R1055" s="285"/>
      <c r="S1055" s="285"/>
      <c r="T1055" s="28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T1055" s="287" t="s">
        <v>240</v>
      </c>
      <c r="AU1055" s="287" t="s">
        <v>89</v>
      </c>
      <c r="AV1055" s="16" t="s">
        <v>116</v>
      </c>
      <c r="AW1055" s="16" t="s">
        <v>35</v>
      </c>
      <c r="AX1055" s="16" t="s">
        <v>73</v>
      </c>
      <c r="AY1055" s="287" t="s">
        <v>230</v>
      </c>
    </row>
    <row r="1056" spans="1:51" s="15" customFormat="1" ht="12">
      <c r="A1056" s="15"/>
      <c r="B1056" s="256"/>
      <c r="C1056" s="257"/>
      <c r="D1056" s="236" t="s">
        <v>240</v>
      </c>
      <c r="E1056" s="258" t="s">
        <v>19</v>
      </c>
      <c r="F1056" s="259" t="s">
        <v>244</v>
      </c>
      <c r="G1056" s="257"/>
      <c r="H1056" s="260">
        <v>2</v>
      </c>
      <c r="I1056" s="261"/>
      <c r="J1056" s="257"/>
      <c r="K1056" s="257"/>
      <c r="L1056" s="262"/>
      <c r="M1056" s="263"/>
      <c r="N1056" s="264"/>
      <c r="O1056" s="264"/>
      <c r="P1056" s="264"/>
      <c r="Q1056" s="264"/>
      <c r="R1056" s="264"/>
      <c r="S1056" s="264"/>
      <c r="T1056" s="26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T1056" s="266" t="s">
        <v>240</v>
      </c>
      <c r="AU1056" s="266" t="s">
        <v>89</v>
      </c>
      <c r="AV1056" s="15" t="s">
        <v>236</v>
      </c>
      <c r="AW1056" s="15" t="s">
        <v>35</v>
      </c>
      <c r="AX1056" s="15" t="s">
        <v>81</v>
      </c>
      <c r="AY1056" s="266" t="s">
        <v>230</v>
      </c>
    </row>
    <row r="1057" spans="1:65" s="2" customFormat="1" ht="24.15" customHeight="1">
      <c r="A1057" s="40"/>
      <c r="B1057" s="41"/>
      <c r="C1057" s="267" t="s">
        <v>1401</v>
      </c>
      <c r="D1057" s="267" t="s">
        <v>281</v>
      </c>
      <c r="E1057" s="268" t="s">
        <v>1391</v>
      </c>
      <c r="F1057" s="269" t="s">
        <v>1392</v>
      </c>
      <c r="G1057" s="270" t="s">
        <v>144</v>
      </c>
      <c r="H1057" s="271">
        <v>2.64</v>
      </c>
      <c r="I1057" s="272"/>
      <c r="J1057" s="273">
        <f>ROUND(I1057*H1057,2)</f>
        <v>0</v>
      </c>
      <c r="K1057" s="269" t="s">
        <v>1363</v>
      </c>
      <c r="L1057" s="274"/>
      <c r="M1057" s="275" t="s">
        <v>19</v>
      </c>
      <c r="N1057" s="276" t="s">
        <v>45</v>
      </c>
      <c r="O1057" s="86"/>
      <c r="P1057" s="225">
        <f>O1057*H1057</f>
        <v>0</v>
      </c>
      <c r="Q1057" s="225">
        <v>0.0072</v>
      </c>
      <c r="R1057" s="225">
        <f>Q1057*H1057</f>
        <v>0.019008</v>
      </c>
      <c r="S1057" s="225">
        <v>0</v>
      </c>
      <c r="T1057" s="226">
        <f>S1057*H1057</f>
        <v>0</v>
      </c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R1057" s="227" t="s">
        <v>456</v>
      </c>
      <c r="AT1057" s="227" t="s">
        <v>281</v>
      </c>
      <c r="AU1057" s="227" t="s">
        <v>89</v>
      </c>
      <c r="AY1057" s="19" t="s">
        <v>230</v>
      </c>
      <c r="BE1057" s="228">
        <f>IF(N1057="základní",J1057,0)</f>
        <v>0</v>
      </c>
      <c r="BF1057" s="228">
        <f>IF(N1057="snížená",J1057,0)</f>
        <v>0</v>
      </c>
      <c r="BG1057" s="228">
        <f>IF(N1057="zákl. přenesená",J1057,0)</f>
        <v>0</v>
      </c>
      <c r="BH1057" s="228">
        <f>IF(N1057="sníž. přenesená",J1057,0)</f>
        <v>0</v>
      </c>
      <c r="BI1057" s="228">
        <f>IF(N1057="nulová",J1057,0)</f>
        <v>0</v>
      </c>
      <c r="BJ1057" s="19" t="s">
        <v>89</v>
      </c>
      <c r="BK1057" s="228">
        <f>ROUND(I1057*H1057,2)</f>
        <v>0</v>
      </c>
      <c r="BL1057" s="19" t="s">
        <v>348</v>
      </c>
      <c r="BM1057" s="227" t="s">
        <v>1402</v>
      </c>
    </row>
    <row r="1058" spans="1:51" s="13" customFormat="1" ht="12">
      <c r="A1058" s="13"/>
      <c r="B1058" s="234"/>
      <c r="C1058" s="235"/>
      <c r="D1058" s="236" t="s">
        <v>240</v>
      </c>
      <c r="E1058" s="237" t="s">
        <v>19</v>
      </c>
      <c r="F1058" s="238" t="s">
        <v>1325</v>
      </c>
      <c r="G1058" s="235"/>
      <c r="H1058" s="237" t="s">
        <v>19</v>
      </c>
      <c r="I1058" s="239"/>
      <c r="J1058" s="235"/>
      <c r="K1058" s="235"/>
      <c r="L1058" s="240"/>
      <c r="M1058" s="241"/>
      <c r="N1058" s="242"/>
      <c r="O1058" s="242"/>
      <c r="P1058" s="242"/>
      <c r="Q1058" s="242"/>
      <c r="R1058" s="242"/>
      <c r="S1058" s="242"/>
      <c r="T1058" s="24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44" t="s">
        <v>240</v>
      </c>
      <c r="AU1058" s="244" t="s">
        <v>89</v>
      </c>
      <c r="AV1058" s="13" t="s">
        <v>81</v>
      </c>
      <c r="AW1058" s="13" t="s">
        <v>35</v>
      </c>
      <c r="AX1058" s="13" t="s">
        <v>73</v>
      </c>
      <c r="AY1058" s="244" t="s">
        <v>230</v>
      </c>
    </row>
    <row r="1059" spans="1:51" s="14" customFormat="1" ht="12">
      <c r="A1059" s="14"/>
      <c r="B1059" s="245"/>
      <c r="C1059" s="246"/>
      <c r="D1059" s="236" t="s">
        <v>240</v>
      </c>
      <c r="E1059" s="247" t="s">
        <v>19</v>
      </c>
      <c r="F1059" s="248" t="s">
        <v>1373</v>
      </c>
      <c r="G1059" s="246"/>
      <c r="H1059" s="249">
        <v>1.32</v>
      </c>
      <c r="I1059" s="250"/>
      <c r="J1059" s="246"/>
      <c r="K1059" s="246"/>
      <c r="L1059" s="251"/>
      <c r="M1059" s="252"/>
      <c r="N1059" s="253"/>
      <c r="O1059" s="253"/>
      <c r="P1059" s="253"/>
      <c r="Q1059" s="253"/>
      <c r="R1059" s="253"/>
      <c r="S1059" s="253"/>
      <c r="T1059" s="25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55" t="s">
        <v>240</v>
      </c>
      <c r="AU1059" s="255" t="s">
        <v>89</v>
      </c>
      <c r="AV1059" s="14" t="s">
        <v>89</v>
      </c>
      <c r="AW1059" s="14" t="s">
        <v>35</v>
      </c>
      <c r="AX1059" s="14" t="s">
        <v>73</v>
      </c>
      <c r="AY1059" s="255" t="s">
        <v>230</v>
      </c>
    </row>
    <row r="1060" spans="1:51" s="14" customFormat="1" ht="12">
      <c r="A1060" s="14"/>
      <c r="B1060" s="245"/>
      <c r="C1060" s="246"/>
      <c r="D1060" s="236" t="s">
        <v>240</v>
      </c>
      <c r="E1060" s="247" t="s">
        <v>19</v>
      </c>
      <c r="F1060" s="248" t="s">
        <v>1374</v>
      </c>
      <c r="G1060" s="246"/>
      <c r="H1060" s="249">
        <v>1.32</v>
      </c>
      <c r="I1060" s="250"/>
      <c r="J1060" s="246"/>
      <c r="K1060" s="246"/>
      <c r="L1060" s="251"/>
      <c r="M1060" s="252"/>
      <c r="N1060" s="253"/>
      <c r="O1060" s="253"/>
      <c r="P1060" s="253"/>
      <c r="Q1060" s="253"/>
      <c r="R1060" s="253"/>
      <c r="S1060" s="253"/>
      <c r="T1060" s="25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55" t="s">
        <v>240</v>
      </c>
      <c r="AU1060" s="255" t="s">
        <v>89</v>
      </c>
      <c r="AV1060" s="14" t="s">
        <v>89</v>
      </c>
      <c r="AW1060" s="14" t="s">
        <v>35</v>
      </c>
      <c r="AX1060" s="14" t="s">
        <v>73</v>
      </c>
      <c r="AY1060" s="255" t="s">
        <v>230</v>
      </c>
    </row>
    <row r="1061" spans="1:51" s="16" customFormat="1" ht="12">
      <c r="A1061" s="16"/>
      <c r="B1061" s="277"/>
      <c r="C1061" s="278"/>
      <c r="D1061" s="236" t="s">
        <v>240</v>
      </c>
      <c r="E1061" s="279" t="s">
        <v>19</v>
      </c>
      <c r="F1061" s="280" t="s">
        <v>469</v>
      </c>
      <c r="G1061" s="278"/>
      <c r="H1061" s="281">
        <v>2.64</v>
      </c>
      <c r="I1061" s="282"/>
      <c r="J1061" s="278"/>
      <c r="K1061" s="278"/>
      <c r="L1061" s="283"/>
      <c r="M1061" s="284"/>
      <c r="N1061" s="285"/>
      <c r="O1061" s="285"/>
      <c r="P1061" s="285"/>
      <c r="Q1061" s="285"/>
      <c r="R1061" s="285"/>
      <c r="S1061" s="285"/>
      <c r="T1061" s="28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T1061" s="287" t="s">
        <v>240</v>
      </c>
      <c r="AU1061" s="287" t="s">
        <v>89</v>
      </c>
      <c r="AV1061" s="16" t="s">
        <v>116</v>
      </c>
      <c r="AW1061" s="16" t="s">
        <v>35</v>
      </c>
      <c r="AX1061" s="16" t="s">
        <v>73</v>
      </c>
      <c r="AY1061" s="287" t="s">
        <v>230</v>
      </c>
    </row>
    <row r="1062" spans="1:51" s="15" customFormat="1" ht="12">
      <c r="A1062" s="15"/>
      <c r="B1062" s="256"/>
      <c r="C1062" s="257"/>
      <c r="D1062" s="236" t="s">
        <v>240</v>
      </c>
      <c r="E1062" s="258" t="s">
        <v>19</v>
      </c>
      <c r="F1062" s="259" t="s">
        <v>244</v>
      </c>
      <c r="G1062" s="257"/>
      <c r="H1062" s="260">
        <v>2.64</v>
      </c>
      <c r="I1062" s="261"/>
      <c r="J1062" s="257"/>
      <c r="K1062" s="257"/>
      <c r="L1062" s="262"/>
      <c r="M1062" s="263"/>
      <c r="N1062" s="264"/>
      <c r="O1062" s="264"/>
      <c r="P1062" s="264"/>
      <c r="Q1062" s="264"/>
      <c r="R1062" s="264"/>
      <c r="S1062" s="264"/>
      <c r="T1062" s="26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T1062" s="266" t="s">
        <v>240</v>
      </c>
      <c r="AU1062" s="266" t="s">
        <v>89</v>
      </c>
      <c r="AV1062" s="15" t="s">
        <v>236</v>
      </c>
      <c r="AW1062" s="15" t="s">
        <v>35</v>
      </c>
      <c r="AX1062" s="15" t="s">
        <v>81</v>
      </c>
      <c r="AY1062" s="266" t="s">
        <v>230</v>
      </c>
    </row>
    <row r="1063" spans="1:65" s="2" customFormat="1" ht="37.8" customHeight="1">
      <c r="A1063" s="40"/>
      <c r="B1063" s="41"/>
      <c r="C1063" s="216" t="s">
        <v>1403</v>
      </c>
      <c r="D1063" s="216" t="s">
        <v>232</v>
      </c>
      <c r="E1063" s="217" t="s">
        <v>1404</v>
      </c>
      <c r="F1063" s="218" t="s">
        <v>1405</v>
      </c>
      <c r="G1063" s="219" t="s">
        <v>315</v>
      </c>
      <c r="H1063" s="220">
        <v>12</v>
      </c>
      <c r="I1063" s="221"/>
      <c r="J1063" s="222">
        <f>ROUND(I1063*H1063,2)</f>
        <v>0</v>
      </c>
      <c r="K1063" s="218" t="s">
        <v>1363</v>
      </c>
      <c r="L1063" s="46"/>
      <c r="M1063" s="223" t="s">
        <v>19</v>
      </c>
      <c r="N1063" s="224" t="s">
        <v>45</v>
      </c>
      <c r="O1063" s="86"/>
      <c r="P1063" s="225">
        <f>O1063*H1063</f>
        <v>0</v>
      </c>
      <c r="Q1063" s="225">
        <v>0</v>
      </c>
      <c r="R1063" s="225">
        <f>Q1063*H1063</f>
        <v>0</v>
      </c>
      <c r="S1063" s="225">
        <v>0</v>
      </c>
      <c r="T1063" s="226">
        <f>S1063*H1063</f>
        <v>0</v>
      </c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R1063" s="227" t="s">
        <v>348</v>
      </c>
      <c r="AT1063" s="227" t="s">
        <v>232</v>
      </c>
      <c r="AU1063" s="227" t="s">
        <v>89</v>
      </c>
      <c r="AY1063" s="19" t="s">
        <v>230</v>
      </c>
      <c r="BE1063" s="228">
        <f>IF(N1063="základní",J1063,0)</f>
        <v>0</v>
      </c>
      <c r="BF1063" s="228">
        <f>IF(N1063="snížená",J1063,0)</f>
        <v>0</v>
      </c>
      <c r="BG1063" s="228">
        <f>IF(N1063="zákl. přenesená",J1063,0)</f>
        <v>0</v>
      </c>
      <c r="BH1063" s="228">
        <f>IF(N1063="sníž. přenesená",J1063,0)</f>
        <v>0</v>
      </c>
      <c r="BI1063" s="228">
        <f>IF(N1063="nulová",J1063,0)</f>
        <v>0</v>
      </c>
      <c r="BJ1063" s="19" t="s">
        <v>89</v>
      </c>
      <c r="BK1063" s="228">
        <f>ROUND(I1063*H1063,2)</f>
        <v>0</v>
      </c>
      <c r="BL1063" s="19" t="s">
        <v>348</v>
      </c>
      <c r="BM1063" s="227" t="s">
        <v>1406</v>
      </c>
    </row>
    <row r="1064" spans="1:47" s="2" customFormat="1" ht="12">
      <c r="A1064" s="40"/>
      <c r="B1064" s="41"/>
      <c r="C1064" s="42"/>
      <c r="D1064" s="229" t="s">
        <v>238</v>
      </c>
      <c r="E1064" s="42"/>
      <c r="F1064" s="230" t="s">
        <v>1407</v>
      </c>
      <c r="G1064" s="42"/>
      <c r="H1064" s="42"/>
      <c r="I1064" s="231"/>
      <c r="J1064" s="42"/>
      <c r="K1064" s="42"/>
      <c r="L1064" s="46"/>
      <c r="M1064" s="232"/>
      <c r="N1064" s="233"/>
      <c r="O1064" s="86"/>
      <c r="P1064" s="86"/>
      <c r="Q1064" s="86"/>
      <c r="R1064" s="86"/>
      <c r="S1064" s="86"/>
      <c r="T1064" s="87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T1064" s="19" t="s">
        <v>238</v>
      </c>
      <c r="AU1064" s="19" t="s">
        <v>89</v>
      </c>
    </row>
    <row r="1065" spans="1:51" s="13" customFormat="1" ht="12">
      <c r="A1065" s="13"/>
      <c r="B1065" s="234"/>
      <c r="C1065" s="235"/>
      <c r="D1065" s="236" t="s">
        <v>240</v>
      </c>
      <c r="E1065" s="237" t="s">
        <v>19</v>
      </c>
      <c r="F1065" s="238" t="s">
        <v>1325</v>
      </c>
      <c r="G1065" s="235"/>
      <c r="H1065" s="237" t="s">
        <v>19</v>
      </c>
      <c r="I1065" s="239"/>
      <c r="J1065" s="235"/>
      <c r="K1065" s="235"/>
      <c r="L1065" s="240"/>
      <c r="M1065" s="241"/>
      <c r="N1065" s="242"/>
      <c r="O1065" s="242"/>
      <c r="P1065" s="242"/>
      <c r="Q1065" s="242"/>
      <c r="R1065" s="242"/>
      <c r="S1065" s="242"/>
      <c r="T1065" s="24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4" t="s">
        <v>240</v>
      </c>
      <c r="AU1065" s="244" t="s">
        <v>89</v>
      </c>
      <c r="AV1065" s="13" t="s">
        <v>81</v>
      </c>
      <c r="AW1065" s="13" t="s">
        <v>35</v>
      </c>
      <c r="AX1065" s="13" t="s">
        <v>73</v>
      </c>
      <c r="AY1065" s="244" t="s">
        <v>230</v>
      </c>
    </row>
    <row r="1066" spans="1:51" s="14" customFormat="1" ht="12">
      <c r="A1066" s="14"/>
      <c r="B1066" s="245"/>
      <c r="C1066" s="246"/>
      <c r="D1066" s="236" t="s">
        <v>240</v>
      </c>
      <c r="E1066" s="247" t="s">
        <v>19</v>
      </c>
      <c r="F1066" s="248" t="s">
        <v>1341</v>
      </c>
      <c r="G1066" s="246"/>
      <c r="H1066" s="249">
        <v>4</v>
      </c>
      <c r="I1066" s="250"/>
      <c r="J1066" s="246"/>
      <c r="K1066" s="246"/>
      <c r="L1066" s="251"/>
      <c r="M1066" s="252"/>
      <c r="N1066" s="253"/>
      <c r="O1066" s="253"/>
      <c r="P1066" s="253"/>
      <c r="Q1066" s="253"/>
      <c r="R1066" s="253"/>
      <c r="S1066" s="253"/>
      <c r="T1066" s="25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55" t="s">
        <v>240</v>
      </c>
      <c r="AU1066" s="255" t="s">
        <v>89</v>
      </c>
      <c r="AV1066" s="14" t="s">
        <v>89</v>
      </c>
      <c r="AW1066" s="14" t="s">
        <v>35</v>
      </c>
      <c r="AX1066" s="14" t="s">
        <v>73</v>
      </c>
      <c r="AY1066" s="255" t="s">
        <v>230</v>
      </c>
    </row>
    <row r="1067" spans="1:51" s="14" customFormat="1" ht="12">
      <c r="A1067" s="14"/>
      <c r="B1067" s="245"/>
      <c r="C1067" s="246"/>
      <c r="D1067" s="236" t="s">
        <v>240</v>
      </c>
      <c r="E1067" s="247" t="s">
        <v>19</v>
      </c>
      <c r="F1067" s="248" t="s">
        <v>1408</v>
      </c>
      <c r="G1067" s="246"/>
      <c r="H1067" s="249">
        <v>4</v>
      </c>
      <c r="I1067" s="250"/>
      <c r="J1067" s="246"/>
      <c r="K1067" s="246"/>
      <c r="L1067" s="251"/>
      <c r="M1067" s="252"/>
      <c r="N1067" s="253"/>
      <c r="O1067" s="253"/>
      <c r="P1067" s="253"/>
      <c r="Q1067" s="253"/>
      <c r="R1067" s="253"/>
      <c r="S1067" s="253"/>
      <c r="T1067" s="25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55" t="s">
        <v>240</v>
      </c>
      <c r="AU1067" s="255" t="s">
        <v>89</v>
      </c>
      <c r="AV1067" s="14" t="s">
        <v>89</v>
      </c>
      <c r="AW1067" s="14" t="s">
        <v>35</v>
      </c>
      <c r="AX1067" s="14" t="s">
        <v>73</v>
      </c>
      <c r="AY1067" s="255" t="s">
        <v>230</v>
      </c>
    </row>
    <row r="1068" spans="1:51" s="14" customFormat="1" ht="12">
      <c r="A1068" s="14"/>
      <c r="B1068" s="245"/>
      <c r="C1068" s="246"/>
      <c r="D1068" s="236" t="s">
        <v>240</v>
      </c>
      <c r="E1068" s="247" t="s">
        <v>19</v>
      </c>
      <c r="F1068" s="248" t="s">
        <v>1409</v>
      </c>
      <c r="G1068" s="246"/>
      <c r="H1068" s="249">
        <v>4</v>
      </c>
      <c r="I1068" s="250"/>
      <c r="J1068" s="246"/>
      <c r="K1068" s="246"/>
      <c r="L1068" s="251"/>
      <c r="M1068" s="252"/>
      <c r="N1068" s="253"/>
      <c r="O1068" s="253"/>
      <c r="P1068" s="253"/>
      <c r="Q1068" s="253"/>
      <c r="R1068" s="253"/>
      <c r="S1068" s="253"/>
      <c r="T1068" s="25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55" t="s">
        <v>240</v>
      </c>
      <c r="AU1068" s="255" t="s">
        <v>89</v>
      </c>
      <c r="AV1068" s="14" t="s">
        <v>89</v>
      </c>
      <c r="AW1068" s="14" t="s">
        <v>35</v>
      </c>
      <c r="AX1068" s="14" t="s">
        <v>73</v>
      </c>
      <c r="AY1068" s="255" t="s">
        <v>230</v>
      </c>
    </row>
    <row r="1069" spans="1:51" s="16" customFormat="1" ht="12">
      <c r="A1069" s="16"/>
      <c r="B1069" s="277"/>
      <c r="C1069" s="278"/>
      <c r="D1069" s="236" t="s">
        <v>240</v>
      </c>
      <c r="E1069" s="279" t="s">
        <v>19</v>
      </c>
      <c r="F1069" s="280" t="s">
        <v>469</v>
      </c>
      <c r="G1069" s="278"/>
      <c r="H1069" s="281">
        <v>12</v>
      </c>
      <c r="I1069" s="282"/>
      <c r="J1069" s="278"/>
      <c r="K1069" s="278"/>
      <c r="L1069" s="283"/>
      <c r="M1069" s="284"/>
      <c r="N1069" s="285"/>
      <c r="O1069" s="285"/>
      <c r="P1069" s="285"/>
      <c r="Q1069" s="285"/>
      <c r="R1069" s="285"/>
      <c r="S1069" s="285"/>
      <c r="T1069" s="28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T1069" s="287" t="s">
        <v>240</v>
      </c>
      <c r="AU1069" s="287" t="s">
        <v>89</v>
      </c>
      <c r="AV1069" s="16" t="s">
        <v>116</v>
      </c>
      <c r="AW1069" s="16" t="s">
        <v>35</v>
      </c>
      <c r="AX1069" s="16" t="s">
        <v>73</v>
      </c>
      <c r="AY1069" s="287" t="s">
        <v>230</v>
      </c>
    </row>
    <row r="1070" spans="1:51" s="15" customFormat="1" ht="12">
      <c r="A1070" s="15"/>
      <c r="B1070" s="256"/>
      <c r="C1070" s="257"/>
      <c r="D1070" s="236" t="s">
        <v>240</v>
      </c>
      <c r="E1070" s="258" t="s">
        <v>19</v>
      </c>
      <c r="F1070" s="259" t="s">
        <v>244</v>
      </c>
      <c r="G1070" s="257"/>
      <c r="H1070" s="260">
        <v>12</v>
      </c>
      <c r="I1070" s="261"/>
      <c r="J1070" s="257"/>
      <c r="K1070" s="257"/>
      <c r="L1070" s="262"/>
      <c r="M1070" s="263"/>
      <c r="N1070" s="264"/>
      <c r="O1070" s="264"/>
      <c r="P1070" s="264"/>
      <c r="Q1070" s="264"/>
      <c r="R1070" s="264"/>
      <c r="S1070" s="264"/>
      <c r="T1070" s="26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T1070" s="266" t="s">
        <v>240</v>
      </c>
      <c r="AU1070" s="266" t="s">
        <v>89</v>
      </c>
      <c r="AV1070" s="15" t="s">
        <v>236</v>
      </c>
      <c r="AW1070" s="15" t="s">
        <v>35</v>
      </c>
      <c r="AX1070" s="15" t="s">
        <v>81</v>
      </c>
      <c r="AY1070" s="266" t="s">
        <v>230</v>
      </c>
    </row>
    <row r="1071" spans="1:65" s="2" customFormat="1" ht="37.8" customHeight="1">
      <c r="A1071" s="40"/>
      <c r="B1071" s="41"/>
      <c r="C1071" s="216" t="s">
        <v>1410</v>
      </c>
      <c r="D1071" s="216" t="s">
        <v>232</v>
      </c>
      <c r="E1071" s="217" t="s">
        <v>1411</v>
      </c>
      <c r="F1071" s="218" t="s">
        <v>1412</v>
      </c>
      <c r="G1071" s="219" t="s">
        <v>315</v>
      </c>
      <c r="H1071" s="220">
        <v>2</v>
      </c>
      <c r="I1071" s="221"/>
      <c r="J1071" s="222">
        <f>ROUND(I1071*H1071,2)</f>
        <v>0</v>
      </c>
      <c r="K1071" s="218" t="s">
        <v>235</v>
      </c>
      <c r="L1071" s="46"/>
      <c r="M1071" s="223" t="s">
        <v>19</v>
      </c>
      <c r="N1071" s="224" t="s">
        <v>45</v>
      </c>
      <c r="O1071" s="86"/>
      <c r="P1071" s="225">
        <f>O1071*H1071</f>
        <v>0</v>
      </c>
      <c r="Q1071" s="225">
        <v>0</v>
      </c>
      <c r="R1071" s="225">
        <f>Q1071*H1071</f>
        <v>0</v>
      </c>
      <c r="S1071" s="225">
        <v>0.131</v>
      </c>
      <c r="T1071" s="226">
        <f>S1071*H1071</f>
        <v>0.262</v>
      </c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R1071" s="227" t="s">
        <v>348</v>
      </c>
      <c r="AT1071" s="227" t="s">
        <v>232</v>
      </c>
      <c r="AU1071" s="227" t="s">
        <v>89</v>
      </c>
      <c r="AY1071" s="19" t="s">
        <v>230</v>
      </c>
      <c r="BE1071" s="228">
        <f>IF(N1071="základní",J1071,0)</f>
        <v>0</v>
      </c>
      <c r="BF1071" s="228">
        <f>IF(N1071="snížená",J1071,0)</f>
        <v>0</v>
      </c>
      <c r="BG1071" s="228">
        <f>IF(N1071="zákl. přenesená",J1071,0)</f>
        <v>0</v>
      </c>
      <c r="BH1071" s="228">
        <f>IF(N1071="sníž. přenesená",J1071,0)</f>
        <v>0</v>
      </c>
      <c r="BI1071" s="228">
        <f>IF(N1071="nulová",J1071,0)</f>
        <v>0</v>
      </c>
      <c r="BJ1071" s="19" t="s">
        <v>89</v>
      </c>
      <c r="BK1071" s="228">
        <f>ROUND(I1071*H1071,2)</f>
        <v>0</v>
      </c>
      <c r="BL1071" s="19" t="s">
        <v>348</v>
      </c>
      <c r="BM1071" s="227" t="s">
        <v>1413</v>
      </c>
    </row>
    <row r="1072" spans="1:47" s="2" customFormat="1" ht="12">
      <c r="A1072" s="40"/>
      <c r="B1072" s="41"/>
      <c r="C1072" s="42"/>
      <c r="D1072" s="229" t="s">
        <v>238</v>
      </c>
      <c r="E1072" s="42"/>
      <c r="F1072" s="230" t="s">
        <v>1414</v>
      </c>
      <c r="G1072" s="42"/>
      <c r="H1072" s="42"/>
      <c r="I1072" s="231"/>
      <c r="J1072" s="42"/>
      <c r="K1072" s="42"/>
      <c r="L1072" s="46"/>
      <c r="M1072" s="232"/>
      <c r="N1072" s="233"/>
      <c r="O1072" s="86"/>
      <c r="P1072" s="86"/>
      <c r="Q1072" s="86"/>
      <c r="R1072" s="86"/>
      <c r="S1072" s="86"/>
      <c r="T1072" s="87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T1072" s="19" t="s">
        <v>238</v>
      </c>
      <c r="AU1072" s="19" t="s">
        <v>89</v>
      </c>
    </row>
    <row r="1073" spans="1:65" s="2" customFormat="1" ht="16.5" customHeight="1">
      <c r="A1073" s="40"/>
      <c r="B1073" s="41"/>
      <c r="C1073" s="216" t="s">
        <v>1415</v>
      </c>
      <c r="D1073" s="216" t="s">
        <v>232</v>
      </c>
      <c r="E1073" s="217" t="s">
        <v>1416</v>
      </c>
      <c r="F1073" s="218" t="s">
        <v>1417</v>
      </c>
      <c r="G1073" s="219" t="s">
        <v>315</v>
      </c>
      <c r="H1073" s="220">
        <v>3</v>
      </c>
      <c r="I1073" s="221"/>
      <c r="J1073" s="222">
        <f>ROUND(I1073*H1073,2)</f>
        <v>0</v>
      </c>
      <c r="K1073" s="218" t="s">
        <v>19</v>
      </c>
      <c r="L1073" s="46"/>
      <c r="M1073" s="223" t="s">
        <v>19</v>
      </c>
      <c r="N1073" s="224" t="s">
        <v>45</v>
      </c>
      <c r="O1073" s="86"/>
      <c r="P1073" s="225">
        <f>O1073*H1073</f>
        <v>0</v>
      </c>
      <c r="Q1073" s="225">
        <v>0</v>
      </c>
      <c r="R1073" s="225">
        <f>Q1073*H1073</f>
        <v>0</v>
      </c>
      <c r="S1073" s="225">
        <v>0</v>
      </c>
      <c r="T1073" s="226">
        <f>S1073*H1073</f>
        <v>0</v>
      </c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R1073" s="227" t="s">
        <v>348</v>
      </c>
      <c r="AT1073" s="227" t="s">
        <v>232</v>
      </c>
      <c r="AU1073" s="227" t="s">
        <v>89</v>
      </c>
      <c r="AY1073" s="19" t="s">
        <v>230</v>
      </c>
      <c r="BE1073" s="228">
        <f>IF(N1073="základní",J1073,0)</f>
        <v>0</v>
      </c>
      <c r="BF1073" s="228">
        <f>IF(N1073="snížená",J1073,0)</f>
        <v>0</v>
      </c>
      <c r="BG1073" s="228">
        <f>IF(N1073="zákl. přenesená",J1073,0)</f>
        <v>0</v>
      </c>
      <c r="BH1073" s="228">
        <f>IF(N1073="sníž. přenesená",J1073,0)</f>
        <v>0</v>
      </c>
      <c r="BI1073" s="228">
        <f>IF(N1073="nulová",J1073,0)</f>
        <v>0</v>
      </c>
      <c r="BJ1073" s="19" t="s">
        <v>89</v>
      </c>
      <c r="BK1073" s="228">
        <f>ROUND(I1073*H1073,2)</f>
        <v>0</v>
      </c>
      <c r="BL1073" s="19" t="s">
        <v>348</v>
      </c>
      <c r="BM1073" s="227" t="s">
        <v>1418</v>
      </c>
    </row>
    <row r="1074" spans="1:51" s="13" customFormat="1" ht="12">
      <c r="A1074" s="13"/>
      <c r="B1074" s="234"/>
      <c r="C1074" s="235"/>
      <c r="D1074" s="236" t="s">
        <v>240</v>
      </c>
      <c r="E1074" s="237" t="s">
        <v>19</v>
      </c>
      <c r="F1074" s="238" t="s">
        <v>1419</v>
      </c>
      <c r="G1074" s="235"/>
      <c r="H1074" s="237" t="s">
        <v>19</v>
      </c>
      <c r="I1074" s="239"/>
      <c r="J1074" s="235"/>
      <c r="K1074" s="235"/>
      <c r="L1074" s="240"/>
      <c r="M1074" s="241"/>
      <c r="N1074" s="242"/>
      <c r="O1074" s="242"/>
      <c r="P1074" s="242"/>
      <c r="Q1074" s="242"/>
      <c r="R1074" s="242"/>
      <c r="S1074" s="242"/>
      <c r="T1074" s="24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44" t="s">
        <v>240</v>
      </c>
      <c r="AU1074" s="244" t="s">
        <v>89</v>
      </c>
      <c r="AV1074" s="13" t="s">
        <v>81</v>
      </c>
      <c r="AW1074" s="13" t="s">
        <v>35</v>
      </c>
      <c r="AX1074" s="13" t="s">
        <v>73</v>
      </c>
      <c r="AY1074" s="244" t="s">
        <v>230</v>
      </c>
    </row>
    <row r="1075" spans="1:51" s="14" customFormat="1" ht="12">
      <c r="A1075" s="14"/>
      <c r="B1075" s="245"/>
      <c r="C1075" s="246"/>
      <c r="D1075" s="236" t="s">
        <v>240</v>
      </c>
      <c r="E1075" s="247" t="s">
        <v>19</v>
      </c>
      <c r="F1075" s="248" t="s">
        <v>1115</v>
      </c>
      <c r="G1075" s="246"/>
      <c r="H1075" s="249">
        <v>1</v>
      </c>
      <c r="I1075" s="250"/>
      <c r="J1075" s="246"/>
      <c r="K1075" s="246"/>
      <c r="L1075" s="251"/>
      <c r="M1075" s="252"/>
      <c r="N1075" s="253"/>
      <c r="O1075" s="253"/>
      <c r="P1075" s="253"/>
      <c r="Q1075" s="253"/>
      <c r="R1075" s="253"/>
      <c r="S1075" s="253"/>
      <c r="T1075" s="25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55" t="s">
        <v>240</v>
      </c>
      <c r="AU1075" s="255" t="s">
        <v>89</v>
      </c>
      <c r="AV1075" s="14" t="s">
        <v>89</v>
      </c>
      <c r="AW1075" s="14" t="s">
        <v>35</v>
      </c>
      <c r="AX1075" s="14" t="s">
        <v>73</v>
      </c>
      <c r="AY1075" s="255" t="s">
        <v>230</v>
      </c>
    </row>
    <row r="1076" spans="1:51" s="14" customFormat="1" ht="12">
      <c r="A1076" s="14"/>
      <c r="B1076" s="245"/>
      <c r="C1076" s="246"/>
      <c r="D1076" s="236" t="s">
        <v>240</v>
      </c>
      <c r="E1076" s="247" t="s">
        <v>19</v>
      </c>
      <c r="F1076" s="248" t="s">
        <v>1116</v>
      </c>
      <c r="G1076" s="246"/>
      <c r="H1076" s="249">
        <v>1</v>
      </c>
      <c r="I1076" s="250"/>
      <c r="J1076" s="246"/>
      <c r="K1076" s="246"/>
      <c r="L1076" s="251"/>
      <c r="M1076" s="252"/>
      <c r="N1076" s="253"/>
      <c r="O1076" s="253"/>
      <c r="P1076" s="253"/>
      <c r="Q1076" s="253"/>
      <c r="R1076" s="253"/>
      <c r="S1076" s="253"/>
      <c r="T1076" s="25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55" t="s">
        <v>240</v>
      </c>
      <c r="AU1076" s="255" t="s">
        <v>89</v>
      </c>
      <c r="AV1076" s="14" t="s">
        <v>89</v>
      </c>
      <c r="AW1076" s="14" t="s">
        <v>35</v>
      </c>
      <c r="AX1076" s="14" t="s">
        <v>73</v>
      </c>
      <c r="AY1076" s="255" t="s">
        <v>230</v>
      </c>
    </row>
    <row r="1077" spans="1:51" s="14" customFormat="1" ht="12">
      <c r="A1077" s="14"/>
      <c r="B1077" s="245"/>
      <c r="C1077" s="246"/>
      <c r="D1077" s="236" t="s">
        <v>240</v>
      </c>
      <c r="E1077" s="247" t="s">
        <v>19</v>
      </c>
      <c r="F1077" s="248" t="s">
        <v>1117</v>
      </c>
      <c r="G1077" s="246"/>
      <c r="H1077" s="249">
        <v>1</v>
      </c>
      <c r="I1077" s="250"/>
      <c r="J1077" s="246"/>
      <c r="K1077" s="246"/>
      <c r="L1077" s="251"/>
      <c r="M1077" s="252"/>
      <c r="N1077" s="253"/>
      <c r="O1077" s="253"/>
      <c r="P1077" s="253"/>
      <c r="Q1077" s="253"/>
      <c r="R1077" s="253"/>
      <c r="S1077" s="253"/>
      <c r="T1077" s="25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55" t="s">
        <v>240</v>
      </c>
      <c r="AU1077" s="255" t="s">
        <v>89</v>
      </c>
      <c r="AV1077" s="14" t="s">
        <v>89</v>
      </c>
      <c r="AW1077" s="14" t="s">
        <v>35</v>
      </c>
      <c r="AX1077" s="14" t="s">
        <v>73</v>
      </c>
      <c r="AY1077" s="255" t="s">
        <v>230</v>
      </c>
    </row>
    <row r="1078" spans="1:51" s="16" customFormat="1" ht="12">
      <c r="A1078" s="16"/>
      <c r="B1078" s="277"/>
      <c r="C1078" s="278"/>
      <c r="D1078" s="236" t="s">
        <v>240</v>
      </c>
      <c r="E1078" s="279" t="s">
        <v>19</v>
      </c>
      <c r="F1078" s="280" t="s">
        <v>469</v>
      </c>
      <c r="G1078" s="278"/>
      <c r="H1078" s="281">
        <v>3</v>
      </c>
      <c r="I1078" s="282"/>
      <c r="J1078" s="278"/>
      <c r="K1078" s="278"/>
      <c r="L1078" s="283"/>
      <c r="M1078" s="284"/>
      <c r="N1078" s="285"/>
      <c r="O1078" s="285"/>
      <c r="P1078" s="285"/>
      <c r="Q1078" s="285"/>
      <c r="R1078" s="285"/>
      <c r="S1078" s="285"/>
      <c r="T1078" s="28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T1078" s="287" t="s">
        <v>240</v>
      </c>
      <c r="AU1078" s="287" t="s">
        <v>89</v>
      </c>
      <c r="AV1078" s="16" t="s">
        <v>116</v>
      </c>
      <c r="AW1078" s="16" t="s">
        <v>35</v>
      </c>
      <c r="AX1078" s="16" t="s">
        <v>73</v>
      </c>
      <c r="AY1078" s="287" t="s">
        <v>230</v>
      </c>
    </row>
    <row r="1079" spans="1:51" s="15" customFormat="1" ht="12">
      <c r="A1079" s="15"/>
      <c r="B1079" s="256"/>
      <c r="C1079" s="257"/>
      <c r="D1079" s="236" t="s">
        <v>240</v>
      </c>
      <c r="E1079" s="258" t="s">
        <v>19</v>
      </c>
      <c r="F1079" s="259" t="s">
        <v>244</v>
      </c>
      <c r="G1079" s="257"/>
      <c r="H1079" s="260">
        <v>3</v>
      </c>
      <c r="I1079" s="261"/>
      <c r="J1079" s="257"/>
      <c r="K1079" s="257"/>
      <c r="L1079" s="262"/>
      <c r="M1079" s="263"/>
      <c r="N1079" s="264"/>
      <c r="O1079" s="264"/>
      <c r="P1079" s="264"/>
      <c r="Q1079" s="264"/>
      <c r="R1079" s="264"/>
      <c r="S1079" s="264"/>
      <c r="T1079" s="26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T1079" s="266" t="s">
        <v>240</v>
      </c>
      <c r="AU1079" s="266" t="s">
        <v>89</v>
      </c>
      <c r="AV1079" s="15" t="s">
        <v>236</v>
      </c>
      <c r="AW1079" s="15" t="s">
        <v>35</v>
      </c>
      <c r="AX1079" s="15" t="s">
        <v>81</v>
      </c>
      <c r="AY1079" s="266" t="s">
        <v>230</v>
      </c>
    </row>
    <row r="1080" spans="1:65" s="2" customFormat="1" ht="16.5" customHeight="1">
      <c r="A1080" s="40"/>
      <c r="B1080" s="41"/>
      <c r="C1080" s="267" t="s">
        <v>1420</v>
      </c>
      <c r="D1080" s="267" t="s">
        <v>281</v>
      </c>
      <c r="E1080" s="268" t="s">
        <v>1421</v>
      </c>
      <c r="F1080" s="269" t="s">
        <v>1422</v>
      </c>
      <c r="G1080" s="270" t="s">
        <v>144</v>
      </c>
      <c r="H1080" s="271">
        <v>32.37</v>
      </c>
      <c r="I1080" s="272"/>
      <c r="J1080" s="273">
        <f>ROUND(I1080*H1080,2)</f>
        <v>0</v>
      </c>
      <c r="K1080" s="269" t="s">
        <v>19</v>
      </c>
      <c r="L1080" s="274"/>
      <c r="M1080" s="275" t="s">
        <v>19</v>
      </c>
      <c r="N1080" s="276" t="s">
        <v>45</v>
      </c>
      <c r="O1080" s="86"/>
      <c r="P1080" s="225">
        <f>O1080*H1080</f>
        <v>0</v>
      </c>
      <c r="Q1080" s="225">
        <v>0.018</v>
      </c>
      <c r="R1080" s="225">
        <f>Q1080*H1080</f>
        <v>0.58266</v>
      </c>
      <c r="S1080" s="225">
        <v>0</v>
      </c>
      <c r="T1080" s="226">
        <f>S1080*H1080</f>
        <v>0</v>
      </c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R1080" s="227" t="s">
        <v>456</v>
      </c>
      <c r="AT1080" s="227" t="s">
        <v>281</v>
      </c>
      <c r="AU1080" s="227" t="s">
        <v>89</v>
      </c>
      <c r="AY1080" s="19" t="s">
        <v>230</v>
      </c>
      <c r="BE1080" s="228">
        <f>IF(N1080="základní",J1080,0)</f>
        <v>0</v>
      </c>
      <c r="BF1080" s="228">
        <f>IF(N1080="snížená",J1080,0)</f>
        <v>0</v>
      </c>
      <c r="BG1080" s="228">
        <f>IF(N1080="zákl. přenesená",J1080,0)</f>
        <v>0</v>
      </c>
      <c r="BH1080" s="228">
        <f>IF(N1080="sníž. přenesená",J1080,0)</f>
        <v>0</v>
      </c>
      <c r="BI1080" s="228">
        <f>IF(N1080="nulová",J1080,0)</f>
        <v>0</v>
      </c>
      <c r="BJ1080" s="19" t="s">
        <v>89</v>
      </c>
      <c r="BK1080" s="228">
        <f>ROUND(I1080*H1080,2)</f>
        <v>0</v>
      </c>
      <c r="BL1080" s="19" t="s">
        <v>348</v>
      </c>
      <c r="BM1080" s="227" t="s">
        <v>1423</v>
      </c>
    </row>
    <row r="1081" spans="1:51" s="13" customFormat="1" ht="12">
      <c r="A1081" s="13"/>
      <c r="B1081" s="234"/>
      <c r="C1081" s="235"/>
      <c r="D1081" s="236" t="s">
        <v>240</v>
      </c>
      <c r="E1081" s="237" t="s">
        <v>19</v>
      </c>
      <c r="F1081" s="238" t="s">
        <v>1419</v>
      </c>
      <c r="G1081" s="235"/>
      <c r="H1081" s="237" t="s">
        <v>19</v>
      </c>
      <c r="I1081" s="239"/>
      <c r="J1081" s="235"/>
      <c r="K1081" s="235"/>
      <c r="L1081" s="240"/>
      <c r="M1081" s="241"/>
      <c r="N1081" s="242"/>
      <c r="O1081" s="242"/>
      <c r="P1081" s="242"/>
      <c r="Q1081" s="242"/>
      <c r="R1081" s="242"/>
      <c r="S1081" s="242"/>
      <c r="T1081" s="24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4" t="s">
        <v>240</v>
      </c>
      <c r="AU1081" s="244" t="s">
        <v>89</v>
      </c>
      <c r="AV1081" s="13" t="s">
        <v>81</v>
      </c>
      <c r="AW1081" s="13" t="s">
        <v>35</v>
      </c>
      <c r="AX1081" s="13" t="s">
        <v>73</v>
      </c>
      <c r="AY1081" s="244" t="s">
        <v>230</v>
      </c>
    </row>
    <row r="1082" spans="1:51" s="14" customFormat="1" ht="12">
      <c r="A1082" s="14"/>
      <c r="B1082" s="245"/>
      <c r="C1082" s="246"/>
      <c r="D1082" s="236" t="s">
        <v>240</v>
      </c>
      <c r="E1082" s="247" t="s">
        <v>19</v>
      </c>
      <c r="F1082" s="248" t="s">
        <v>1424</v>
      </c>
      <c r="G1082" s="246"/>
      <c r="H1082" s="249">
        <v>4.56</v>
      </c>
      <c r="I1082" s="250"/>
      <c r="J1082" s="246"/>
      <c r="K1082" s="246"/>
      <c r="L1082" s="251"/>
      <c r="M1082" s="252"/>
      <c r="N1082" s="253"/>
      <c r="O1082" s="253"/>
      <c r="P1082" s="253"/>
      <c r="Q1082" s="253"/>
      <c r="R1082" s="253"/>
      <c r="S1082" s="253"/>
      <c r="T1082" s="25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55" t="s">
        <v>240</v>
      </c>
      <c r="AU1082" s="255" t="s">
        <v>89</v>
      </c>
      <c r="AV1082" s="14" t="s">
        <v>89</v>
      </c>
      <c r="AW1082" s="14" t="s">
        <v>35</v>
      </c>
      <c r="AX1082" s="14" t="s">
        <v>73</v>
      </c>
      <c r="AY1082" s="255" t="s">
        <v>230</v>
      </c>
    </row>
    <row r="1083" spans="1:51" s="14" customFormat="1" ht="12">
      <c r="A1083" s="14"/>
      <c r="B1083" s="245"/>
      <c r="C1083" s="246"/>
      <c r="D1083" s="236" t="s">
        <v>240</v>
      </c>
      <c r="E1083" s="247" t="s">
        <v>19</v>
      </c>
      <c r="F1083" s="248" t="s">
        <v>1425</v>
      </c>
      <c r="G1083" s="246"/>
      <c r="H1083" s="249">
        <v>9.75</v>
      </c>
      <c r="I1083" s="250"/>
      <c r="J1083" s="246"/>
      <c r="K1083" s="246"/>
      <c r="L1083" s="251"/>
      <c r="M1083" s="252"/>
      <c r="N1083" s="253"/>
      <c r="O1083" s="253"/>
      <c r="P1083" s="253"/>
      <c r="Q1083" s="253"/>
      <c r="R1083" s="253"/>
      <c r="S1083" s="253"/>
      <c r="T1083" s="25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5" t="s">
        <v>240</v>
      </c>
      <c r="AU1083" s="255" t="s">
        <v>89</v>
      </c>
      <c r="AV1083" s="14" t="s">
        <v>89</v>
      </c>
      <c r="AW1083" s="14" t="s">
        <v>35</v>
      </c>
      <c r="AX1083" s="14" t="s">
        <v>73</v>
      </c>
      <c r="AY1083" s="255" t="s">
        <v>230</v>
      </c>
    </row>
    <row r="1084" spans="1:51" s="14" customFormat="1" ht="12">
      <c r="A1084" s="14"/>
      <c r="B1084" s="245"/>
      <c r="C1084" s="246"/>
      <c r="D1084" s="236" t="s">
        <v>240</v>
      </c>
      <c r="E1084" s="247" t="s">
        <v>19</v>
      </c>
      <c r="F1084" s="248" t="s">
        <v>1426</v>
      </c>
      <c r="G1084" s="246"/>
      <c r="H1084" s="249">
        <v>18.06</v>
      </c>
      <c r="I1084" s="250"/>
      <c r="J1084" s="246"/>
      <c r="K1084" s="246"/>
      <c r="L1084" s="251"/>
      <c r="M1084" s="252"/>
      <c r="N1084" s="253"/>
      <c r="O1084" s="253"/>
      <c r="P1084" s="253"/>
      <c r="Q1084" s="253"/>
      <c r="R1084" s="253"/>
      <c r="S1084" s="253"/>
      <c r="T1084" s="25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55" t="s">
        <v>240</v>
      </c>
      <c r="AU1084" s="255" t="s">
        <v>89</v>
      </c>
      <c r="AV1084" s="14" t="s">
        <v>89</v>
      </c>
      <c r="AW1084" s="14" t="s">
        <v>35</v>
      </c>
      <c r="AX1084" s="14" t="s">
        <v>73</v>
      </c>
      <c r="AY1084" s="255" t="s">
        <v>230</v>
      </c>
    </row>
    <row r="1085" spans="1:51" s="16" customFormat="1" ht="12">
      <c r="A1085" s="16"/>
      <c r="B1085" s="277"/>
      <c r="C1085" s="278"/>
      <c r="D1085" s="236" t="s">
        <v>240</v>
      </c>
      <c r="E1085" s="279" t="s">
        <v>19</v>
      </c>
      <c r="F1085" s="280" t="s">
        <v>469</v>
      </c>
      <c r="G1085" s="278"/>
      <c r="H1085" s="281">
        <v>32.37</v>
      </c>
      <c r="I1085" s="282"/>
      <c r="J1085" s="278"/>
      <c r="K1085" s="278"/>
      <c r="L1085" s="283"/>
      <c r="M1085" s="284"/>
      <c r="N1085" s="285"/>
      <c r="O1085" s="285"/>
      <c r="P1085" s="285"/>
      <c r="Q1085" s="285"/>
      <c r="R1085" s="285"/>
      <c r="S1085" s="285"/>
      <c r="T1085" s="28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T1085" s="287" t="s">
        <v>240</v>
      </c>
      <c r="AU1085" s="287" t="s">
        <v>89</v>
      </c>
      <c r="AV1085" s="16" t="s">
        <v>116</v>
      </c>
      <c r="AW1085" s="16" t="s">
        <v>35</v>
      </c>
      <c r="AX1085" s="16" t="s">
        <v>73</v>
      </c>
      <c r="AY1085" s="287" t="s">
        <v>230</v>
      </c>
    </row>
    <row r="1086" spans="1:51" s="15" customFormat="1" ht="12">
      <c r="A1086" s="15"/>
      <c r="B1086" s="256"/>
      <c r="C1086" s="257"/>
      <c r="D1086" s="236" t="s">
        <v>240</v>
      </c>
      <c r="E1086" s="258" t="s">
        <v>19</v>
      </c>
      <c r="F1086" s="259" t="s">
        <v>244</v>
      </c>
      <c r="G1086" s="257"/>
      <c r="H1086" s="260">
        <v>32.37</v>
      </c>
      <c r="I1086" s="261"/>
      <c r="J1086" s="257"/>
      <c r="K1086" s="257"/>
      <c r="L1086" s="262"/>
      <c r="M1086" s="263"/>
      <c r="N1086" s="264"/>
      <c r="O1086" s="264"/>
      <c r="P1086" s="264"/>
      <c r="Q1086" s="264"/>
      <c r="R1086" s="264"/>
      <c r="S1086" s="264"/>
      <c r="T1086" s="26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T1086" s="266" t="s">
        <v>240</v>
      </c>
      <c r="AU1086" s="266" t="s">
        <v>89</v>
      </c>
      <c r="AV1086" s="15" t="s">
        <v>236</v>
      </c>
      <c r="AW1086" s="15" t="s">
        <v>35</v>
      </c>
      <c r="AX1086" s="15" t="s">
        <v>81</v>
      </c>
      <c r="AY1086" s="266" t="s">
        <v>230</v>
      </c>
    </row>
    <row r="1087" spans="1:65" s="2" customFormat="1" ht="49.05" customHeight="1">
      <c r="A1087" s="40"/>
      <c r="B1087" s="41"/>
      <c r="C1087" s="216" t="s">
        <v>1427</v>
      </c>
      <c r="D1087" s="216" t="s">
        <v>232</v>
      </c>
      <c r="E1087" s="217" t="s">
        <v>1428</v>
      </c>
      <c r="F1087" s="218" t="s">
        <v>1429</v>
      </c>
      <c r="G1087" s="219" t="s">
        <v>261</v>
      </c>
      <c r="H1087" s="220">
        <v>1.508</v>
      </c>
      <c r="I1087" s="221"/>
      <c r="J1087" s="222">
        <f>ROUND(I1087*H1087,2)</f>
        <v>0</v>
      </c>
      <c r="K1087" s="218" t="s">
        <v>235</v>
      </c>
      <c r="L1087" s="46"/>
      <c r="M1087" s="223" t="s">
        <v>19</v>
      </c>
      <c r="N1087" s="224" t="s">
        <v>45</v>
      </c>
      <c r="O1087" s="86"/>
      <c r="P1087" s="225">
        <f>O1087*H1087</f>
        <v>0</v>
      </c>
      <c r="Q1087" s="225">
        <v>0</v>
      </c>
      <c r="R1087" s="225">
        <f>Q1087*H1087</f>
        <v>0</v>
      </c>
      <c r="S1087" s="225">
        <v>0</v>
      </c>
      <c r="T1087" s="226">
        <f>S1087*H1087</f>
        <v>0</v>
      </c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R1087" s="227" t="s">
        <v>348</v>
      </c>
      <c r="AT1087" s="227" t="s">
        <v>232</v>
      </c>
      <c r="AU1087" s="227" t="s">
        <v>89</v>
      </c>
      <c r="AY1087" s="19" t="s">
        <v>230</v>
      </c>
      <c r="BE1087" s="228">
        <f>IF(N1087="základní",J1087,0)</f>
        <v>0</v>
      </c>
      <c r="BF1087" s="228">
        <f>IF(N1087="snížená",J1087,0)</f>
        <v>0</v>
      </c>
      <c r="BG1087" s="228">
        <f>IF(N1087="zákl. přenesená",J1087,0)</f>
        <v>0</v>
      </c>
      <c r="BH1087" s="228">
        <f>IF(N1087="sníž. přenesená",J1087,0)</f>
        <v>0</v>
      </c>
      <c r="BI1087" s="228">
        <f>IF(N1087="nulová",J1087,0)</f>
        <v>0</v>
      </c>
      <c r="BJ1087" s="19" t="s">
        <v>89</v>
      </c>
      <c r="BK1087" s="228">
        <f>ROUND(I1087*H1087,2)</f>
        <v>0</v>
      </c>
      <c r="BL1087" s="19" t="s">
        <v>348</v>
      </c>
      <c r="BM1087" s="227" t="s">
        <v>1430</v>
      </c>
    </row>
    <row r="1088" spans="1:47" s="2" customFormat="1" ht="12">
      <c r="A1088" s="40"/>
      <c r="B1088" s="41"/>
      <c r="C1088" s="42"/>
      <c r="D1088" s="229" t="s">
        <v>238</v>
      </c>
      <c r="E1088" s="42"/>
      <c r="F1088" s="230" t="s">
        <v>1431</v>
      </c>
      <c r="G1088" s="42"/>
      <c r="H1088" s="42"/>
      <c r="I1088" s="231"/>
      <c r="J1088" s="42"/>
      <c r="K1088" s="42"/>
      <c r="L1088" s="46"/>
      <c r="M1088" s="232"/>
      <c r="N1088" s="233"/>
      <c r="O1088" s="86"/>
      <c r="P1088" s="86"/>
      <c r="Q1088" s="86"/>
      <c r="R1088" s="86"/>
      <c r="S1088" s="86"/>
      <c r="T1088" s="87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T1088" s="19" t="s">
        <v>238</v>
      </c>
      <c r="AU1088" s="19" t="s">
        <v>89</v>
      </c>
    </row>
    <row r="1089" spans="1:63" s="12" customFormat="1" ht="22.8" customHeight="1">
      <c r="A1089" s="12"/>
      <c r="B1089" s="200"/>
      <c r="C1089" s="201"/>
      <c r="D1089" s="202" t="s">
        <v>72</v>
      </c>
      <c r="E1089" s="214" t="s">
        <v>1432</v>
      </c>
      <c r="F1089" s="214" t="s">
        <v>1433</v>
      </c>
      <c r="G1089" s="201"/>
      <c r="H1089" s="201"/>
      <c r="I1089" s="204"/>
      <c r="J1089" s="215">
        <f>BK1089</f>
        <v>0</v>
      </c>
      <c r="K1089" s="201"/>
      <c r="L1089" s="206"/>
      <c r="M1089" s="207"/>
      <c r="N1089" s="208"/>
      <c r="O1089" s="208"/>
      <c r="P1089" s="209">
        <f>SUM(P1090:P1120)</f>
        <v>0</v>
      </c>
      <c r="Q1089" s="208"/>
      <c r="R1089" s="209">
        <f>SUM(R1090:R1120)</f>
        <v>0.0805</v>
      </c>
      <c r="S1089" s="208"/>
      <c r="T1089" s="210">
        <f>SUM(T1090:T1120)</f>
        <v>0</v>
      </c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R1089" s="211" t="s">
        <v>89</v>
      </c>
      <c r="AT1089" s="212" t="s">
        <v>72</v>
      </c>
      <c r="AU1089" s="212" t="s">
        <v>81</v>
      </c>
      <c r="AY1089" s="211" t="s">
        <v>230</v>
      </c>
      <c r="BK1089" s="213">
        <f>SUM(BK1090:BK1120)</f>
        <v>0</v>
      </c>
    </row>
    <row r="1090" spans="1:65" s="2" customFormat="1" ht="24.15" customHeight="1">
      <c r="A1090" s="40"/>
      <c r="B1090" s="41"/>
      <c r="C1090" s="216" t="s">
        <v>180</v>
      </c>
      <c r="D1090" s="216" t="s">
        <v>232</v>
      </c>
      <c r="E1090" s="217" t="s">
        <v>1434</v>
      </c>
      <c r="F1090" s="218" t="s">
        <v>1435</v>
      </c>
      <c r="G1090" s="219" t="s">
        <v>114</v>
      </c>
      <c r="H1090" s="220">
        <v>7.5</v>
      </c>
      <c r="I1090" s="221"/>
      <c r="J1090" s="222">
        <f>ROUND(I1090*H1090,2)</f>
        <v>0</v>
      </c>
      <c r="K1090" s="218" t="s">
        <v>235</v>
      </c>
      <c r="L1090" s="46"/>
      <c r="M1090" s="223" t="s">
        <v>19</v>
      </c>
      <c r="N1090" s="224" t="s">
        <v>45</v>
      </c>
      <c r="O1090" s="86"/>
      <c r="P1090" s="225">
        <f>O1090*H1090</f>
        <v>0</v>
      </c>
      <c r="Q1090" s="225">
        <v>6E-05</v>
      </c>
      <c r="R1090" s="225">
        <f>Q1090*H1090</f>
        <v>0.00045</v>
      </c>
      <c r="S1090" s="225">
        <v>0</v>
      </c>
      <c r="T1090" s="226">
        <f>S1090*H1090</f>
        <v>0</v>
      </c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R1090" s="227" t="s">
        <v>348</v>
      </c>
      <c r="AT1090" s="227" t="s">
        <v>232</v>
      </c>
      <c r="AU1090" s="227" t="s">
        <v>89</v>
      </c>
      <c r="AY1090" s="19" t="s">
        <v>230</v>
      </c>
      <c r="BE1090" s="228">
        <f>IF(N1090="základní",J1090,0)</f>
        <v>0</v>
      </c>
      <c r="BF1090" s="228">
        <f>IF(N1090="snížená",J1090,0)</f>
        <v>0</v>
      </c>
      <c r="BG1090" s="228">
        <f>IF(N1090="zákl. přenesená",J1090,0)</f>
        <v>0</v>
      </c>
      <c r="BH1090" s="228">
        <f>IF(N1090="sníž. přenesená",J1090,0)</f>
        <v>0</v>
      </c>
      <c r="BI1090" s="228">
        <f>IF(N1090="nulová",J1090,0)</f>
        <v>0</v>
      </c>
      <c r="BJ1090" s="19" t="s">
        <v>89</v>
      </c>
      <c r="BK1090" s="228">
        <f>ROUND(I1090*H1090,2)</f>
        <v>0</v>
      </c>
      <c r="BL1090" s="19" t="s">
        <v>348</v>
      </c>
      <c r="BM1090" s="227" t="s">
        <v>1436</v>
      </c>
    </row>
    <row r="1091" spans="1:47" s="2" customFormat="1" ht="12">
      <c r="A1091" s="40"/>
      <c r="B1091" s="41"/>
      <c r="C1091" s="42"/>
      <c r="D1091" s="229" t="s">
        <v>238</v>
      </c>
      <c r="E1091" s="42"/>
      <c r="F1091" s="230" t="s">
        <v>1437</v>
      </c>
      <c r="G1091" s="42"/>
      <c r="H1091" s="42"/>
      <c r="I1091" s="231"/>
      <c r="J1091" s="42"/>
      <c r="K1091" s="42"/>
      <c r="L1091" s="46"/>
      <c r="M1091" s="232"/>
      <c r="N1091" s="233"/>
      <c r="O1091" s="86"/>
      <c r="P1091" s="86"/>
      <c r="Q1091" s="86"/>
      <c r="R1091" s="86"/>
      <c r="S1091" s="86"/>
      <c r="T1091" s="87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T1091" s="19" t="s">
        <v>238</v>
      </c>
      <c r="AU1091" s="19" t="s">
        <v>89</v>
      </c>
    </row>
    <row r="1092" spans="1:51" s="13" customFormat="1" ht="12">
      <c r="A1092" s="13"/>
      <c r="B1092" s="234"/>
      <c r="C1092" s="235"/>
      <c r="D1092" s="236" t="s">
        <v>240</v>
      </c>
      <c r="E1092" s="237" t="s">
        <v>19</v>
      </c>
      <c r="F1092" s="238" t="s">
        <v>1438</v>
      </c>
      <c r="G1092" s="235"/>
      <c r="H1092" s="237" t="s">
        <v>19</v>
      </c>
      <c r="I1092" s="239"/>
      <c r="J1092" s="235"/>
      <c r="K1092" s="235"/>
      <c r="L1092" s="240"/>
      <c r="M1092" s="241"/>
      <c r="N1092" s="242"/>
      <c r="O1092" s="242"/>
      <c r="P1092" s="242"/>
      <c r="Q1092" s="242"/>
      <c r="R1092" s="242"/>
      <c r="S1092" s="242"/>
      <c r="T1092" s="24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44" t="s">
        <v>240</v>
      </c>
      <c r="AU1092" s="244" t="s">
        <v>89</v>
      </c>
      <c r="AV1092" s="13" t="s">
        <v>81</v>
      </c>
      <c r="AW1092" s="13" t="s">
        <v>35</v>
      </c>
      <c r="AX1092" s="13" t="s">
        <v>73</v>
      </c>
      <c r="AY1092" s="244" t="s">
        <v>230</v>
      </c>
    </row>
    <row r="1093" spans="1:51" s="14" customFormat="1" ht="12">
      <c r="A1093" s="14"/>
      <c r="B1093" s="245"/>
      <c r="C1093" s="246"/>
      <c r="D1093" s="236" t="s">
        <v>240</v>
      </c>
      <c r="E1093" s="247" t="s">
        <v>19</v>
      </c>
      <c r="F1093" s="248" t="s">
        <v>1439</v>
      </c>
      <c r="G1093" s="246"/>
      <c r="H1093" s="249">
        <v>7.5</v>
      </c>
      <c r="I1093" s="250"/>
      <c r="J1093" s="246"/>
      <c r="K1093" s="246"/>
      <c r="L1093" s="251"/>
      <c r="M1093" s="252"/>
      <c r="N1093" s="253"/>
      <c r="O1093" s="253"/>
      <c r="P1093" s="253"/>
      <c r="Q1093" s="253"/>
      <c r="R1093" s="253"/>
      <c r="S1093" s="253"/>
      <c r="T1093" s="25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55" t="s">
        <v>240</v>
      </c>
      <c r="AU1093" s="255" t="s">
        <v>89</v>
      </c>
      <c r="AV1093" s="14" t="s">
        <v>89</v>
      </c>
      <c r="AW1093" s="14" t="s">
        <v>35</v>
      </c>
      <c r="AX1093" s="14" t="s">
        <v>73</v>
      </c>
      <c r="AY1093" s="255" t="s">
        <v>230</v>
      </c>
    </row>
    <row r="1094" spans="1:51" s="15" customFormat="1" ht="12">
      <c r="A1094" s="15"/>
      <c r="B1094" s="256"/>
      <c r="C1094" s="257"/>
      <c r="D1094" s="236" t="s">
        <v>240</v>
      </c>
      <c r="E1094" s="258" t="s">
        <v>19</v>
      </c>
      <c r="F1094" s="259" t="s">
        <v>244</v>
      </c>
      <c r="G1094" s="257"/>
      <c r="H1094" s="260">
        <v>7.5</v>
      </c>
      <c r="I1094" s="261"/>
      <c r="J1094" s="257"/>
      <c r="K1094" s="257"/>
      <c r="L1094" s="262"/>
      <c r="M1094" s="263"/>
      <c r="N1094" s="264"/>
      <c r="O1094" s="264"/>
      <c r="P1094" s="264"/>
      <c r="Q1094" s="264"/>
      <c r="R1094" s="264"/>
      <c r="S1094" s="264"/>
      <c r="T1094" s="26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T1094" s="266" t="s">
        <v>240</v>
      </c>
      <c r="AU1094" s="266" t="s">
        <v>89</v>
      </c>
      <c r="AV1094" s="15" t="s">
        <v>236</v>
      </c>
      <c r="AW1094" s="15" t="s">
        <v>35</v>
      </c>
      <c r="AX1094" s="15" t="s">
        <v>81</v>
      </c>
      <c r="AY1094" s="266" t="s">
        <v>230</v>
      </c>
    </row>
    <row r="1095" spans="1:65" s="2" customFormat="1" ht="16.5" customHeight="1">
      <c r="A1095" s="40"/>
      <c r="B1095" s="41"/>
      <c r="C1095" s="267" t="s">
        <v>1440</v>
      </c>
      <c r="D1095" s="267" t="s">
        <v>281</v>
      </c>
      <c r="E1095" s="268" t="s">
        <v>1441</v>
      </c>
      <c r="F1095" s="269" t="s">
        <v>1442</v>
      </c>
      <c r="G1095" s="270" t="s">
        <v>114</v>
      </c>
      <c r="H1095" s="271">
        <v>7.5</v>
      </c>
      <c r="I1095" s="272"/>
      <c r="J1095" s="273">
        <f>ROUND(I1095*H1095,2)</f>
        <v>0</v>
      </c>
      <c r="K1095" s="269" t="s">
        <v>19</v>
      </c>
      <c r="L1095" s="274"/>
      <c r="M1095" s="275" t="s">
        <v>19</v>
      </c>
      <c r="N1095" s="276" t="s">
        <v>45</v>
      </c>
      <c r="O1095" s="86"/>
      <c r="P1095" s="225">
        <f>O1095*H1095</f>
        <v>0</v>
      </c>
      <c r="Q1095" s="225">
        <v>0.0037</v>
      </c>
      <c r="R1095" s="225">
        <f>Q1095*H1095</f>
        <v>0.02775</v>
      </c>
      <c r="S1095" s="225">
        <v>0</v>
      </c>
      <c r="T1095" s="226">
        <f>S1095*H1095</f>
        <v>0</v>
      </c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R1095" s="227" t="s">
        <v>456</v>
      </c>
      <c r="AT1095" s="227" t="s">
        <v>281</v>
      </c>
      <c r="AU1095" s="227" t="s">
        <v>89</v>
      </c>
      <c r="AY1095" s="19" t="s">
        <v>230</v>
      </c>
      <c r="BE1095" s="228">
        <f>IF(N1095="základní",J1095,0)</f>
        <v>0</v>
      </c>
      <c r="BF1095" s="228">
        <f>IF(N1095="snížená",J1095,0)</f>
        <v>0</v>
      </c>
      <c r="BG1095" s="228">
        <f>IF(N1095="zákl. přenesená",J1095,0)</f>
        <v>0</v>
      </c>
      <c r="BH1095" s="228">
        <f>IF(N1095="sníž. přenesená",J1095,0)</f>
        <v>0</v>
      </c>
      <c r="BI1095" s="228">
        <f>IF(N1095="nulová",J1095,0)</f>
        <v>0</v>
      </c>
      <c r="BJ1095" s="19" t="s">
        <v>89</v>
      </c>
      <c r="BK1095" s="228">
        <f>ROUND(I1095*H1095,2)</f>
        <v>0</v>
      </c>
      <c r="BL1095" s="19" t="s">
        <v>348</v>
      </c>
      <c r="BM1095" s="227" t="s">
        <v>1443</v>
      </c>
    </row>
    <row r="1096" spans="1:47" s="2" customFormat="1" ht="12">
      <c r="A1096" s="40"/>
      <c r="B1096" s="41"/>
      <c r="C1096" s="42"/>
      <c r="D1096" s="236" t="s">
        <v>636</v>
      </c>
      <c r="E1096" s="42"/>
      <c r="F1096" s="288" t="s">
        <v>637</v>
      </c>
      <c r="G1096" s="42"/>
      <c r="H1096" s="42"/>
      <c r="I1096" s="231"/>
      <c r="J1096" s="42"/>
      <c r="K1096" s="42"/>
      <c r="L1096" s="46"/>
      <c r="M1096" s="232"/>
      <c r="N1096" s="233"/>
      <c r="O1096" s="86"/>
      <c r="P1096" s="86"/>
      <c r="Q1096" s="86"/>
      <c r="R1096" s="86"/>
      <c r="S1096" s="86"/>
      <c r="T1096" s="87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T1096" s="19" t="s">
        <v>636</v>
      </c>
      <c r="AU1096" s="19" t="s">
        <v>89</v>
      </c>
    </row>
    <row r="1097" spans="1:65" s="2" customFormat="1" ht="24.15" customHeight="1">
      <c r="A1097" s="40"/>
      <c r="B1097" s="41"/>
      <c r="C1097" s="216" t="s">
        <v>1444</v>
      </c>
      <c r="D1097" s="216" t="s">
        <v>232</v>
      </c>
      <c r="E1097" s="217" t="s">
        <v>1445</v>
      </c>
      <c r="F1097" s="218" t="s">
        <v>1446</v>
      </c>
      <c r="G1097" s="219" t="s">
        <v>144</v>
      </c>
      <c r="H1097" s="220">
        <v>1.5</v>
      </c>
      <c r="I1097" s="221"/>
      <c r="J1097" s="222">
        <f>ROUND(I1097*H1097,2)</f>
        <v>0</v>
      </c>
      <c r="K1097" s="218" t="s">
        <v>235</v>
      </c>
      <c r="L1097" s="46"/>
      <c r="M1097" s="223" t="s">
        <v>19</v>
      </c>
      <c r="N1097" s="224" t="s">
        <v>45</v>
      </c>
      <c r="O1097" s="86"/>
      <c r="P1097" s="225">
        <f>O1097*H1097</f>
        <v>0</v>
      </c>
      <c r="Q1097" s="225">
        <v>0</v>
      </c>
      <c r="R1097" s="225">
        <f>Q1097*H1097</f>
        <v>0</v>
      </c>
      <c r="S1097" s="225">
        <v>0</v>
      </c>
      <c r="T1097" s="226">
        <f>S1097*H1097</f>
        <v>0</v>
      </c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R1097" s="227" t="s">
        <v>348</v>
      </c>
      <c r="AT1097" s="227" t="s">
        <v>232</v>
      </c>
      <c r="AU1097" s="227" t="s">
        <v>89</v>
      </c>
      <c r="AY1097" s="19" t="s">
        <v>230</v>
      </c>
      <c r="BE1097" s="228">
        <f>IF(N1097="základní",J1097,0)</f>
        <v>0</v>
      </c>
      <c r="BF1097" s="228">
        <f>IF(N1097="snížená",J1097,0)</f>
        <v>0</v>
      </c>
      <c r="BG1097" s="228">
        <f>IF(N1097="zákl. přenesená",J1097,0)</f>
        <v>0</v>
      </c>
      <c r="BH1097" s="228">
        <f>IF(N1097="sníž. přenesená",J1097,0)</f>
        <v>0</v>
      </c>
      <c r="BI1097" s="228">
        <f>IF(N1097="nulová",J1097,0)</f>
        <v>0</v>
      </c>
      <c r="BJ1097" s="19" t="s">
        <v>89</v>
      </c>
      <c r="BK1097" s="228">
        <f>ROUND(I1097*H1097,2)</f>
        <v>0</v>
      </c>
      <c r="BL1097" s="19" t="s">
        <v>348</v>
      </c>
      <c r="BM1097" s="227" t="s">
        <v>1447</v>
      </c>
    </row>
    <row r="1098" spans="1:47" s="2" customFormat="1" ht="12">
      <c r="A1098" s="40"/>
      <c r="B1098" s="41"/>
      <c r="C1098" s="42"/>
      <c r="D1098" s="229" t="s">
        <v>238</v>
      </c>
      <c r="E1098" s="42"/>
      <c r="F1098" s="230" t="s">
        <v>1448</v>
      </c>
      <c r="G1098" s="42"/>
      <c r="H1098" s="42"/>
      <c r="I1098" s="231"/>
      <c r="J1098" s="42"/>
      <c r="K1098" s="42"/>
      <c r="L1098" s="46"/>
      <c r="M1098" s="232"/>
      <c r="N1098" s="233"/>
      <c r="O1098" s="86"/>
      <c r="P1098" s="86"/>
      <c r="Q1098" s="86"/>
      <c r="R1098" s="86"/>
      <c r="S1098" s="86"/>
      <c r="T1098" s="87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T1098" s="19" t="s">
        <v>238</v>
      </c>
      <c r="AU1098" s="19" t="s">
        <v>89</v>
      </c>
    </row>
    <row r="1099" spans="1:65" s="2" customFormat="1" ht="16.5" customHeight="1">
      <c r="A1099" s="40"/>
      <c r="B1099" s="41"/>
      <c r="C1099" s="267" t="s">
        <v>1449</v>
      </c>
      <c r="D1099" s="267" t="s">
        <v>281</v>
      </c>
      <c r="E1099" s="268" t="s">
        <v>1450</v>
      </c>
      <c r="F1099" s="269" t="s">
        <v>1451</v>
      </c>
      <c r="G1099" s="270" t="s">
        <v>144</v>
      </c>
      <c r="H1099" s="271">
        <v>1.65</v>
      </c>
      <c r="I1099" s="272"/>
      <c r="J1099" s="273">
        <f>ROUND(I1099*H1099,2)</f>
        <v>0</v>
      </c>
      <c r="K1099" s="269" t="s">
        <v>235</v>
      </c>
      <c r="L1099" s="274"/>
      <c r="M1099" s="275" t="s">
        <v>19</v>
      </c>
      <c r="N1099" s="276" t="s">
        <v>45</v>
      </c>
      <c r="O1099" s="86"/>
      <c r="P1099" s="225">
        <f>O1099*H1099</f>
        <v>0</v>
      </c>
      <c r="Q1099" s="225">
        <v>0.02</v>
      </c>
      <c r="R1099" s="225">
        <f>Q1099*H1099</f>
        <v>0.033</v>
      </c>
      <c r="S1099" s="225">
        <v>0</v>
      </c>
      <c r="T1099" s="226">
        <f>S1099*H1099</f>
        <v>0</v>
      </c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R1099" s="227" t="s">
        <v>456</v>
      </c>
      <c r="AT1099" s="227" t="s">
        <v>281</v>
      </c>
      <c r="AU1099" s="227" t="s">
        <v>89</v>
      </c>
      <c r="AY1099" s="19" t="s">
        <v>230</v>
      </c>
      <c r="BE1099" s="228">
        <f>IF(N1099="základní",J1099,0)</f>
        <v>0</v>
      </c>
      <c r="BF1099" s="228">
        <f>IF(N1099="snížená",J1099,0)</f>
        <v>0</v>
      </c>
      <c r="BG1099" s="228">
        <f>IF(N1099="zákl. přenesená",J1099,0)</f>
        <v>0</v>
      </c>
      <c r="BH1099" s="228">
        <f>IF(N1099="sníž. přenesená",J1099,0)</f>
        <v>0</v>
      </c>
      <c r="BI1099" s="228">
        <f>IF(N1099="nulová",J1099,0)</f>
        <v>0</v>
      </c>
      <c r="BJ1099" s="19" t="s">
        <v>89</v>
      </c>
      <c r="BK1099" s="228">
        <f>ROUND(I1099*H1099,2)</f>
        <v>0</v>
      </c>
      <c r="BL1099" s="19" t="s">
        <v>348</v>
      </c>
      <c r="BM1099" s="227" t="s">
        <v>1452</v>
      </c>
    </row>
    <row r="1100" spans="1:47" s="2" customFormat="1" ht="12">
      <c r="A1100" s="40"/>
      <c r="B1100" s="41"/>
      <c r="C1100" s="42"/>
      <c r="D1100" s="236" t="s">
        <v>636</v>
      </c>
      <c r="E1100" s="42"/>
      <c r="F1100" s="288" t="s">
        <v>637</v>
      </c>
      <c r="G1100" s="42"/>
      <c r="H1100" s="42"/>
      <c r="I1100" s="231"/>
      <c r="J1100" s="42"/>
      <c r="K1100" s="42"/>
      <c r="L1100" s="46"/>
      <c r="M1100" s="232"/>
      <c r="N1100" s="233"/>
      <c r="O1100" s="86"/>
      <c r="P1100" s="86"/>
      <c r="Q1100" s="86"/>
      <c r="R1100" s="86"/>
      <c r="S1100" s="86"/>
      <c r="T1100" s="87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T1100" s="19" t="s">
        <v>636</v>
      </c>
      <c r="AU1100" s="19" t="s">
        <v>89</v>
      </c>
    </row>
    <row r="1101" spans="1:51" s="14" customFormat="1" ht="12">
      <c r="A1101" s="14"/>
      <c r="B1101" s="245"/>
      <c r="C1101" s="246"/>
      <c r="D1101" s="236" t="s">
        <v>240</v>
      </c>
      <c r="E1101" s="247" t="s">
        <v>19</v>
      </c>
      <c r="F1101" s="248" t="s">
        <v>148</v>
      </c>
      <c r="G1101" s="246"/>
      <c r="H1101" s="249">
        <v>1.5</v>
      </c>
      <c r="I1101" s="250"/>
      <c r="J1101" s="246"/>
      <c r="K1101" s="246"/>
      <c r="L1101" s="251"/>
      <c r="M1101" s="252"/>
      <c r="N1101" s="253"/>
      <c r="O1101" s="253"/>
      <c r="P1101" s="253"/>
      <c r="Q1101" s="253"/>
      <c r="R1101" s="253"/>
      <c r="S1101" s="253"/>
      <c r="T1101" s="25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55" t="s">
        <v>240</v>
      </c>
      <c r="AU1101" s="255" t="s">
        <v>89</v>
      </c>
      <c r="AV1101" s="14" t="s">
        <v>89</v>
      </c>
      <c r="AW1101" s="14" t="s">
        <v>35</v>
      </c>
      <c r="AX1101" s="14" t="s">
        <v>73</v>
      </c>
      <c r="AY1101" s="255" t="s">
        <v>230</v>
      </c>
    </row>
    <row r="1102" spans="1:51" s="15" customFormat="1" ht="12">
      <c r="A1102" s="15"/>
      <c r="B1102" s="256"/>
      <c r="C1102" s="257"/>
      <c r="D1102" s="236" t="s">
        <v>240</v>
      </c>
      <c r="E1102" s="258" t="s">
        <v>19</v>
      </c>
      <c r="F1102" s="259" t="s">
        <v>244</v>
      </c>
      <c r="G1102" s="257"/>
      <c r="H1102" s="260">
        <v>1.5</v>
      </c>
      <c r="I1102" s="261"/>
      <c r="J1102" s="257"/>
      <c r="K1102" s="257"/>
      <c r="L1102" s="262"/>
      <c r="M1102" s="263"/>
      <c r="N1102" s="264"/>
      <c r="O1102" s="264"/>
      <c r="P1102" s="264"/>
      <c r="Q1102" s="264"/>
      <c r="R1102" s="264"/>
      <c r="S1102" s="264"/>
      <c r="T1102" s="26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66" t="s">
        <v>240</v>
      </c>
      <c r="AU1102" s="266" t="s">
        <v>89</v>
      </c>
      <c r="AV1102" s="15" t="s">
        <v>236</v>
      </c>
      <c r="AW1102" s="15" t="s">
        <v>35</v>
      </c>
      <c r="AX1102" s="15" t="s">
        <v>81</v>
      </c>
      <c r="AY1102" s="266" t="s">
        <v>230</v>
      </c>
    </row>
    <row r="1103" spans="1:51" s="14" customFormat="1" ht="12">
      <c r="A1103" s="14"/>
      <c r="B1103" s="245"/>
      <c r="C1103" s="246"/>
      <c r="D1103" s="236" t="s">
        <v>240</v>
      </c>
      <c r="E1103" s="246"/>
      <c r="F1103" s="248" t="s">
        <v>1453</v>
      </c>
      <c r="G1103" s="246"/>
      <c r="H1103" s="249">
        <v>1.65</v>
      </c>
      <c r="I1103" s="250"/>
      <c r="J1103" s="246"/>
      <c r="K1103" s="246"/>
      <c r="L1103" s="251"/>
      <c r="M1103" s="252"/>
      <c r="N1103" s="253"/>
      <c r="O1103" s="253"/>
      <c r="P1103" s="253"/>
      <c r="Q1103" s="253"/>
      <c r="R1103" s="253"/>
      <c r="S1103" s="253"/>
      <c r="T1103" s="25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55" t="s">
        <v>240</v>
      </c>
      <c r="AU1103" s="255" t="s">
        <v>89</v>
      </c>
      <c r="AV1103" s="14" t="s">
        <v>89</v>
      </c>
      <c r="AW1103" s="14" t="s">
        <v>4</v>
      </c>
      <c r="AX1103" s="14" t="s">
        <v>81</v>
      </c>
      <c r="AY1103" s="255" t="s">
        <v>230</v>
      </c>
    </row>
    <row r="1104" spans="1:65" s="2" customFormat="1" ht="33" customHeight="1">
      <c r="A1104" s="40"/>
      <c r="B1104" s="41"/>
      <c r="C1104" s="216" t="s">
        <v>1454</v>
      </c>
      <c r="D1104" s="216" t="s">
        <v>232</v>
      </c>
      <c r="E1104" s="217" t="s">
        <v>1455</v>
      </c>
      <c r="F1104" s="218" t="s">
        <v>1456</v>
      </c>
      <c r="G1104" s="219" t="s">
        <v>114</v>
      </c>
      <c r="H1104" s="220">
        <v>5</v>
      </c>
      <c r="I1104" s="221"/>
      <c r="J1104" s="222">
        <f>ROUND(I1104*H1104,2)</f>
        <v>0</v>
      </c>
      <c r="K1104" s="218" t="s">
        <v>235</v>
      </c>
      <c r="L1104" s="46"/>
      <c r="M1104" s="223" t="s">
        <v>19</v>
      </c>
      <c r="N1104" s="224" t="s">
        <v>45</v>
      </c>
      <c r="O1104" s="86"/>
      <c r="P1104" s="225">
        <f>O1104*H1104</f>
        <v>0</v>
      </c>
      <c r="Q1104" s="225">
        <v>0</v>
      </c>
      <c r="R1104" s="225">
        <f>Q1104*H1104</f>
        <v>0</v>
      </c>
      <c r="S1104" s="225">
        <v>0</v>
      </c>
      <c r="T1104" s="226">
        <f>S1104*H1104</f>
        <v>0</v>
      </c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R1104" s="227" t="s">
        <v>348</v>
      </c>
      <c r="AT1104" s="227" t="s">
        <v>232</v>
      </c>
      <c r="AU1104" s="227" t="s">
        <v>89</v>
      </c>
      <c r="AY1104" s="19" t="s">
        <v>230</v>
      </c>
      <c r="BE1104" s="228">
        <f>IF(N1104="základní",J1104,0)</f>
        <v>0</v>
      </c>
      <c r="BF1104" s="228">
        <f>IF(N1104="snížená",J1104,0)</f>
        <v>0</v>
      </c>
      <c r="BG1104" s="228">
        <f>IF(N1104="zákl. přenesená",J1104,0)</f>
        <v>0</v>
      </c>
      <c r="BH1104" s="228">
        <f>IF(N1104="sníž. přenesená",J1104,0)</f>
        <v>0</v>
      </c>
      <c r="BI1104" s="228">
        <f>IF(N1104="nulová",J1104,0)</f>
        <v>0</v>
      </c>
      <c r="BJ1104" s="19" t="s">
        <v>89</v>
      </c>
      <c r="BK1104" s="228">
        <f>ROUND(I1104*H1104,2)</f>
        <v>0</v>
      </c>
      <c r="BL1104" s="19" t="s">
        <v>348</v>
      </c>
      <c r="BM1104" s="227" t="s">
        <v>1457</v>
      </c>
    </row>
    <row r="1105" spans="1:47" s="2" customFormat="1" ht="12">
      <c r="A1105" s="40"/>
      <c r="B1105" s="41"/>
      <c r="C1105" s="42"/>
      <c r="D1105" s="229" t="s">
        <v>238</v>
      </c>
      <c r="E1105" s="42"/>
      <c r="F1105" s="230" t="s">
        <v>1458</v>
      </c>
      <c r="G1105" s="42"/>
      <c r="H1105" s="42"/>
      <c r="I1105" s="231"/>
      <c r="J1105" s="42"/>
      <c r="K1105" s="42"/>
      <c r="L1105" s="46"/>
      <c r="M1105" s="232"/>
      <c r="N1105" s="233"/>
      <c r="O1105" s="86"/>
      <c r="P1105" s="86"/>
      <c r="Q1105" s="86"/>
      <c r="R1105" s="86"/>
      <c r="S1105" s="86"/>
      <c r="T1105" s="87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T1105" s="19" t="s">
        <v>238</v>
      </c>
      <c r="AU1105" s="19" t="s">
        <v>89</v>
      </c>
    </row>
    <row r="1106" spans="1:51" s="13" customFormat="1" ht="12">
      <c r="A1106" s="13"/>
      <c r="B1106" s="234"/>
      <c r="C1106" s="235"/>
      <c r="D1106" s="236" t="s">
        <v>240</v>
      </c>
      <c r="E1106" s="237" t="s">
        <v>19</v>
      </c>
      <c r="F1106" s="238" t="s">
        <v>1459</v>
      </c>
      <c r="G1106" s="235"/>
      <c r="H1106" s="237" t="s">
        <v>19</v>
      </c>
      <c r="I1106" s="239"/>
      <c r="J1106" s="235"/>
      <c r="K1106" s="235"/>
      <c r="L1106" s="240"/>
      <c r="M1106" s="241"/>
      <c r="N1106" s="242"/>
      <c r="O1106" s="242"/>
      <c r="P1106" s="242"/>
      <c r="Q1106" s="242"/>
      <c r="R1106" s="242"/>
      <c r="S1106" s="242"/>
      <c r="T1106" s="24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44" t="s">
        <v>240</v>
      </c>
      <c r="AU1106" s="244" t="s">
        <v>89</v>
      </c>
      <c r="AV1106" s="13" t="s">
        <v>81</v>
      </c>
      <c r="AW1106" s="13" t="s">
        <v>35</v>
      </c>
      <c r="AX1106" s="13" t="s">
        <v>73</v>
      </c>
      <c r="AY1106" s="244" t="s">
        <v>230</v>
      </c>
    </row>
    <row r="1107" spans="1:51" s="14" customFormat="1" ht="12">
      <c r="A1107" s="14"/>
      <c r="B1107" s="245"/>
      <c r="C1107" s="246"/>
      <c r="D1107" s="236" t="s">
        <v>240</v>
      </c>
      <c r="E1107" s="247" t="s">
        <v>19</v>
      </c>
      <c r="F1107" s="248" t="s">
        <v>1460</v>
      </c>
      <c r="G1107" s="246"/>
      <c r="H1107" s="249">
        <v>5</v>
      </c>
      <c r="I1107" s="250"/>
      <c r="J1107" s="246"/>
      <c r="K1107" s="246"/>
      <c r="L1107" s="251"/>
      <c r="M1107" s="252"/>
      <c r="N1107" s="253"/>
      <c r="O1107" s="253"/>
      <c r="P1107" s="253"/>
      <c r="Q1107" s="253"/>
      <c r="R1107" s="253"/>
      <c r="S1107" s="253"/>
      <c r="T1107" s="25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55" t="s">
        <v>240</v>
      </c>
      <c r="AU1107" s="255" t="s">
        <v>89</v>
      </c>
      <c r="AV1107" s="14" t="s">
        <v>89</v>
      </c>
      <c r="AW1107" s="14" t="s">
        <v>35</v>
      </c>
      <c r="AX1107" s="14" t="s">
        <v>73</v>
      </c>
      <c r="AY1107" s="255" t="s">
        <v>230</v>
      </c>
    </row>
    <row r="1108" spans="1:51" s="15" customFormat="1" ht="12">
      <c r="A1108" s="15"/>
      <c r="B1108" s="256"/>
      <c r="C1108" s="257"/>
      <c r="D1108" s="236" t="s">
        <v>240</v>
      </c>
      <c r="E1108" s="258" t="s">
        <v>19</v>
      </c>
      <c r="F1108" s="259" t="s">
        <v>244</v>
      </c>
      <c r="G1108" s="257"/>
      <c r="H1108" s="260">
        <v>5</v>
      </c>
      <c r="I1108" s="261"/>
      <c r="J1108" s="257"/>
      <c r="K1108" s="257"/>
      <c r="L1108" s="262"/>
      <c r="M1108" s="263"/>
      <c r="N1108" s="264"/>
      <c r="O1108" s="264"/>
      <c r="P1108" s="264"/>
      <c r="Q1108" s="264"/>
      <c r="R1108" s="264"/>
      <c r="S1108" s="264"/>
      <c r="T1108" s="26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T1108" s="266" t="s">
        <v>240</v>
      </c>
      <c r="AU1108" s="266" t="s">
        <v>89</v>
      </c>
      <c r="AV1108" s="15" t="s">
        <v>236</v>
      </c>
      <c r="AW1108" s="15" t="s">
        <v>35</v>
      </c>
      <c r="AX1108" s="15" t="s">
        <v>81</v>
      </c>
      <c r="AY1108" s="266" t="s">
        <v>230</v>
      </c>
    </row>
    <row r="1109" spans="1:65" s="2" customFormat="1" ht="21.75" customHeight="1">
      <c r="A1109" s="40"/>
      <c r="B1109" s="41"/>
      <c r="C1109" s="267" t="s">
        <v>1461</v>
      </c>
      <c r="D1109" s="267" t="s">
        <v>281</v>
      </c>
      <c r="E1109" s="268" t="s">
        <v>1462</v>
      </c>
      <c r="F1109" s="269" t="s">
        <v>1463</v>
      </c>
      <c r="G1109" s="270" t="s">
        <v>114</v>
      </c>
      <c r="H1109" s="271">
        <v>5.5</v>
      </c>
      <c r="I1109" s="272"/>
      <c r="J1109" s="273">
        <f>ROUND(I1109*H1109,2)</f>
        <v>0</v>
      </c>
      <c r="K1109" s="269" t="s">
        <v>235</v>
      </c>
      <c r="L1109" s="274"/>
      <c r="M1109" s="275" t="s">
        <v>19</v>
      </c>
      <c r="N1109" s="276" t="s">
        <v>45</v>
      </c>
      <c r="O1109" s="86"/>
      <c r="P1109" s="225">
        <f>O1109*H1109</f>
        <v>0</v>
      </c>
      <c r="Q1109" s="225">
        <v>0.0002</v>
      </c>
      <c r="R1109" s="225">
        <f>Q1109*H1109</f>
        <v>0.0011</v>
      </c>
      <c r="S1109" s="225">
        <v>0</v>
      </c>
      <c r="T1109" s="226">
        <f>S1109*H1109</f>
        <v>0</v>
      </c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R1109" s="227" t="s">
        <v>456</v>
      </c>
      <c r="AT1109" s="227" t="s">
        <v>281</v>
      </c>
      <c r="AU1109" s="227" t="s">
        <v>89</v>
      </c>
      <c r="AY1109" s="19" t="s">
        <v>230</v>
      </c>
      <c r="BE1109" s="228">
        <f>IF(N1109="základní",J1109,0)</f>
        <v>0</v>
      </c>
      <c r="BF1109" s="228">
        <f>IF(N1109="snížená",J1109,0)</f>
        <v>0</v>
      </c>
      <c r="BG1109" s="228">
        <f>IF(N1109="zákl. přenesená",J1109,0)</f>
        <v>0</v>
      </c>
      <c r="BH1109" s="228">
        <f>IF(N1109="sníž. přenesená",J1109,0)</f>
        <v>0</v>
      </c>
      <c r="BI1109" s="228">
        <f>IF(N1109="nulová",J1109,0)</f>
        <v>0</v>
      </c>
      <c r="BJ1109" s="19" t="s">
        <v>89</v>
      </c>
      <c r="BK1109" s="228">
        <f>ROUND(I1109*H1109,2)</f>
        <v>0</v>
      </c>
      <c r="BL1109" s="19" t="s">
        <v>348</v>
      </c>
      <c r="BM1109" s="227" t="s">
        <v>1464</v>
      </c>
    </row>
    <row r="1110" spans="1:47" s="2" customFormat="1" ht="12">
      <c r="A1110" s="40"/>
      <c r="B1110" s="41"/>
      <c r="C1110" s="42"/>
      <c r="D1110" s="236" t="s">
        <v>636</v>
      </c>
      <c r="E1110" s="42"/>
      <c r="F1110" s="288" t="s">
        <v>637</v>
      </c>
      <c r="G1110" s="42"/>
      <c r="H1110" s="42"/>
      <c r="I1110" s="231"/>
      <c r="J1110" s="42"/>
      <c r="K1110" s="42"/>
      <c r="L1110" s="46"/>
      <c r="M1110" s="232"/>
      <c r="N1110" s="233"/>
      <c r="O1110" s="86"/>
      <c r="P1110" s="86"/>
      <c r="Q1110" s="86"/>
      <c r="R1110" s="86"/>
      <c r="S1110" s="86"/>
      <c r="T1110" s="87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T1110" s="19" t="s">
        <v>636</v>
      </c>
      <c r="AU1110" s="19" t="s">
        <v>89</v>
      </c>
    </row>
    <row r="1111" spans="1:51" s="14" customFormat="1" ht="12">
      <c r="A1111" s="14"/>
      <c r="B1111" s="245"/>
      <c r="C1111" s="246"/>
      <c r="D1111" s="236" t="s">
        <v>240</v>
      </c>
      <c r="E1111" s="246"/>
      <c r="F1111" s="248" t="s">
        <v>1465</v>
      </c>
      <c r="G1111" s="246"/>
      <c r="H1111" s="249">
        <v>5.5</v>
      </c>
      <c r="I1111" s="250"/>
      <c r="J1111" s="246"/>
      <c r="K1111" s="246"/>
      <c r="L1111" s="251"/>
      <c r="M1111" s="252"/>
      <c r="N1111" s="253"/>
      <c r="O1111" s="253"/>
      <c r="P1111" s="253"/>
      <c r="Q1111" s="253"/>
      <c r="R1111" s="253"/>
      <c r="S1111" s="253"/>
      <c r="T1111" s="25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55" t="s">
        <v>240</v>
      </c>
      <c r="AU1111" s="255" t="s">
        <v>89</v>
      </c>
      <c r="AV1111" s="14" t="s">
        <v>89</v>
      </c>
      <c r="AW1111" s="14" t="s">
        <v>4</v>
      </c>
      <c r="AX1111" s="14" t="s">
        <v>81</v>
      </c>
      <c r="AY1111" s="255" t="s">
        <v>230</v>
      </c>
    </row>
    <row r="1112" spans="1:65" s="2" customFormat="1" ht="24.15" customHeight="1">
      <c r="A1112" s="40"/>
      <c r="B1112" s="41"/>
      <c r="C1112" s="216" t="s">
        <v>1466</v>
      </c>
      <c r="D1112" s="216" t="s">
        <v>232</v>
      </c>
      <c r="E1112" s="217" t="s">
        <v>1467</v>
      </c>
      <c r="F1112" s="218" t="s">
        <v>1468</v>
      </c>
      <c r="G1112" s="219" t="s">
        <v>315</v>
      </c>
      <c r="H1112" s="220">
        <v>1</v>
      </c>
      <c r="I1112" s="221"/>
      <c r="J1112" s="222">
        <f>ROUND(I1112*H1112,2)</f>
        <v>0</v>
      </c>
      <c r="K1112" s="218" t="s">
        <v>235</v>
      </c>
      <c r="L1112" s="46"/>
      <c r="M1112" s="223" t="s">
        <v>19</v>
      </c>
      <c r="N1112" s="224" t="s">
        <v>45</v>
      </c>
      <c r="O1112" s="86"/>
      <c r="P1112" s="225">
        <f>O1112*H1112</f>
        <v>0</v>
      </c>
      <c r="Q1112" s="225">
        <v>0</v>
      </c>
      <c r="R1112" s="225">
        <f>Q1112*H1112</f>
        <v>0</v>
      </c>
      <c r="S1112" s="225">
        <v>0</v>
      </c>
      <c r="T1112" s="226">
        <f>S1112*H1112</f>
        <v>0</v>
      </c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R1112" s="227" t="s">
        <v>348</v>
      </c>
      <c r="AT1112" s="227" t="s">
        <v>232</v>
      </c>
      <c r="AU1112" s="227" t="s">
        <v>89</v>
      </c>
      <c r="AY1112" s="19" t="s">
        <v>230</v>
      </c>
      <c r="BE1112" s="228">
        <f>IF(N1112="základní",J1112,0)</f>
        <v>0</v>
      </c>
      <c r="BF1112" s="228">
        <f>IF(N1112="snížená",J1112,0)</f>
        <v>0</v>
      </c>
      <c r="BG1112" s="228">
        <f>IF(N1112="zákl. přenesená",J1112,0)</f>
        <v>0</v>
      </c>
      <c r="BH1112" s="228">
        <f>IF(N1112="sníž. přenesená",J1112,0)</f>
        <v>0</v>
      </c>
      <c r="BI1112" s="228">
        <f>IF(N1112="nulová",J1112,0)</f>
        <v>0</v>
      </c>
      <c r="BJ1112" s="19" t="s">
        <v>89</v>
      </c>
      <c r="BK1112" s="228">
        <f>ROUND(I1112*H1112,2)</f>
        <v>0</v>
      </c>
      <c r="BL1112" s="19" t="s">
        <v>348</v>
      </c>
      <c r="BM1112" s="227" t="s">
        <v>1469</v>
      </c>
    </row>
    <row r="1113" spans="1:47" s="2" customFormat="1" ht="12">
      <c r="A1113" s="40"/>
      <c r="B1113" s="41"/>
      <c r="C1113" s="42"/>
      <c r="D1113" s="229" t="s">
        <v>238</v>
      </c>
      <c r="E1113" s="42"/>
      <c r="F1113" s="230" t="s">
        <v>1470</v>
      </c>
      <c r="G1113" s="42"/>
      <c r="H1113" s="42"/>
      <c r="I1113" s="231"/>
      <c r="J1113" s="42"/>
      <c r="K1113" s="42"/>
      <c r="L1113" s="46"/>
      <c r="M1113" s="232"/>
      <c r="N1113" s="233"/>
      <c r="O1113" s="86"/>
      <c r="P1113" s="86"/>
      <c r="Q1113" s="86"/>
      <c r="R1113" s="86"/>
      <c r="S1113" s="86"/>
      <c r="T1113" s="87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T1113" s="19" t="s">
        <v>238</v>
      </c>
      <c r="AU1113" s="19" t="s">
        <v>89</v>
      </c>
    </row>
    <row r="1114" spans="1:51" s="13" customFormat="1" ht="12">
      <c r="A1114" s="13"/>
      <c r="B1114" s="234"/>
      <c r="C1114" s="235"/>
      <c r="D1114" s="236" t="s">
        <v>240</v>
      </c>
      <c r="E1114" s="237" t="s">
        <v>19</v>
      </c>
      <c r="F1114" s="238" t="s">
        <v>1471</v>
      </c>
      <c r="G1114" s="235"/>
      <c r="H1114" s="237" t="s">
        <v>19</v>
      </c>
      <c r="I1114" s="239"/>
      <c r="J1114" s="235"/>
      <c r="K1114" s="235"/>
      <c r="L1114" s="240"/>
      <c r="M1114" s="241"/>
      <c r="N1114" s="242"/>
      <c r="O1114" s="242"/>
      <c r="P1114" s="242"/>
      <c r="Q1114" s="242"/>
      <c r="R1114" s="242"/>
      <c r="S1114" s="242"/>
      <c r="T1114" s="24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44" t="s">
        <v>240</v>
      </c>
      <c r="AU1114" s="244" t="s">
        <v>89</v>
      </c>
      <c r="AV1114" s="13" t="s">
        <v>81</v>
      </c>
      <c r="AW1114" s="13" t="s">
        <v>35</v>
      </c>
      <c r="AX1114" s="13" t="s">
        <v>73</v>
      </c>
      <c r="AY1114" s="244" t="s">
        <v>230</v>
      </c>
    </row>
    <row r="1115" spans="1:51" s="14" customFormat="1" ht="12">
      <c r="A1115" s="14"/>
      <c r="B1115" s="245"/>
      <c r="C1115" s="246"/>
      <c r="D1115" s="236" t="s">
        <v>240</v>
      </c>
      <c r="E1115" s="247" t="s">
        <v>19</v>
      </c>
      <c r="F1115" s="248" t="s">
        <v>81</v>
      </c>
      <c r="G1115" s="246"/>
      <c r="H1115" s="249">
        <v>1</v>
      </c>
      <c r="I1115" s="250"/>
      <c r="J1115" s="246"/>
      <c r="K1115" s="246"/>
      <c r="L1115" s="251"/>
      <c r="M1115" s="252"/>
      <c r="N1115" s="253"/>
      <c r="O1115" s="253"/>
      <c r="P1115" s="253"/>
      <c r="Q1115" s="253"/>
      <c r="R1115" s="253"/>
      <c r="S1115" s="253"/>
      <c r="T1115" s="25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55" t="s">
        <v>240</v>
      </c>
      <c r="AU1115" s="255" t="s">
        <v>89</v>
      </c>
      <c r="AV1115" s="14" t="s">
        <v>89</v>
      </c>
      <c r="AW1115" s="14" t="s">
        <v>35</v>
      </c>
      <c r="AX1115" s="14" t="s">
        <v>73</v>
      </c>
      <c r="AY1115" s="255" t="s">
        <v>230</v>
      </c>
    </row>
    <row r="1116" spans="1:51" s="15" customFormat="1" ht="12">
      <c r="A1116" s="15"/>
      <c r="B1116" s="256"/>
      <c r="C1116" s="257"/>
      <c r="D1116" s="236" t="s">
        <v>240</v>
      </c>
      <c r="E1116" s="258" t="s">
        <v>19</v>
      </c>
      <c r="F1116" s="259" t="s">
        <v>244</v>
      </c>
      <c r="G1116" s="257"/>
      <c r="H1116" s="260">
        <v>1</v>
      </c>
      <c r="I1116" s="261"/>
      <c r="J1116" s="257"/>
      <c r="K1116" s="257"/>
      <c r="L1116" s="262"/>
      <c r="M1116" s="263"/>
      <c r="N1116" s="264"/>
      <c r="O1116" s="264"/>
      <c r="P1116" s="264"/>
      <c r="Q1116" s="264"/>
      <c r="R1116" s="264"/>
      <c r="S1116" s="264"/>
      <c r="T1116" s="26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T1116" s="266" t="s">
        <v>240</v>
      </c>
      <c r="AU1116" s="266" t="s">
        <v>89</v>
      </c>
      <c r="AV1116" s="15" t="s">
        <v>236</v>
      </c>
      <c r="AW1116" s="15" t="s">
        <v>35</v>
      </c>
      <c r="AX1116" s="15" t="s">
        <v>81</v>
      </c>
      <c r="AY1116" s="266" t="s">
        <v>230</v>
      </c>
    </row>
    <row r="1117" spans="1:65" s="2" customFormat="1" ht="21.75" customHeight="1">
      <c r="A1117" s="40"/>
      <c r="B1117" s="41"/>
      <c r="C1117" s="267" t="s">
        <v>1472</v>
      </c>
      <c r="D1117" s="267" t="s">
        <v>281</v>
      </c>
      <c r="E1117" s="268" t="s">
        <v>1473</v>
      </c>
      <c r="F1117" s="269" t="s">
        <v>1474</v>
      </c>
      <c r="G1117" s="270" t="s">
        <v>315</v>
      </c>
      <c r="H1117" s="271">
        <v>1</v>
      </c>
      <c r="I1117" s="272"/>
      <c r="J1117" s="273">
        <f>ROUND(I1117*H1117,2)</f>
        <v>0</v>
      </c>
      <c r="K1117" s="269" t="s">
        <v>235</v>
      </c>
      <c r="L1117" s="274"/>
      <c r="M1117" s="275" t="s">
        <v>19</v>
      </c>
      <c r="N1117" s="276" t="s">
        <v>45</v>
      </c>
      <c r="O1117" s="86"/>
      <c r="P1117" s="225">
        <f>O1117*H1117</f>
        <v>0</v>
      </c>
      <c r="Q1117" s="225">
        <v>0.0182</v>
      </c>
      <c r="R1117" s="225">
        <f>Q1117*H1117</f>
        <v>0.0182</v>
      </c>
      <c r="S1117" s="225">
        <v>0</v>
      </c>
      <c r="T1117" s="226">
        <f>S1117*H1117</f>
        <v>0</v>
      </c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R1117" s="227" t="s">
        <v>456</v>
      </c>
      <c r="AT1117" s="227" t="s">
        <v>281</v>
      </c>
      <c r="AU1117" s="227" t="s">
        <v>89</v>
      </c>
      <c r="AY1117" s="19" t="s">
        <v>230</v>
      </c>
      <c r="BE1117" s="228">
        <f>IF(N1117="základní",J1117,0)</f>
        <v>0</v>
      </c>
      <c r="BF1117" s="228">
        <f>IF(N1117="snížená",J1117,0)</f>
        <v>0</v>
      </c>
      <c r="BG1117" s="228">
        <f>IF(N1117="zákl. přenesená",J1117,0)</f>
        <v>0</v>
      </c>
      <c r="BH1117" s="228">
        <f>IF(N1117="sníž. přenesená",J1117,0)</f>
        <v>0</v>
      </c>
      <c r="BI1117" s="228">
        <f>IF(N1117="nulová",J1117,0)</f>
        <v>0</v>
      </c>
      <c r="BJ1117" s="19" t="s">
        <v>89</v>
      </c>
      <c r="BK1117" s="228">
        <f>ROUND(I1117*H1117,2)</f>
        <v>0</v>
      </c>
      <c r="BL1117" s="19" t="s">
        <v>348</v>
      </c>
      <c r="BM1117" s="227" t="s">
        <v>1475</v>
      </c>
    </row>
    <row r="1118" spans="1:47" s="2" customFormat="1" ht="12">
      <c r="A1118" s="40"/>
      <c r="B1118" s="41"/>
      <c r="C1118" s="42"/>
      <c r="D1118" s="236" t="s">
        <v>636</v>
      </c>
      <c r="E1118" s="42"/>
      <c r="F1118" s="288" t="s">
        <v>637</v>
      </c>
      <c r="G1118" s="42"/>
      <c r="H1118" s="42"/>
      <c r="I1118" s="231"/>
      <c r="J1118" s="42"/>
      <c r="K1118" s="42"/>
      <c r="L1118" s="46"/>
      <c r="M1118" s="232"/>
      <c r="N1118" s="233"/>
      <c r="O1118" s="86"/>
      <c r="P1118" s="86"/>
      <c r="Q1118" s="86"/>
      <c r="R1118" s="86"/>
      <c r="S1118" s="86"/>
      <c r="T1118" s="87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T1118" s="19" t="s">
        <v>636</v>
      </c>
      <c r="AU1118" s="19" t="s">
        <v>89</v>
      </c>
    </row>
    <row r="1119" spans="1:65" s="2" customFormat="1" ht="44.25" customHeight="1">
      <c r="A1119" s="40"/>
      <c r="B1119" s="41"/>
      <c r="C1119" s="216" t="s">
        <v>1476</v>
      </c>
      <c r="D1119" s="216" t="s">
        <v>232</v>
      </c>
      <c r="E1119" s="217" t="s">
        <v>1477</v>
      </c>
      <c r="F1119" s="218" t="s">
        <v>1478</v>
      </c>
      <c r="G1119" s="219" t="s">
        <v>1479</v>
      </c>
      <c r="H1119" s="289"/>
      <c r="I1119" s="221"/>
      <c r="J1119" s="222">
        <f>ROUND(I1119*H1119,2)</f>
        <v>0</v>
      </c>
      <c r="K1119" s="218" t="s">
        <v>235</v>
      </c>
      <c r="L1119" s="46"/>
      <c r="M1119" s="223" t="s">
        <v>19</v>
      </c>
      <c r="N1119" s="224" t="s">
        <v>45</v>
      </c>
      <c r="O1119" s="86"/>
      <c r="P1119" s="225">
        <f>O1119*H1119</f>
        <v>0</v>
      </c>
      <c r="Q1119" s="225">
        <v>0</v>
      </c>
      <c r="R1119" s="225">
        <f>Q1119*H1119</f>
        <v>0</v>
      </c>
      <c r="S1119" s="225">
        <v>0</v>
      </c>
      <c r="T1119" s="226">
        <f>S1119*H1119</f>
        <v>0</v>
      </c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R1119" s="227" t="s">
        <v>348</v>
      </c>
      <c r="AT1119" s="227" t="s">
        <v>232</v>
      </c>
      <c r="AU1119" s="227" t="s">
        <v>89</v>
      </c>
      <c r="AY1119" s="19" t="s">
        <v>230</v>
      </c>
      <c r="BE1119" s="228">
        <f>IF(N1119="základní",J1119,0)</f>
        <v>0</v>
      </c>
      <c r="BF1119" s="228">
        <f>IF(N1119="snížená",J1119,0)</f>
        <v>0</v>
      </c>
      <c r="BG1119" s="228">
        <f>IF(N1119="zákl. přenesená",J1119,0)</f>
        <v>0</v>
      </c>
      <c r="BH1119" s="228">
        <f>IF(N1119="sníž. přenesená",J1119,0)</f>
        <v>0</v>
      </c>
      <c r="BI1119" s="228">
        <f>IF(N1119="nulová",J1119,0)</f>
        <v>0</v>
      </c>
      <c r="BJ1119" s="19" t="s">
        <v>89</v>
      </c>
      <c r="BK1119" s="228">
        <f>ROUND(I1119*H1119,2)</f>
        <v>0</v>
      </c>
      <c r="BL1119" s="19" t="s">
        <v>348</v>
      </c>
      <c r="BM1119" s="227" t="s">
        <v>1480</v>
      </c>
    </row>
    <row r="1120" spans="1:47" s="2" customFormat="1" ht="12">
      <c r="A1120" s="40"/>
      <c r="B1120" s="41"/>
      <c r="C1120" s="42"/>
      <c r="D1120" s="229" t="s">
        <v>238</v>
      </c>
      <c r="E1120" s="42"/>
      <c r="F1120" s="230" t="s">
        <v>1481</v>
      </c>
      <c r="G1120" s="42"/>
      <c r="H1120" s="42"/>
      <c r="I1120" s="231"/>
      <c r="J1120" s="42"/>
      <c r="K1120" s="42"/>
      <c r="L1120" s="46"/>
      <c r="M1120" s="232"/>
      <c r="N1120" s="233"/>
      <c r="O1120" s="86"/>
      <c r="P1120" s="86"/>
      <c r="Q1120" s="86"/>
      <c r="R1120" s="86"/>
      <c r="S1120" s="86"/>
      <c r="T1120" s="87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T1120" s="19" t="s">
        <v>238</v>
      </c>
      <c r="AU1120" s="19" t="s">
        <v>89</v>
      </c>
    </row>
    <row r="1121" spans="1:63" s="12" customFormat="1" ht="22.8" customHeight="1">
      <c r="A1121" s="12"/>
      <c r="B1121" s="200"/>
      <c r="C1121" s="201"/>
      <c r="D1121" s="202" t="s">
        <v>72</v>
      </c>
      <c r="E1121" s="214" t="s">
        <v>1482</v>
      </c>
      <c r="F1121" s="214" t="s">
        <v>1483</v>
      </c>
      <c r="G1121" s="201"/>
      <c r="H1121" s="201"/>
      <c r="I1121" s="204"/>
      <c r="J1121" s="215">
        <f>BK1121</f>
        <v>0</v>
      </c>
      <c r="K1121" s="201"/>
      <c r="L1121" s="206"/>
      <c r="M1121" s="207"/>
      <c r="N1121" s="208"/>
      <c r="O1121" s="208"/>
      <c r="P1121" s="209">
        <f>SUM(P1122:P1192)</f>
        <v>0</v>
      </c>
      <c r="Q1121" s="208"/>
      <c r="R1121" s="209">
        <f>SUM(R1122:R1192)</f>
        <v>1.84413765</v>
      </c>
      <c r="S1121" s="208"/>
      <c r="T1121" s="210">
        <f>SUM(T1122:T1192)</f>
        <v>0</v>
      </c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R1121" s="211" t="s">
        <v>89</v>
      </c>
      <c r="AT1121" s="212" t="s">
        <v>72</v>
      </c>
      <c r="AU1121" s="212" t="s">
        <v>81</v>
      </c>
      <c r="AY1121" s="211" t="s">
        <v>230</v>
      </c>
      <c r="BK1121" s="213">
        <f>SUM(BK1122:BK1192)</f>
        <v>0</v>
      </c>
    </row>
    <row r="1122" spans="1:65" s="2" customFormat="1" ht="24.15" customHeight="1">
      <c r="A1122" s="40"/>
      <c r="B1122" s="41"/>
      <c r="C1122" s="216" t="s">
        <v>1484</v>
      </c>
      <c r="D1122" s="216" t="s">
        <v>232</v>
      </c>
      <c r="E1122" s="217" t="s">
        <v>1485</v>
      </c>
      <c r="F1122" s="218" t="s">
        <v>1486</v>
      </c>
      <c r="G1122" s="219" t="s">
        <v>144</v>
      </c>
      <c r="H1122" s="220">
        <v>52.94</v>
      </c>
      <c r="I1122" s="221"/>
      <c r="J1122" s="222">
        <f>ROUND(I1122*H1122,2)</f>
        <v>0</v>
      </c>
      <c r="K1122" s="218" t="s">
        <v>235</v>
      </c>
      <c r="L1122" s="46"/>
      <c r="M1122" s="223" t="s">
        <v>19</v>
      </c>
      <c r="N1122" s="224" t="s">
        <v>45</v>
      </c>
      <c r="O1122" s="86"/>
      <c r="P1122" s="225">
        <f>O1122*H1122</f>
        <v>0</v>
      </c>
      <c r="Q1122" s="225">
        <v>0</v>
      </c>
      <c r="R1122" s="225">
        <f>Q1122*H1122</f>
        <v>0</v>
      </c>
      <c r="S1122" s="225">
        <v>0</v>
      </c>
      <c r="T1122" s="226">
        <f>S1122*H1122</f>
        <v>0</v>
      </c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R1122" s="227" t="s">
        <v>348</v>
      </c>
      <c r="AT1122" s="227" t="s">
        <v>232</v>
      </c>
      <c r="AU1122" s="227" t="s">
        <v>89</v>
      </c>
      <c r="AY1122" s="19" t="s">
        <v>230</v>
      </c>
      <c r="BE1122" s="228">
        <f>IF(N1122="základní",J1122,0)</f>
        <v>0</v>
      </c>
      <c r="BF1122" s="228">
        <f>IF(N1122="snížená",J1122,0)</f>
        <v>0</v>
      </c>
      <c r="BG1122" s="228">
        <f>IF(N1122="zákl. přenesená",J1122,0)</f>
        <v>0</v>
      </c>
      <c r="BH1122" s="228">
        <f>IF(N1122="sníž. přenesená",J1122,0)</f>
        <v>0</v>
      </c>
      <c r="BI1122" s="228">
        <f>IF(N1122="nulová",J1122,0)</f>
        <v>0</v>
      </c>
      <c r="BJ1122" s="19" t="s">
        <v>89</v>
      </c>
      <c r="BK1122" s="228">
        <f>ROUND(I1122*H1122,2)</f>
        <v>0</v>
      </c>
      <c r="BL1122" s="19" t="s">
        <v>348</v>
      </c>
      <c r="BM1122" s="227" t="s">
        <v>1487</v>
      </c>
    </row>
    <row r="1123" spans="1:47" s="2" customFormat="1" ht="12">
      <c r="A1123" s="40"/>
      <c r="B1123" s="41"/>
      <c r="C1123" s="42"/>
      <c r="D1123" s="229" t="s">
        <v>238</v>
      </c>
      <c r="E1123" s="42"/>
      <c r="F1123" s="230" t="s">
        <v>1488</v>
      </c>
      <c r="G1123" s="42"/>
      <c r="H1123" s="42"/>
      <c r="I1123" s="231"/>
      <c r="J1123" s="42"/>
      <c r="K1123" s="42"/>
      <c r="L1123" s="46"/>
      <c r="M1123" s="232"/>
      <c r="N1123" s="233"/>
      <c r="O1123" s="86"/>
      <c r="P1123" s="86"/>
      <c r="Q1123" s="86"/>
      <c r="R1123" s="86"/>
      <c r="S1123" s="86"/>
      <c r="T1123" s="87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T1123" s="19" t="s">
        <v>238</v>
      </c>
      <c r="AU1123" s="19" t="s">
        <v>89</v>
      </c>
    </row>
    <row r="1124" spans="1:51" s="14" customFormat="1" ht="12">
      <c r="A1124" s="14"/>
      <c r="B1124" s="245"/>
      <c r="C1124" s="246"/>
      <c r="D1124" s="236" t="s">
        <v>240</v>
      </c>
      <c r="E1124" s="247" t="s">
        <v>19</v>
      </c>
      <c r="F1124" s="248" t="s">
        <v>173</v>
      </c>
      <c r="G1124" s="246"/>
      <c r="H1124" s="249">
        <v>15.37</v>
      </c>
      <c r="I1124" s="250"/>
      <c r="J1124" s="246"/>
      <c r="K1124" s="246"/>
      <c r="L1124" s="251"/>
      <c r="M1124" s="252"/>
      <c r="N1124" s="253"/>
      <c r="O1124" s="253"/>
      <c r="P1124" s="253"/>
      <c r="Q1124" s="253"/>
      <c r="R1124" s="253"/>
      <c r="S1124" s="253"/>
      <c r="T1124" s="25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55" t="s">
        <v>240</v>
      </c>
      <c r="AU1124" s="255" t="s">
        <v>89</v>
      </c>
      <c r="AV1124" s="14" t="s">
        <v>89</v>
      </c>
      <c r="AW1124" s="14" t="s">
        <v>35</v>
      </c>
      <c r="AX1124" s="14" t="s">
        <v>73</v>
      </c>
      <c r="AY1124" s="255" t="s">
        <v>230</v>
      </c>
    </row>
    <row r="1125" spans="1:51" s="14" customFormat="1" ht="12">
      <c r="A1125" s="14"/>
      <c r="B1125" s="245"/>
      <c r="C1125" s="246"/>
      <c r="D1125" s="236" t="s">
        <v>240</v>
      </c>
      <c r="E1125" s="247" t="s">
        <v>19</v>
      </c>
      <c r="F1125" s="248" t="s">
        <v>171</v>
      </c>
      <c r="G1125" s="246"/>
      <c r="H1125" s="249">
        <v>37.57</v>
      </c>
      <c r="I1125" s="250"/>
      <c r="J1125" s="246"/>
      <c r="K1125" s="246"/>
      <c r="L1125" s="251"/>
      <c r="M1125" s="252"/>
      <c r="N1125" s="253"/>
      <c r="O1125" s="253"/>
      <c r="P1125" s="253"/>
      <c r="Q1125" s="253"/>
      <c r="R1125" s="253"/>
      <c r="S1125" s="253"/>
      <c r="T1125" s="25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55" t="s">
        <v>240</v>
      </c>
      <c r="AU1125" s="255" t="s">
        <v>89</v>
      </c>
      <c r="AV1125" s="14" t="s">
        <v>89</v>
      </c>
      <c r="AW1125" s="14" t="s">
        <v>35</v>
      </c>
      <c r="AX1125" s="14" t="s">
        <v>73</v>
      </c>
      <c r="AY1125" s="255" t="s">
        <v>230</v>
      </c>
    </row>
    <row r="1126" spans="1:51" s="15" customFormat="1" ht="12">
      <c r="A1126" s="15"/>
      <c r="B1126" s="256"/>
      <c r="C1126" s="257"/>
      <c r="D1126" s="236" t="s">
        <v>240</v>
      </c>
      <c r="E1126" s="258" t="s">
        <v>19</v>
      </c>
      <c r="F1126" s="259" t="s">
        <v>244</v>
      </c>
      <c r="G1126" s="257"/>
      <c r="H1126" s="260">
        <v>52.94</v>
      </c>
      <c r="I1126" s="261"/>
      <c r="J1126" s="257"/>
      <c r="K1126" s="257"/>
      <c r="L1126" s="262"/>
      <c r="M1126" s="263"/>
      <c r="N1126" s="264"/>
      <c r="O1126" s="264"/>
      <c r="P1126" s="264"/>
      <c r="Q1126" s="264"/>
      <c r="R1126" s="264"/>
      <c r="S1126" s="264"/>
      <c r="T1126" s="26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T1126" s="266" t="s">
        <v>240</v>
      </c>
      <c r="AU1126" s="266" t="s">
        <v>89</v>
      </c>
      <c r="AV1126" s="15" t="s">
        <v>236</v>
      </c>
      <c r="AW1126" s="15" t="s">
        <v>35</v>
      </c>
      <c r="AX1126" s="15" t="s">
        <v>81</v>
      </c>
      <c r="AY1126" s="266" t="s">
        <v>230</v>
      </c>
    </row>
    <row r="1127" spans="1:65" s="2" customFormat="1" ht="24.15" customHeight="1">
      <c r="A1127" s="40"/>
      <c r="B1127" s="41"/>
      <c r="C1127" s="216" t="s">
        <v>1489</v>
      </c>
      <c r="D1127" s="216" t="s">
        <v>232</v>
      </c>
      <c r="E1127" s="217" t="s">
        <v>1490</v>
      </c>
      <c r="F1127" s="218" t="s">
        <v>1491</v>
      </c>
      <c r="G1127" s="219" t="s">
        <v>144</v>
      </c>
      <c r="H1127" s="220">
        <v>52.94</v>
      </c>
      <c r="I1127" s="221"/>
      <c r="J1127" s="222">
        <f>ROUND(I1127*H1127,2)</f>
        <v>0</v>
      </c>
      <c r="K1127" s="218" t="s">
        <v>235</v>
      </c>
      <c r="L1127" s="46"/>
      <c r="M1127" s="223" t="s">
        <v>19</v>
      </c>
      <c r="N1127" s="224" t="s">
        <v>45</v>
      </c>
      <c r="O1127" s="86"/>
      <c r="P1127" s="225">
        <f>O1127*H1127</f>
        <v>0</v>
      </c>
      <c r="Q1127" s="225">
        <v>0.0003</v>
      </c>
      <c r="R1127" s="225">
        <f>Q1127*H1127</f>
        <v>0.015881999999999997</v>
      </c>
      <c r="S1127" s="225">
        <v>0</v>
      </c>
      <c r="T1127" s="226">
        <f>S1127*H1127</f>
        <v>0</v>
      </c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R1127" s="227" t="s">
        <v>348</v>
      </c>
      <c r="AT1127" s="227" t="s">
        <v>232</v>
      </c>
      <c r="AU1127" s="227" t="s">
        <v>89</v>
      </c>
      <c r="AY1127" s="19" t="s">
        <v>230</v>
      </c>
      <c r="BE1127" s="228">
        <f>IF(N1127="základní",J1127,0)</f>
        <v>0</v>
      </c>
      <c r="BF1127" s="228">
        <f>IF(N1127="snížená",J1127,0)</f>
        <v>0</v>
      </c>
      <c r="BG1127" s="228">
        <f>IF(N1127="zákl. přenesená",J1127,0)</f>
        <v>0</v>
      </c>
      <c r="BH1127" s="228">
        <f>IF(N1127="sníž. přenesená",J1127,0)</f>
        <v>0</v>
      </c>
      <c r="BI1127" s="228">
        <f>IF(N1127="nulová",J1127,0)</f>
        <v>0</v>
      </c>
      <c r="BJ1127" s="19" t="s">
        <v>89</v>
      </c>
      <c r="BK1127" s="228">
        <f>ROUND(I1127*H1127,2)</f>
        <v>0</v>
      </c>
      <c r="BL1127" s="19" t="s">
        <v>348</v>
      </c>
      <c r="BM1127" s="227" t="s">
        <v>1492</v>
      </c>
    </row>
    <row r="1128" spans="1:47" s="2" customFormat="1" ht="12">
      <c r="A1128" s="40"/>
      <c r="B1128" s="41"/>
      <c r="C1128" s="42"/>
      <c r="D1128" s="229" t="s">
        <v>238</v>
      </c>
      <c r="E1128" s="42"/>
      <c r="F1128" s="230" t="s">
        <v>1493</v>
      </c>
      <c r="G1128" s="42"/>
      <c r="H1128" s="42"/>
      <c r="I1128" s="231"/>
      <c r="J1128" s="42"/>
      <c r="K1128" s="42"/>
      <c r="L1128" s="46"/>
      <c r="M1128" s="232"/>
      <c r="N1128" s="233"/>
      <c r="O1128" s="86"/>
      <c r="P1128" s="86"/>
      <c r="Q1128" s="86"/>
      <c r="R1128" s="86"/>
      <c r="S1128" s="86"/>
      <c r="T1128" s="87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T1128" s="19" t="s">
        <v>238</v>
      </c>
      <c r="AU1128" s="19" t="s">
        <v>89</v>
      </c>
    </row>
    <row r="1129" spans="1:51" s="14" customFormat="1" ht="12">
      <c r="A1129" s="14"/>
      <c r="B1129" s="245"/>
      <c r="C1129" s="246"/>
      <c r="D1129" s="236" t="s">
        <v>240</v>
      </c>
      <c r="E1129" s="247" t="s">
        <v>19</v>
      </c>
      <c r="F1129" s="248" t="s">
        <v>173</v>
      </c>
      <c r="G1129" s="246"/>
      <c r="H1129" s="249">
        <v>15.37</v>
      </c>
      <c r="I1129" s="250"/>
      <c r="J1129" s="246"/>
      <c r="K1129" s="246"/>
      <c r="L1129" s="251"/>
      <c r="M1129" s="252"/>
      <c r="N1129" s="253"/>
      <c r="O1129" s="253"/>
      <c r="P1129" s="253"/>
      <c r="Q1129" s="253"/>
      <c r="R1129" s="253"/>
      <c r="S1129" s="253"/>
      <c r="T1129" s="25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55" t="s">
        <v>240</v>
      </c>
      <c r="AU1129" s="255" t="s">
        <v>89</v>
      </c>
      <c r="AV1129" s="14" t="s">
        <v>89</v>
      </c>
      <c r="AW1129" s="14" t="s">
        <v>35</v>
      </c>
      <c r="AX1129" s="14" t="s">
        <v>73</v>
      </c>
      <c r="AY1129" s="255" t="s">
        <v>230</v>
      </c>
    </row>
    <row r="1130" spans="1:51" s="14" customFormat="1" ht="12">
      <c r="A1130" s="14"/>
      <c r="B1130" s="245"/>
      <c r="C1130" s="246"/>
      <c r="D1130" s="236" t="s">
        <v>240</v>
      </c>
      <c r="E1130" s="247" t="s">
        <v>19</v>
      </c>
      <c r="F1130" s="248" t="s">
        <v>171</v>
      </c>
      <c r="G1130" s="246"/>
      <c r="H1130" s="249">
        <v>37.57</v>
      </c>
      <c r="I1130" s="250"/>
      <c r="J1130" s="246"/>
      <c r="K1130" s="246"/>
      <c r="L1130" s="251"/>
      <c r="M1130" s="252"/>
      <c r="N1130" s="253"/>
      <c r="O1130" s="253"/>
      <c r="P1130" s="253"/>
      <c r="Q1130" s="253"/>
      <c r="R1130" s="253"/>
      <c r="S1130" s="253"/>
      <c r="T1130" s="25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55" t="s">
        <v>240</v>
      </c>
      <c r="AU1130" s="255" t="s">
        <v>89</v>
      </c>
      <c r="AV1130" s="14" t="s">
        <v>89</v>
      </c>
      <c r="AW1130" s="14" t="s">
        <v>35</v>
      </c>
      <c r="AX1130" s="14" t="s">
        <v>73</v>
      </c>
      <c r="AY1130" s="255" t="s">
        <v>230</v>
      </c>
    </row>
    <row r="1131" spans="1:51" s="15" customFormat="1" ht="12">
      <c r="A1131" s="15"/>
      <c r="B1131" s="256"/>
      <c r="C1131" s="257"/>
      <c r="D1131" s="236" t="s">
        <v>240</v>
      </c>
      <c r="E1131" s="258" t="s">
        <v>19</v>
      </c>
      <c r="F1131" s="259" t="s">
        <v>244</v>
      </c>
      <c r="G1131" s="257"/>
      <c r="H1131" s="260">
        <v>52.94</v>
      </c>
      <c r="I1131" s="261"/>
      <c r="J1131" s="257"/>
      <c r="K1131" s="257"/>
      <c r="L1131" s="262"/>
      <c r="M1131" s="263"/>
      <c r="N1131" s="264"/>
      <c r="O1131" s="264"/>
      <c r="P1131" s="264"/>
      <c r="Q1131" s="264"/>
      <c r="R1131" s="264"/>
      <c r="S1131" s="264"/>
      <c r="T1131" s="26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T1131" s="266" t="s">
        <v>240</v>
      </c>
      <c r="AU1131" s="266" t="s">
        <v>89</v>
      </c>
      <c r="AV1131" s="15" t="s">
        <v>236</v>
      </c>
      <c r="AW1131" s="15" t="s">
        <v>35</v>
      </c>
      <c r="AX1131" s="15" t="s">
        <v>81</v>
      </c>
      <c r="AY1131" s="266" t="s">
        <v>230</v>
      </c>
    </row>
    <row r="1132" spans="1:65" s="2" customFormat="1" ht="37.8" customHeight="1">
      <c r="A1132" s="40"/>
      <c r="B1132" s="41"/>
      <c r="C1132" s="216" t="s">
        <v>1494</v>
      </c>
      <c r="D1132" s="216" t="s">
        <v>232</v>
      </c>
      <c r="E1132" s="217" t="s">
        <v>1495</v>
      </c>
      <c r="F1132" s="218" t="s">
        <v>1496</v>
      </c>
      <c r="G1132" s="219" t="s">
        <v>144</v>
      </c>
      <c r="H1132" s="220">
        <v>52.94</v>
      </c>
      <c r="I1132" s="221"/>
      <c r="J1132" s="222">
        <f>ROUND(I1132*H1132,2)</f>
        <v>0</v>
      </c>
      <c r="K1132" s="218" t="s">
        <v>235</v>
      </c>
      <c r="L1132" s="46"/>
      <c r="M1132" s="223" t="s">
        <v>19</v>
      </c>
      <c r="N1132" s="224" t="s">
        <v>45</v>
      </c>
      <c r="O1132" s="86"/>
      <c r="P1132" s="225">
        <f>O1132*H1132</f>
        <v>0</v>
      </c>
      <c r="Q1132" s="225">
        <v>0.0045</v>
      </c>
      <c r="R1132" s="225">
        <f>Q1132*H1132</f>
        <v>0.23822999999999997</v>
      </c>
      <c r="S1132" s="225">
        <v>0</v>
      </c>
      <c r="T1132" s="226">
        <f>S1132*H1132</f>
        <v>0</v>
      </c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R1132" s="227" t="s">
        <v>348</v>
      </c>
      <c r="AT1132" s="227" t="s">
        <v>232</v>
      </c>
      <c r="AU1132" s="227" t="s">
        <v>89</v>
      </c>
      <c r="AY1132" s="19" t="s">
        <v>230</v>
      </c>
      <c r="BE1132" s="228">
        <f>IF(N1132="základní",J1132,0)</f>
        <v>0</v>
      </c>
      <c r="BF1132" s="228">
        <f>IF(N1132="snížená",J1132,0)</f>
        <v>0</v>
      </c>
      <c r="BG1132" s="228">
        <f>IF(N1132="zákl. přenesená",J1132,0)</f>
        <v>0</v>
      </c>
      <c r="BH1132" s="228">
        <f>IF(N1132="sníž. přenesená",J1132,0)</f>
        <v>0</v>
      </c>
      <c r="BI1132" s="228">
        <f>IF(N1132="nulová",J1132,0)</f>
        <v>0</v>
      </c>
      <c r="BJ1132" s="19" t="s">
        <v>89</v>
      </c>
      <c r="BK1132" s="228">
        <f>ROUND(I1132*H1132,2)</f>
        <v>0</v>
      </c>
      <c r="BL1132" s="19" t="s">
        <v>348</v>
      </c>
      <c r="BM1132" s="227" t="s">
        <v>1497</v>
      </c>
    </row>
    <row r="1133" spans="1:47" s="2" customFormat="1" ht="12">
      <c r="A1133" s="40"/>
      <c r="B1133" s="41"/>
      <c r="C1133" s="42"/>
      <c r="D1133" s="229" t="s">
        <v>238</v>
      </c>
      <c r="E1133" s="42"/>
      <c r="F1133" s="230" t="s">
        <v>1498</v>
      </c>
      <c r="G1133" s="42"/>
      <c r="H1133" s="42"/>
      <c r="I1133" s="231"/>
      <c r="J1133" s="42"/>
      <c r="K1133" s="42"/>
      <c r="L1133" s="46"/>
      <c r="M1133" s="232"/>
      <c r="N1133" s="233"/>
      <c r="O1133" s="86"/>
      <c r="P1133" s="86"/>
      <c r="Q1133" s="86"/>
      <c r="R1133" s="86"/>
      <c r="S1133" s="86"/>
      <c r="T1133" s="87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T1133" s="19" t="s">
        <v>238</v>
      </c>
      <c r="AU1133" s="19" t="s">
        <v>89</v>
      </c>
    </row>
    <row r="1134" spans="1:51" s="14" customFormat="1" ht="12">
      <c r="A1134" s="14"/>
      <c r="B1134" s="245"/>
      <c r="C1134" s="246"/>
      <c r="D1134" s="236" t="s">
        <v>240</v>
      </c>
      <c r="E1134" s="247" t="s">
        <v>19</v>
      </c>
      <c r="F1134" s="248" t="s">
        <v>173</v>
      </c>
      <c r="G1134" s="246"/>
      <c r="H1134" s="249">
        <v>15.37</v>
      </c>
      <c r="I1134" s="250"/>
      <c r="J1134" s="246"/>
      <c r="K1134" s="246"/>
      <c r="L1134" s="251"/>
      <c r="M1134" s="252"/>
      <c r="N1134" s="253"/>
      <c r="O1134" s="253"/>
      <c r="P1134" s="253"/>
      <c r="Q1134" s="253"/>
      <c r="R1134" s="253"/>
      <c r="S1134" s="253"/>
      <c r="T1134" s="25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55" t="s">
        <v>240</v>
      </c>
      <c r="AU1134" s="255" t="s">
        <v>89</v>
      </c>
      <c r="AV1134" s="14" t="s">
        <v>89</v>
      </c>
      <c r="AW1134" s="14" t="s">
        <v>35</v>
      </c>
      <c r="AX1134" s="14" t="s">
        <v>73</v>
      </c>
      <c r="AY1134" s="255" t="s">
        <v>230</v>
      </c>
    </row>
    <row r="1135" spans="1:51" s="14" customFormat="1" ht="12">
      <c r="A1135" s="14"/>
      <c r="B1135" s="245"/>
      <c r="C1135" s="246"/>
      <c r="D1135" s="236" t="s">
        <v>240</v>
      </c>
      <c r="E1135" s="247" t="s">
        <v>19</v>
      </c>
      <c r="F1135" s="248" t="s">
        <v>171</v>
      </c>
      <c r="G1135" s="246"/>
      <c r="H1135" s="249">
        <v>37.57</v>
      </c>
      <c r="I1135" s="250"/>
      <c r="J1135" s="246"/>
      <c r="K1135" s="246"/>
      <c r="L1135" s="251"/>
      <c r="M1135" s="252"/>
      <c r="N1135" s="253"/>
      <c r="O1135" s="253"/>
      <c r="P1135" s="253"/>
      <c r="Q1135" s="253"/>
      <c r="R1135" s="253"/>
      <c r="S1135" s="253"/>
      <c r="T1135" s="25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55" t="s">
        <v>240</v>
      </c>
      <c r="AU1135" s="255" t="s">
        <v>89</v>
      </c>
      <c r="AV1135" s="14" t="s">
        <v>89</v>
      </c>
      <c r="AW1135" s="14" t="s">
        <v>35</v>
      </c>
      <c r="AX1135" s="14" t="s">
        <v>73</v>
      </c>
      <c r="AY1135" s="255" t="s">
        <v>230</v>
      </c>
    </row>
    <row r="1136" spans="1:51" s="15" customFormat="1" ht="12">
      <c r="A1136" s="15"/>
      <c r="B1136" s="256"/>
      <c r="C1136" s="257"/>
      <c r="D1136" s="236" t="s">
        <v>240</v>
      </c>
      <c r="E1136" s="258" t="s">
        <v>19</v>
      </c>
      <c r="F1136" s="259" t="s">
        <v>244</v>
      </c>
      <c r="G1136" s="257"/>
      <c r="H1136" s="260">
        <v>52.94</v>
      </c>
      <c r="I1136" s="261"/>
      <c r="J1136" s="257"/>
      <c r="K1136" s="257"/>
      <c r="L1136" s="262"/>
      <c r="M1136" s="263"/>
      <c r="N1136" s="264"/>
      <c r="O1136" s="264"/>
      <c r="P1136" s="264"/>
      <c r="Q1136" s="264"/>
      <c r="R1136" s="264"/>
      <c r="S1136" s="264"/>
      <c r="T1136" s="26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66" t="s">
        <v>240</v>
      </c>
      <c r="AU1136" s="266" t="s">
        <v>89</v>
      </c>
      <c r="AV1136" s="15" t="s">
        <v>236</v>
      </c>
      <c r="AW1136" s="15" t="s">
        <v>35</v>
      </c>
      <c r="AX1136" s="15" t="s">
        <v>81</v>
      </c>
      <c r="AY1136" s="266" t="s">
        <v>230</v>
      </c>
    </row>
    <row r="1137" spans="1:65" s="2" customFormat="1" ht="37.8" customHeight="1">
      <c r="A1137" s="40"/>
      <c r="B1137" s="41"/>
      <c r="C1137" s="216" t="s">
        <v>1499</v>
      </c>
      <c r="D1137" s="216" t="s">
        <v>232</v>
      </c>
      <c r="E1137" s="217" t="s">
        <v>1500</v>
      </c>
      <c r="F1137" s="218" t="s">
        <v>1501</v>
      </c>
      <c r="G1137" s="219" t="s">
        <v>114</v>
      </c>
      <c r="H1137" s="220">
        <v>24</v>
      </c>
      <c r="I1137" s="221"/>
      <c r="J1137" s="222">
        <f>ROUND(I1137*H1137,2)</f>
        <v>0</v>
      </c>
      <c r="K1137" s="218" t="s">
        <v>235</v>
      </c>
      <c r="L1137" s="46"/>
      <c r="M1137" s="223" t="s">
        <v>19</v>
      </c>
      <c r="N1137" s="224" t="s">
        <v>45</v>
      </c>
      <c r="O1137" s="86"/>
      <c r="P1137" s="225">
        <f>O1137*H1137</f>
        <v>0</v>
      </c>
      <c r="Q1137" s="225">
        <v>0.0002</v>
      </c>
      <c r="R1137" s="225">
        <f>Q1137*H1137</f>
        <v>0.0048000000000000004</v>
      </c>
      <c r="S1137" s="225">
        <v>0</v>
      </c>
      <c r="T1137" s="226">
        <f>S1137*H1137</f>
        <v>0</v>
      </c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R1137" s="227" t="s">
        <v>348</v>
      </c>
      <c r="AT1137" s="227" t="s">
        <v>232</v>
      </c>
      <c r="AU1137" s="227" t="s">
        <v>89</v>
      </c>
      <c r="AY1137" s="19" t="s">
        <v>230</v>
      </c>
      <c r="BE1137" s="228">
        <f>IF(N1137="základní",J1137,0)</f>
        <v>0</v>
      </c>
      <c r="BF1137" s="228">
        <f>IF(N1137="snížená",J1137,0)</f>
        <v>0</v>
      </c>
      <c r="BG1137" s="228">
        <f>IF(N1137="zákl. přenesená",J1137,0)</f>
        <v>0</v>
      </c>
      <c r="BH1137" s="228">
        <f>IF(N1137="sníž. přenesená",J1137,0)</f>
        <v>0</v>
      </c>
      <c r="BI1137" s="228">
        <f>IF(N1137="nulová",J1137,0)</f>
        <v>0</v>
      </c>
      <c r="BJ1137" s="19" t="s">
        <v>89</v>
      </c>
      <c r="BK1137" s="228">
        <f>ROUND(I1137*H1137,2)</f>
        <v>0</v>
      </c>
      <c r="BL1137" s="19" t="s">
        <v>348</v>
      </c>
      <c r="BM1137" s="227" t="s">
        <v>1502</v>
      </c>
    </row>
    <row r="1138" spans="1:47" s="2" customFormat="1" ht="12">
      <c r="A1138" s="40"/>
      <c r="B1138" s="41"/>
      <c r="C1138" s="42"/>
      <c r="D1138" s="229" t="s">
        <v>238</v>
      </c>
      <c r="E1138" s="42"/>
      <c r="F1138" s="230" t="s">
        <v>1503</v>
      </c>
      <c r="G1138" s="42"/>
      <c r="H1138" s="42"/>
      <c r="I1138" s="231"/>
      <c r="J1138" s="42"/>
      <c r="K1138" s="42"/>
      <c r="L1138" s="46"/>
      <c r="M1138" s="232"/>
      <c r="N1138" s="233"/>
      <c r="O1138" s="86"/>
      <c r="P1138" s="86"/>
      <c r="Q1138" s="86"/>
      <c r="R1138" s="86"/>
      <c r="S1138" s="86"/>
      <c r="T1138" s="87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T1138" s="19" t="s">
        <v>238</v>
      </c>
      <c r="AU1138" s="19" t="s">
        <v>89</v>
      </c>
    </row>
    <row r="1139" spans="1:51" s="13" customFormat="1" ht="12">
      <c r="A1139" s="13"/>
      <c r="B1139" s="234"/>
      <c r="C1139" s="235"/>
      <c r="D1139" s="236" t="s">
        <v>240</v>
      </c>
      <c r="E1139" s="237" t="s">
        <v>19</v>
      </c>
      <c r="F1139" s="238" t="s">
        <v>1504</v>
      </c>
      <c r="G1139" s="235"/>
      <c r="H1139" s="237" t="s">
        <v>19</v>
      </c>
      <c r="I1139" s="239"/>
      <c r="J1139" s="235"/>
      <c r="K1139" s="235"/>
      <c r="L1139" s="240"/>
      <c r="M1139" s="241"/>
      <c r="N1139" s="242"/>
      <c r="O1139" s="242"/>
      <c r="P1139" s="242"/>
      <c r="Q1139" s="242"/>
      <c r="R1139" s="242"/>
      <c r="S1139" s="242"/>
      <c r="T1139" s="24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44" t="s">
        <v>240</v>
      </c>
      <c r="AU1139" s="244" t="s">
        <v>89</v>
      </c>
      <c r="AV1139" s="13" t="s">
        <v>81</v>
      </c>
      <c r="AW1139" s="13" t="s">
        <v>35</v>
      </c>
      <c r="AX1139" s="13" t="s">
        <v>73</v>
      </c>
      <c r="AY1139" s="244" t="s">
        <v>230</v>
      </c>
    </row>
    <row r="1140" spans="1:51" s="14" customFormat="1" ht="12">
      <c r="A1140" s="14"/>
      <c r="B1140" s="245"/>
      <c r="C1140" s="246"/>
      <c r="D1140" s="236" t="s">
        <v>240</v>
      </c>
      <c r="E1140" s="247" t="s">
        <v>19</v>
      </c>
      <c r="F1140" s="248" t="s">
        <v>115</v>
      </c>
      <c r="G1140" s="246"/>
      <c r="H1140" s="249">
        <v>24</v>
      </c>
      <c r="I1140" s="250"/>
      <c r="J1140" s="246"/>
      <c r="K1140" s="246"/>
      <c r="L1140" s="251"/>
      <c r="M1140" s="252"/>
      <c r="N1140" s="253"/>
      <c r="O1140" s="253"/>
      <c r="P1140" s="253"/>
      <c r="Q1140" s="253"/>
      <c r="R1140" s="253"/>
      <c r="S1140" s="253"/>
      <c r="T1140" s="25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55" t="s">
        <v>240</v>
      </c>
      <c r="AU1140" s="255" t="s">
        <v>89</v>
      </c>
      <c r="AV1140" s="14" t="s">
        <v>89</v>
      </c>
      <c r="AW1140" s="14" t="s">
        <v>35</v>
      </c>
      <c r="AX1140" s="14" t="s">
        <v>81</v>
      </c>
      <c r="AY1140" s="255" t="s">
        <v>230</v>
      </c>
    </row>
    <row r="1141" spans="1:65" s="2" customFormat="1" ht="21.75" customHeight="1">
      <c r="A1141" s="40"/>
      <c r="B1141" s="41"/>
      <c r="C1141" s="267" t="s">
        <v>1505</v>
      </c>
      <c r="D1141" s="267" t="s">
        <v>281</v>
      </c>
      <c r="E1141" s="268" t="s">
        <v>1506</v>
      </c>
      <c r="F1141" s="269" t="s">
        <v>1507</v>
      </c>
      <c r="G1141" s="270" t="s">
        <v>114</v>
      </c>
      <c r="H1141" s="271">
        <v>26.4</v>
      </c>
      <c r="I1141" s="272"/>
      <c r="J1141" s="273">
        <f>ROUND(I1141*H1141,2)</f>
        <v>0</v>
      </c>
      <c r="K1141" s="269" t="s">
        <v>235</v>
      </c>
      <c r="L1141" s="274"/>
      <c r="M1141" s="275" t="s">
        <v>19</v>
      </c>
      <c r="N1141" s="276" t="s">
        <v>45</v>
      </c>
      <c r="O1141" s="86"/>
      <c r="P1141" s="225">
        <f>O1141*H1141</f>
        <v>0</v>
      </c>
      <c r="Q1141" s="225">
        <v>0.00026</v>
      </c>
      <c r="R1141" s="225">
        <f>Q1141*H1141</f>
        <v>0.0068639999999999994</v>
      </c>
      <c r="S1141" s="225">
        <v>0</v>
      </c>
      <c r="T1141" s="226">
        <f>S1141*H1141</f>
        <v>0</v>
      </c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R1141" s="227" t="s">
        <v>456</v>
      </c>
      <c r="AT1141" s="227" t="s">
        <v>281</v>
      </c>
      <c r="AU1141" s="227" t="s">
        <v>89</v>
      </c>
      <c r="AY1141" s="19" t="s">
        <v>230</v>
      </c>
      <c r="BE1141" s="228">
        <f>IF(N1141="základní",J1141,0)</f>
        <v>0</v>
      </c>
      <c r="BF1141" s="228">
        <f>IF(N1141="snížená",J1141,0)</f>
        <v>0</v>
      </c>
      <c r="BG1141" s="228">
        <f>IF(N1141="zákl. přenesená",J1141,0)</f>
        <v>0</v>
      </c>
      <c r="BH1141" s="228">
        <f>IF(N1141="sníž. přenesená",J1141,0)</f>
        <v>0</v>
      </c>
      <c r="BI1141" s="228">
        <f>IF(N1141="nulová",J1141,0)</f>
        <v>0</v>
      </c>
      <c r="BJ1141" s="19" t="s">
        <v>89</v>
      </c>
      <c r="BK1141" s="228">
        <f>ROUND(I1141*H1141,2)</f>
        <v>0</v>
      </c>
      <c r="BL1141" s="19" t="s">
        <v>348</v>
      </c>
      <c r="BM1141" s="227" t="s">
        <v>1508</v>
      </c>
    </row>
    <row r="1142" spans="1:47" s="2" customFormat="1" ht="12">
      <c r="A1142" s="40"/>
      <c r="B1142" s="41"/>
      <c r="C1142" s="42"/>
      <c r="D1142" s="236" t="s">
        <v>636</v>
      </c>
      <c r="E1142" s="42"/>
      <c r="F1142" s="288" t="s">
        <v>637</v>
      </c>
      <c r="G1142" s="42"/>
      <c r="H1142" s="42"/>
      <c r="I1142" s="231"/>
      <c r="J1142" s="42"/>
      <c r="K1142" s="42"/>
      <c r="L1142" s="46"/>
      <c r="M1142" s="232"/>
      <c r="N1142" s="233"/>
      <c r="O1142" s="86"/>
      <c r="P1142" s="86"/>
      <c r="Q1142" s="86"/>
      <c r="R1142" s="86"/>
      <c r="S1142" s="86"/>
      <c r="T1142" s="87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T1142" s="19" t="s">
        <v>636</v>
      </c>
      <c r="AU1142" s="19" t="s">
        <v>89</v>
      </c>
    </row>
    <row r="1143" spans="1:51" s="14" customFormat="1" ht="12">
      <c r="A1143" s="14"/>
      <c r="B1143" s="245"/>
      <c r="C1143" s="246"/>
      <c r="D1143" s="236" t="s">
        <v>240</v>
      </c>
      <c r="E1143" s="246"/>
      <c r="F1143" s="248" t="s">
        <v>1509</v>
      </c>
      <c r="G1143" s="246"/>
      <c r="H1143" s="249">
        <v>26.4</v>
      </c>
      <c r="I1143" s="250"/>
      <c r="J1143" s="246"/>
      <c r="K1143" s="246"/>
      <c r="L1143" s="251"/>
      <c r="M1143" s="252"/>
      <c r="N1143" s="253"/>
      <c r="O1143" s="253"/>
      <c r="P1143" s="253"/>
      <c r="Q1143" s="253"/>
      <c r="R1143" s="253"/>
      <c r="S1143" s="253"/>
      <c r="T1143" s="25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55" t="s">
        <v>240</v>
      </c>
      <c r="AU1143" s="255" t="s">
        <v>89</v>
      </c>
      <c r="AV1143" s="14" t="s">
        <v>89</v>
      </c>
      <c r="AW1143" s="14" t="s">
        <v>4</v>
      </c>
      <c r="AX1143" s="14" t="s">
        <v>81</v>
      </c>
      <c r="AY1143" s="255" t="s">
        <v>230</v>
      </c>
    </row>
    <row r="1144" spans="1:65" s="2" customFormat="1" ht="33" customHeight="1">
      <c r="A1144" s="40"/>
      <c r="B1144" s="41"/>
      <c r="C1144" s="216" t="s">
        <v>1510</v>
      </c>
      <c r="D1144" s="216" t="s">
        <v>232</v>
      </c>
      <c r="E1144" s="217" t="s">
        <v>1511</v>
      </c>
      <c r="F1144" s="218" t="s">
        <v>1512</v>
      </c>
      <c r="G1144" s="219" t="s">
        <v>114</v>
      </c>
      <c r="H1144" s="220">
        <v>42.37</v>
      </c>
      <c r="I1144" s="221"/>
      <c r="J1144" s="222">
        <f>ROUND(I1144*H1144,2)</f>
        <v>0</v>
      </c>
      <c r="K1144" s="218" t="s">
        <v>235</v>
      </c>
      <c r="L1144" s="46"/>
      <c r="M1144" s="223" t="s">
        <v>19</v>
      </c>
      <c r="N1144" s="224" t="s">
        <v>45</v>
      </c>
      <c r="O1144" s="86"/>
      <c r="P1144" s="225">
        <f>O1144*H1144</f>
        <v>0</v>
      </c>
      <c r="Q1144" s="225">
        <v>0.00043</v>
      </c>
      <c r="R1144" s="225">
        <f>Q1144*H1144</f>
        <v>0.0182191</v>
      </c>
      <c r="S1144" s="225">
        <v>0</v>
      </c>
      <c r="T1144" s="226">
        <f>S1144*H1144</f>
        <v>0</v>
      </c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R1144" s="227" t="s">
        <v>348</v>
      </c>
      <c r="AT1144" s="227" t="s">
        <v>232</v>
      </c>
      <c r="AU1144" s="227" t="s">
        <v>89</v>
      </c>
      <c r="AY1144" s="19" t="s">
        <v>230</v>
      </c>
      <c r="BE1144" s="228">
        <f>IF(N1144="základní",J1144,0)</f>
        <v>0</v>
      </c>
      <c r="BF1144" s="228">
        <f>IF(N1144="snížená",J1144,0)</f>
        <v>0</v>
      </c>
      <c r="BG1144" s="228">
        <f>IF(N1144="zákl. přenesená",J1144,0)</f>
        <v>0</v>
      </c>
      <c r="BH1144" s="228">
        <f>IF(N1144="sníž. přenesená",J1144,0)</f>
        <v>0</v>
      </c>
      <c r="BI1144" s="228">
        <f>IF(N1144="nulová",J1144,0)</f>
        <v>0</v>
      </c>
      <c r="BJ1144" s="19" t="s">
        <v>89</v>
      </c>
      <c r="BK1144" s="228">
        <f>ROUND(I1144*H1144,2)</f>
        <v>0</v>
      </c>
      <c r="BL1144" s="19" t="s">
        <v>348</v>
      </c>
      <c r="BM1144" s="227" t="s">
        <v>1513</v>
      </c>
    </row>
    <row r="1145" spans="1:47" s="2" customFormat="1" ht="12">
      <c r="A1145" s="40"/>
      <c r="B1145" s="41"/>
      <c r="C1145" s="42"/>
      <c r="D1145" s="229" t="s">
        <v>238</v>
      </c>
      <c r="E1145" s="42"/>
      <c r="F1145" s="230" t="s">
        <v>1514</v>
      </c>
      <c r="G1145" s="42"/>
      <c r="H1145" s="42"/>
      <c r="I1145" s="231"/>
      <c r="J1145" s="42"/>
      <c r="K1145" s="42"/>
      <c r="L1145" s="46"/>
      <c r="M1145" s="232"/>
      <c r="N1145" s="233"/>
      <c r="O1145" s="86"/>
      <c r="P1145" s="86"/>
      <c r="Q1145" s="86"/>
      <c r="R1145" s="86"/>
      <c r="S1145" s="86"/>
      <c r="T1145" s="87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T1145" s="19" t="s">
        <v>238</v>
      </c>
      <c r="AU1145" s="19" t="s">
        <v>89</v>
      </c>
    </row>
    <row r="1146" spans="1:51" s="13" customFormat="1" ht="12">
      <c r="A1146" s="13"/>
      <c r="B1146" s="234"/>
      <c r="C1146" s="235"/>
      <c r="D1146" s="236" t="s">
        <v>240</v>
      </c>
      <c r="E1146" s="237" t="s">
        <v>19</v>
      </c>
      <c r="F1146" s="238" t="s">
        <v>1515</v>
      </c>
      <c r="G1146" s="235"/>
      <c r="H1146" s="237" t="s">
        <v>19</v>
      </c>
      <c r="I1146" s="239"/>
      <c r="J1146" s="235"/>
      <c r="K1146" s="235"/>
      <c r="L1146" s="240"/>
      <c r="M1146" s="241"/>
      <c r="N1146" s="242"/>
      <c r="O1146" s="242"/>
      <c r="P1146" s="242"/>
      <c r="Q1146" s="242"/>
      <c r="R1146" s="242"/>
      <c r="S1146" s="242"/>
      <c r="T1146" s="24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44" t="s">
        <v>240</v>
      </c>
      <c r="AU1146" s="244" t="s">
        <v>89</v>
      </c>
      <c r="AV1146" s="13" t="s">
        <v>81</v>
      </c>
      <c r="AW1146" s="13" t="s">
        <v>35</v>
      </c>
      <c r="AX1146" s="13" t="s">
        <v>73</v>
      </c>
      <c r="AY1146" s="244" t="s">
        <v>230</v>
      </c>
    </row>
    <row r="1147" spans="1:51" s="14" customFormat="1" ht="12">
      <c r="A1147" s="14"/>
      <c r="B1147" s="245"/>
      <c r="C1147" s="246"/>
      <c r="D1147" s="236" t="s">
        <v>240</v>
      </c>
      <c r="E1147" s="247" t="s">
        <v>19</v>
      </c>
      <c r="F1147" s="248" t="s">
        <v>141</v>
      </c>
      <c r="G1147" s="246"/>
      <c r="H1147" s="249">
        <v>39.12</v>
      </c>
      <c r="I1147" s="250"/>
      <c r="J1147" s="246"/>
      <c r="K1147" s="246"/>
      <c r="L1147" s="251"/>
      <c r="M1147" s="252"/>
      <c r="N1147" s="253"/>
      <c r="O1147" s="253"/>
      <c r="P1147" s="253"/>
      <c r="Q1147" s="253"/>
      <c r="R1147" s="253"/>
      <c r="S1147" s="253"/>
      <c r="T1147" s="25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55" t="s">
        <v>240</v>
      </c>
      <c r="AU1147" s="255" t="s">
        <v>89</v>
      </c>
      <c r="AV1147" s="14" t="s">
        <v>89</v>
      </c>
      <c r="AW1147" s="14" t="s">
        <v>35</v>
      </c>
      <c r="AX1147" s="14" t="s">
        <v>73</v>
      </c>
      <c r="AY1147" s="255" t="s">
        <v>230</v>
      </c>
    </row>
    <row r="1148" spans="1:51" s="13" customFormat="1" ht="12">
      <c r="A1148" s="13"/>
      <c r="B1148" s="234"/>
      <c r="C1148" s="235"/>
      <c r="D1148" s="236" t="s">
        <v>240</v>
      </c>
      <c r="E1148" s="237" t="s">
        <v>19</v>
      </c>
      <c r="F1148" s="238" t="s">
        <v>1516</v>
      </c>
      <c r="G1148" s="235"/>
      <c r="H1148" s="237" t="s">
        <v>19</v>
      </c>
      <c r="I1148" s="239"/>
      <c r="J1148" s="235"/>
      <c r="K1148" s="235"/>
      <c r="L1148" s="240"/>
      <c r="M1148" s="241"/>
      <c r="N1148" s="242"/>
      <c r="O1148" s="242"/>
      <c r="P1148" s="242"/>
      <c r="Q1148" s="242"/>
      <c r="R1148" s="242"/>
      <c r="S1148" s="242"/>
      <c r="T1148" s="24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4" t="s">
        <v>240</v>
      </c>
      <c r="AU1148" s="244" t="s">
        <v>89</v>
      </c>
      <c r="AV1148" s="13" t="s">
        <v>81</v>
      </c>
      <c r="AW1148" s="13" t="s">
        <v>35</v>
      </c>
      <c r="AX1148" s="13" t="s">
        <v>73</v>
      </c>
      <c r="AY1148" s="244" t="s">
        <v>230</v>
      </c>
    </row>
    <row r="1149" spans="1:51" s="14" customFormat="1" ht="12">
      <c r="A1149" s="14"/>
      <c r="B1149" s="245"/>
      <c r="C1149" s="246"/>
      <c r="D1149" s="236" t="s">
        <v>240</v>
      </c>
      <c r="E1149" s="247" t="s">
        <v>19</v>
      </c>
      <c r="F1149" s="248" t="s">
        <v>1517</v>
      </c>
      <c r="G1149" s="246"/>
      <c r="H1149" s="249">
        <v>3.25</v>
      </c>
      <c r="I1149" s="250"/>
      <c r="J1149" s="246"/>
      <c r="K1149" s="246"/>
      <c r="L1149" s="251"/>
      <c r="M1149" s="252"/>
      <c r="N1149" s="253"/>
      <c r="O1149" s="253"/>
      <c r="P1149" s="253"/>
      <c r="Q1149" s="253"/>
      <c r="R1149" s="253"/>
      <c r="S1149" s="253"/>
      <c r="T1149" s="25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55" t="s">
        <v>240</v>
      </c>
      <c r="AU1149" s="255" t="s">
        <v>89</v>
      </c>
      <c r="AV1149" s="14" t="s">
        <v>89</v>
      </c>
      <c r="AW1149" s="14" t="s">
        <v>35</v>
      </c>
      <c r="AX1149" s="14" t="s">
        <v>73</v>
      </c>
      <c r="AY1149" s="255" t="s">
        <v>230</v>
      </c>
    </row>
    <row r="1150" spans="1:51" s="15" customFormat="1" ht="12">
      <c r="A1150" s="15"/>
      <c r="B1150" s="256"/>
      <c r="C1150" s="257"/>
      <c r="D1150" s="236" t="s">
        <v>240</v>
      </c>
      <c r="E1150" s="258" t="s">
        <v>19</v>
      </c>
      <c r="F1150" s="259" t="s">
        <v>244</v>
      </c>
      <c r="G1150" s="257"/>
      <c r="H1150" s="260">
        <v>42.37</v>
      </c>
      <c r="I1150" s="261"/>
      <c r="J1150" s="257"/>
      <c r="K1150" s="257"/>
      <c r="L1150" s="262"/>
      <c r="M1150" s="263"/>
      <c r="N1150" s="264"/>
      <c r="O1150" s="264"/>
      <c r="P1150" s="264"/>
      <c r="Q1150" s="264"/>
      <c r="R1150" s="264"/>
      <c r="S1150" s="264"/>
      <c r="T1150" s="26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T1150" s="266" t="s">
        <v>240</v>
      </c>
      <c r="AU1150" s="266" t="s">
        <v>89</v>
      </c>
      <c r="AV1150" s="15" t="s">
        <v>236</v>
      </c>
      <c r="AW1150" s="15" t="s">
        <v>35</v>
      </c>
      <c r="AX1150" s="15" t="s">
        <v>81</v>
      </c>
      <c r="AY1150" s="266" t="s">
        <v>230</v>
      </c>
    </row>
    <row r="1151" spans="1:65" s="2" customFormat="1" ht="24.15" customHeight="1">
      <c r="A1151" s="40"/>
      <c r="B1151" s="41"/>
      <c r="C1151" s="267" t="s">
        <v>1518</v>
      </c>
      <c r="D1151" s="267" t="s">
        <v>281</v>
      </c>
      <c r="E1151" s="268" t="s">
        <v>1519</v>
      </c>
      <c r="F1151" s="269" t="s">
        <v>1520</v>
      </c>
      <c r="G1151" s="270" t="s">
        <v>315</v>
      </c>
      <c r="H1151" s="271">
        <v>139.821</v>
      </c>
      <c r="I1151" s="272"/>
      <c r="J1151" s="273">
        <f>ROUND(I1151*H1151,2)</f>
        <v>0</v>
      </c>
      <c r="K1151" s="269" t="s">
        <v>235</v>
      </c>
      <c r="L1151" s="274"/>
      <c r="M1151" s="275" t="s">
        <v>19</v>
      </c>
      <c r="N1151" s="276" t="s">
        <v>45</v>
      </c>
      <c r="O1151" s="86"/>
      <c r="P1151" s="225">
        <f>O1151*H1151</f>
        <v>0</v>
      </c>
      <c r="Q1151" s="225">
        <v>0.00045</v>
      </c>
      <c r="R1151" s="225">
        <f>Q1151*H1151</f>
        <v>0.06291945</v>
      </c>
      <c r="S1151" s="225">
        <v>0</v>
      </c>
      <c r="T1151" s="226">
        <f>S1151*H1151</f>
        <v>0</v>
      </c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R1151" s="227" t="s">
        <v>456</v>
      </c>
      <c r="AT1151" s="227" t="s">
        <v>281</v>
      </c>
      <c r="AU1151" s="227" t="s">
        <v>89</v>
      </c>
      <c r="AY1151" s="19" t="s">
        <v>230</v>
      </c>
      <c r="BE1151" s="228">
        <f>IF(N1151="základní",J1151,0)</f>
        <v>0</v>
      </c>
      <c r="BF1151" s="228">
        <f>IF(N1151="snížená",J1151,0)</f>
        <v>0</v>
      </c>
      <c r="BG1151" s="228">
        <f>IF(N1151="zákl. přenesená",J1151,0)</f>
        <v>0</v>
      </c>
      <c r="BH1151" s="228">
        <f>IF(N1151="sníž. přenesená",J1151,0)</f>
        <v>0</v>
      </c>
      <c r="BI1151" s="228">
        <f>IF(N1151="nulová",J1151,0)</f>
        <v>0</v>
      </c>
      <c r="BJ1151" s="19" t="s">
        <v>89</v>
      </c>
      <c r="BK1151" s="228">
        <f>ROUND(I1151*H1151,2)</f>
        <v>0</v>
      </c>
      <c r="BL1151" s="19" t="s">
        <v>348</v>
      </c>
      <c r="BM1151" s="227" t="s">
        <v>1521</v>
      </c>
    </row>
    <row r="1152" spans="1:51" s="14" customFormat="1" ht="12">
      <c r="A1152" s="14"/>
      <c r="B1152" s="245"/>
      <c r="C1152" s="246"/>
      <c r="D1152" s="236" t="s">
        <v>240</v>
      </c>
      <c r="E1152" s="246"/>
      <c r="F1152" s="248" t="s">
        <v>1522</v>
      </c>
      <c r="G1152" s="246"/>
      <c r="H1152" s="249">
        <v>139.821</v>
      </c>
      <c r="I1152" s="250"/>
      <c r="J1152" s="246"/>
      <c r="K1152" s="246"/>
      <c r="L1152" s="251"/>
      <c r="M1152" s="252"/>
      <c r="N1152" s="253"/>
      <c r="O1152" s="253"/>
      <c r="P1152" s="253"/>
      <c r="Q1152" s="253"/>
      <c r="R1152" s="253"/>
      <c r="S1152" s="253"/>
      <c r="T1152" s="25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55" t="s">
        <v>240</v>
      </c>
      <c r="AU1152" s="255" t="s">
        <v>89</v>
      </c>
      <c r="AV1152" s="14" t="s">
        <v>89</v>
      </c>
      <c r="AW1152" s="14" t="s">
        <v>4</v>
      </c>
      <c r="AX1152" s="14" t="s">
        <v>81</v>
      </c>
      <c r="AY1152" s="255" t="s">
        <v>230</v>
      </c>
    </row>
    <row r="1153" spans="1:65" s="2" customFormat="1" ht="37.8" customHeight="1">
      <c r="A1153" s="40"/>
      <c r="B1153" s="41"/>
      <c r="C1153" s="216" t="s">
        <v>1523</v>
      </c>
      <c r="D1153" s="216" t="s">
        <v>232</v>
      </c>
      <c r="E1153" s="217" t="s">
        <v>1524</v>
      </c>
      <c r="F1153" s="218" t="s">
        <v>1525</v>
      </c>
      <c r="G1153" s="219" t="s">
        <v>144</v>
      </c>
      <c r="H1153" s="220">
        <v>15.37</v>
      </c>
      <c r="I1153" s="221"/>
      <c r="J1153" s="222">
        <f>ROUND(I1153*H1153,2)</f>
        <v>0</v>
      </c>
      <c r="K1153" s="218" t="s">
        <v>235</v>
      </c>
      <c r="L1153" s="46"/>
      <c r="M1153" s="223" t="s">
        <v>19</v>
      </c>
      <c r="N1153" s="224" t="s">
        <v>45</v>
      </c>
      <c r="O1153" s="86"/>
      <c r="P1153" s="225">
        <f>O1153*H1153</f>
        <v>0</v>
      </c>
      <c r="Q1153" s="225">
        <v>0.0054</v>
      </c>
      <c r="R1153" s="225">
        <f>Q1153*H1153</f>
        <v>0.082998</v>
      </c>
      <c r="S1153" s="225">
        <v>0</v>
      </c>
      <c r="T1153" s="226">
        <f>S1153*H1153</f>
        <v>0</v>
      </c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R1153" s="227" t="s">
        <v>348</v>
      </c>
      <c r="AT1153" s="227" t="s">
        <v>232</v>
      </c>
      <c r="AU1153" s="227" t="s">
        <v>89</v>
      </c>
      <c r="AY1153" s="19" t="s">
        <v>230</v>
      </c>
      <c r="BE1153" s="228">
        <f>IF(N1153="základní",J1153,0)</f>
        <v>0</v>
      </c>
      <c r="BF1153" s="228">
        <f>IF(N1153="snížená",J1153,0)</f>
        <v>0</v>
      </c>
      <c r="BG1153" s="228">
        <f>IF(N1153="zákl. přenesená",J1153,0)</f>
        <v>0</v>
      </c>
      <c r="BH1153" s="228">
        <f>IF(N1153="sníž. přenesená",J1153,0)</f>
        <v>0</v>
      </c>
      <c r="BI1153" s="228">
        <f>IF(N1153="nulová",J1153,0)</f>
        <v>0</v>
      </c>
      <c r="BJ1153" s="19" t="s">
        <v>89</v>
      </c>
      <c r="BK1153" s="228">
        <f>ROUND(I1153*H1153,2)</f>
        <v>0</v>
      </c>
      <c r="BL1153" s="19" t="s">
        <v>348</v>
      </c>
      <c r="BM1153" s="227" t="s">
        <v>1526</v>
      </c>
    </row>
    <row r="1154" spans="1:47" s="2" customFormat="1" ht="12">
      <c r="A1154" s="40"/>
      <c r="B1154" s="41"/>
      <c r="C1154" s="42"/>
      <c r="D1154" s="229" t="s">
        <v>238</v>
      </c>
      <c r="E1154" s="42"/>
      <c r="F1154" s="230" t="s">
        <v>1527</v>
      </c>
      <c r="G1154" s="42"/>
      <c r="H1154" s="42"/>
      <c r="I1154" s="231"/>
      <c r="J1154" s="42"/>
      <c r="K1154" s="42"/>
      <c r="L1154" s="46"/>
      <c r="M1154" s="232"/>
      <c r="N1154" s="233"/>
      <c r="O1154" s="86"/>
      <c r="P1154" s="86"/>
      <c r="Q1154" s="86"/>
      <c r="R1154" s="86"/>
      <c r="S1154" s="86"/>
      <c r="T1154" s="87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T1154" s="19" t="s">
        <v>238</v>
      </c>
      <c r="AU1154" s="19" t="s">
        <v>89</v>
      </c>
    </row>
    <row r="1155" spans="1:51" s="13" customFormat="1" ht="12">
      <c r="A1155" s="13"/>
      <c r="B1155" s="234"/>
      <c r="C1155" s="235"/>
      <c r="D1155" s="236" t="s">
        <v>240</v>
      </c>
      <c r="E1155" s="237" t="s">
        <v>19</v>
      </c>
      <c r="F1155" s="238" t="s">
        <v>1528</v>
      </c>
      <c r="G1155" s="235"/>
      <c r="H1155" s="237" t="s">
        <v>19</v>
      </c>
      <c r="I1155" s="239"/>
      <c r="J1155" s="235"/>
      <c r="K1155" s="235"/>
      <c r="L1155" s="240"/>
      <c r="M1155" s="241"/>
      <c r="N1155" s="242"/>
      <c r="O1155" s="242"/>
      <c r="P1155" s="242"/>
      <c r="Q1155" s="242"/>
      <c r="R1155" s="242"/>
      <c r="S1155" s="242"/>
      <c r="T1155" s="24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44" t="s">
        <v>240</v>
      </c>
      <c r="AU1155" s="244" t="s">
        <v>89</v>
      </c>
      <c r="AV1155" s="13" t="s">
        <v>81</v>
      </c>
      <c r="AW1155" s="13" t="s">
        <v>35</v>
      </c>
      <c r="AX1155" s="13" t="s">
        <v>73</v>
      </c>
      <c r="AY1155" s="244" t="s">
        <v>230</v>
      </c>
    </row>
    <row r="1156" spans="1:51" s="14" customFormat="1" ht="12">
      <c r="A1156" s="14"/>
      <c r="B1156" s="245"/>
      <c r="C1156" s="246"/>
      <c r="D1156" s="236" t="s">
        <v>240</v>
      </c>
      <c r="E1156" s="247" t="s">
        <v>19</v>
      </c>
      <c r="F1156" s="248" t="s">
        <v>1529</v>
      </c>
      <c r="G1156" s="246"/>
      <c r="H1156" s="249">
        <v>5.61</v>
      </c>
      <c r="I1156" s="250"/>
      <c r="J1156" s="246"/>
      <c r="K1156" s="246"/>
      <c r="L1156" s="251"/>
      <c r="M1156" s="252"/>
      <c r="N1156" s="253"/>
      <c r="O1156" s="253"/>
      <c r="P1156" s="253"/>
      <c r="Q1156" s="253"/>
      <c r="R1156" s="253"/>
      <c r="S1156" s="253"/>
      <c r="T1156" s="25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55" t="s">
        <v>240</v>
      </c>
      <c r="AU1156" s="255" t="s">
        <v>89</v>
      </c>
      <c r="AV1156" s="14" t="s">
        <v>89</v>
      </c>
      <c r="AW1156" s="14" t="s">
        <v>35</v>
      </c>
      <c r="AX1156" s="14" t="s">
        <v>73</v>
      </c>
      <c r="AY1156" s="255" t="s">
        <v>230</v>
      </c>
    </row>
    <row r="1157" spans="1:51" s="14" customFormat="1" ht="12">
      <c r="A1157" s="14"/>
      <c r="B1157" s="245"/>
      <c r="C1157" s="246"/>
      <c r="D1157" s="236" t="s">
        <v>240</v>
      </c>
      <c r="E1157" s="247" t="s">
        <v>19</v>
      </c>
      <c r="F1157" s="248" t="s">
        <v>1099</v>
      </c>
      <c r="G1157" s="246"/>
      <c r="H1157" s="249">
        <v>3.77</v>
      </c>
      <c r="I1157" s="250"/>
      <c r="J1157" s="246"/>
      <c r="K1157" s="246"/>
      <c r="L1157" s="251"/>
      <c r="M1157" s="252"/>
      <c r="N1157" s="253"/>
      <c r="O1157" s="253"/>
      <c r="P1157" s="253"/>
      <c r="Q1157" s="253"/>
      <c r="R1157" s="253"/>
      <c r="S1157" s="253"/>
      <c r="T1157" s="25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55" t="s">
        <v>240</v>
      </c>
      <c r="AU1157" s="255" t="s">
        <v>89</v>
      </c>
      <c r="AV1157" s="14" t="s">
        <v>89</v>
      </c>
      <c r="AW1157" s="14" t="s">
        <v>35</v>
      </c>
      <c r="AX1157" s="14" t="s">
        <v>73</v>
      </c>
      <c r="AY1157" s="255" t="s">
        <v>230</v>
      </c>
    </row>
    <row r="1158" spans="1:51" s="14" customFormat="1" ht="12">
      <c r="A1158" s="14"/>
      <c r="B1158" s="245"/>
      <c r="C1158" s="246"/>
      <c r="D1158" s="236" t="s">
        <v>240</v>
      </c>
      <c r="E1158" s="247" t="s">
        <v>19</v>
      </c>
      <c r="F1158" s="248" t="s">
        <v>1530</v>
      </c>
      <c r="G1158" s="246"/>
      <c r="H1158" s="249">
        <v>5.99</v>
      </c>
      <c r="I1158" s="250"/>
      <c r="J1158" s="246"/>
      <c r="K1158" s="246"/>
      <c r="L1158" s="251"/>
      <c r="M1158" s="252"/>
      <c r="N1158" s="253"/>
      <c r="O1158" s="253"/>
      <c r="P1158" s="253"/>
      <c r="Q1158" s="253"/>
      <c r="R1158" s="253"/>
      <c r="S1158" s="253"/>
      <c r="T1158" s="25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55" t="s">
        <v>240</v>
      </c>
      <c r="AU1158" s="255" t="s">
        <v>89</v>
      </c>
      <c r="AV1158" s="14" t="s">
        <v>89</v>
      </c>
      <c r="AW1158" s="14" t="s">
        <v>35</v>
      </c>
      <c r="AX1158" s="14" t="s">
        <v>73</v>
      </c>
      <c r="AY1158" s="255" t="s">
        <v>230</v>
      </c>
    </row>
    <row r="1159" spans="1:51" s="16" customFormat="1" ht="12">
      <c r="A1159" s="16"/>
      <c r="B1159" s="277"/>
      <c r="C1159" s="278"/>
      <c r="D1159" s="236" t="s">
        <v>240</v>
      </c>
      <c r="E1159" s="279" t="s">
        <v>173</v>
      </c>
      <c r="F1159" s="280" t="s">
        <v>469</v>
      </c>
      <c r="G1159" s="278"/>
      <c r="H1159" s="281">
        <v>15.37</v>
      </c>
      <c r="I1159" s="282"/>
      <c r="J1159" s="278"/>
      <c r="K1159" s="278"/>
      <c r="L1159" s="283"/>
      <c r="M1159" s="284"/>
      <c r="N1159" s="285"/>
      <c r="O1159" s="285"/>
      <c r="P1159" s="285"/>
      <c r="Q1159" s="285"/>
      <c r="R1159" s="285"/>
      <c r="S1159" s="285"/>
      <c r="T1159" s="28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T1159" s="287" t="s">
        <v>240</v>
      </c>
      <c r="AU1159" s="287" t="s">
        <v>89</v>
      </c>
      <c r="AV1159" s="16" t="s">
        <v>116</v>
      </c>
      <c r="AW1159" s="16" t="s">
        <v>35</v>
      </c>
      <c r="AX1159" s="16" t="s">
        <v>73</v>
      </c>
      <c r="AY1159" s="287" t="s">
        <v>230</v>
      </c>
    </row>
    <row r="1160" spans="1:51" s="15" customFormat="1" ht="12">
      <c r="A1160" s="15"/>
      <c r="B1160" s="256"/>
      <c r="C1160" s="257"/>
      <c r="D1160" s="236" t="s">
        <v>240</v>
      </c>
      <c r="E1160" s="258" t="s">
        <v>19</v>
      </c>
      <c r="F1160" s="259" t="s">
        <v>244</v>
      </c>
      <c r="G1160" s="257"/>
      <c r="H1160" s="260">
        <v>15.37</v>
      </c>
      <c r="I1160" s="261"/>
      <c r="J1160" s="257"/>
      <c r="K1160" s="257"/>
      <c r="L1160" s="262"/>
      <c r="M1160" s="263"/>
      <c r="N1160" s="264"/>
      <c r="O1160" s="264"/>
      <c r="P1160" s="264"/>
      <c r="Q1160" s="264"/>
      <c r="R1160" s="264"/>
      <c r="S1160" s="264"/>
      <c r="T1160" s="26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T1160" s="266" t="s">
        <v>240</v>
      </c>
      <c r="AU1160" s="266" t="s">
        <v>89</v>
      </c>
      <c r="AV1160" s="15" t="s">
        <v>236</v>
      </c>
      <c r="AW1160" s="15" t="s">
        <v>35</v>
      </c>
      <c r="AX1160" s="15" t="s">
        <v>81</v>
      </c>
      <c r="AY1160" s="266" t="s">
        <v>230</v>
      </c>
    </row>
    <row r="1161" spans="1:65" s="2" customFormat="1" ht="24.15" customHeight="1">
      <c r="A1161" s="40"/>
      <c r="B1161" s="41"/>
      <c r="C1161" s="267" t="s">
        <v>1531</v>
      </c>
      <c r="D1161" s="267" t="s">
        <v>281</v>
      </c>
      <c r="E1161" s="268" t="s">
        <v>1532</v>
      </c>
      <c r="F1161" s="269" t="s">
        <v>1533</v>
      </c>
      <c r="G1161" s="270" t="s">
        <v>144</v>
      </c>
      <c r="H1161" s="271">
        <v>16.907</v>
      </c>
      <c r="I1161" s="272"/>
      <c r="J1161" s="273">
        <f>ROUND(I1161*H1161,2)</f>
        <v>0</v>
      </c>
      <c r="K1161" s="269" t="s">
        <v>235</v>
      </c>
      <c r="L1161" s="274"/>
      <c r="M1161" s="275" t="s">
        <v>19</v>
      </c>
      <c r="N1161" s="276" t="s">
        <v>45</v>
      </c>
      <c r="O1161" s="86"/>
      <c r="P1161" s="225">
        <f>O1161*H1161</f>
        <v>0</v>
      </c>
      <c r="Q1161" s="225">
        <v>0.021</v>
      </c>
      <c r="R1161" s="225">
        <f>Q1161*H1161</f>
        <v>0.355047</v>
      </c>
      <c r="S1161" s="225">
        <v>0</v>
      </c>
      <c r="T1161" s="226">
        <f>S1161*H1161</f>
        <v>0</v>
      </c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R1161" s="227" t="s">
        <v>456</v>
      </c>
      <c r="AT1161" s="227" t="s">
        <v>281</v>
      </c>
      <c r="AU1161" s="227" t="s">
        <v>89</v>
      </c>
      <c r="AY1161" s="19" t="s">
        <v>230</v>
      </c>
      <c r="BE1161" s="228">
        <f>IF(N1161="základní",J1161,0)</f>
        <v>0</v>
      </c>
      <c r="BF1161" s="228">
        <f>IF(N1161="snížená",J1161,0)</f>
        <v>0</v>
      </c>
      <c r="BG1161" s="228">
        <f>IF(N1161="zákl. přenesená",J1161,0)</f>
        <v>0</v>
      </c>
      <c r="BH1161" s="228">
        <f>IF(N1161="sníž. přenesená",J1161,0)</f>
        <v>0</v>
      </c>
      <c r="BI1161" s="228">
        <f>IF(N1161="nulová",J1161,0)</f>
        <v>0</v>
      </c>
      <c r="BJ1161" s="19" t="s">
        <v>89</v>
      </c>
      <c r="BK1161" s="228">
        <f>ROUND(I1161*H1161,2)</f>
        <v>0</v>
      </c>
      <c r="BL1161" s="19" t="s">
        <v>348</v>
      </c>
      <c r="BM1161" s="227" t="s">
        <v>1534</v>
      </c>
    </row>
    <row r="1162" spans="1:51" s="14" customFormat="1" ht="12">
      <c r="A1162" s="14"/>
      <c r="B1162" s="245"/>
      <c r="C1162" s="246"/>
      <c r="D1162" s="236" t="s">
        <v>240</v>
      </c>
      <c r="E1162" s="246"/>
      <c r="F1162" s="248" t="s">
        <v>1535</v>
      </c>
      <c r="G1162" s="246"/>
      <c r="H1162" s="249">
        <v>16.907</v>
      </c>
      <c r="I1162" s="250"/>
      <c r="J1162" s="246"/>
      <c r="K1162" s="246"/>
      <c r="L1162" s="251"/>
      <c r="M1162" s="252"/>
      <c r="N1162" s="253"/>
      <c r="O1162" s="253"/>
      <c r="P1162" s="253"/>
      <c r="Q1162" s="253"/>
      <c r="R1162" s="253"/>
      <c r="S1162" s="253"/>
      <c r="T1162" s="25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55" t="s">
        <v>240</v>
      </c>
      <c r="AU1162" s="255" t="s">
        <v>89</v>
      </c>
      <c r="AV1162" s="14" t="s">
        <v>89</v>
      </c>
      <c r="AW1162" s="14" t="s">
        <v>4</v>
      </c>
      <c r="AX1162" s="14" t="s">
        <v>81</v>
      </c>
      <c r="AY1162" s="255" t="s">
        <v>230</v>
      </c>
    </row>
    <row r="1163" spans="1:65" s="2" customFormat="1" ht="49.05" customHeight="1">
      <c r="A1163" s="40"/>
      <c r="B1163" s="41"/>
      <c r="C1163" s="216" t="s">
        <v>1536</v>
      </c>
      <c r="D1163" s="216" t="s">
        <v>232</v>
      </c>
      <c r="E1163" s="217" t="s">
        <v>1537</v>
      </c>
      <c r="F1163" s="218" t="s">
        <v>1538</v>
      </c>
      <c r="G1163" s="219" t="s">
        <v>144</v>
      </c>
      <c r="H1163" s="220">
        <v>37.57</v>
      </c>
      <c r="I1163" s="221"/>
      <c r="J1163" s="222">
        <f>ROUND(I1163*H1163,2)</f>
        <v>0</v>
      </c>
      <c r="K1163" s="218" t="s">
        <v>235</v>
      </c>
      <c r="L1163" s="46"/>
      <c r="M1163" s="223" t="s">
        <v>19</v>
      </c>
      <c r="N1163" s="224" t="s">
        <v>45</v>
      </c>
      <c r="O1163" s="86"/>
      <c r="P1163" s="225">
        <f>O1163*H1163</f>
        <v>0</v>
      </c>
      <c r="Q1163" s="225">
        <v>0.00694</v>
      </c>
      <c r="R1163" s="225">
        <f>Q1163*H1163</f>
        <v>0.2607358</v>
      </c>
      <c r="S1163" s="225">
        <v>0</v>
      </c>
      <c r="T1163" s="226">
        <f>S1163*H1163</f>
        <v>0</v>
      </c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R1163" s="227" t="s">
        <v>348</v>
      </c>
      <c r="AT1163" s="227" t="s">
        <v>232</v>
      </c>
      <c r="AU1163" s="227" t="s">
        <v>89</v>
      </c>
      <c r="AY1163" s="19" t="s">
        <v>230</v>
      </c>
      <c r="BE1163" s="228">
        <f>IF(N1163="základní",J1163,0)</f>
        <v>0</v>
      </c>
      <c r="BF1163" s="228">
        <f>IF(N1163="snížená",J1163,0)</f>
        <v>0</v>
      </c>
      <c r="BG1163" s="228">
        <f>IF(N1163="zákl. přenesená",J1163,0)</f>
        <v>0</v>
      </c>
      <c r="BH1163" s="228">
        <f>IF(N1163="sníž. přenesená",J1163,0)</f>
        <v>0</v>
      </c>
      <c r="BI1163" s="228">
        <f>IF(N1163="nulová",J1163,0)</f>
        <v>0</v>
      </c>
      <c r="BJ1163" s="19" t="s">
        <v>89</v>
      </c>
      <c r="BK1163" s="228">
        <f>ROUND(I1163*H1163,2)</f>
        <v>0</v>
      </c>
      <c r="BL1163" s="19" t="s">
        <v>348</v>
      </c>
      <c r="BM1163" s="227" t="s">
        <v>1539</v>
      </c>
    </row>
    <row r="1164" spans="1:47" s="2" customFormat="1" ht="12">
      <c r="A1164" s="40"/>
      <c r="B1164" s="41"/>
      <c r="C1164" s="42"/>
      <c r="D1164" s="229" t="s">
        <v>238</v>
      </c>
      <c r="E1164" s="42"/>
      <c r="F1164" s="230" t="s">
        <v>1540</v>
      </c>
      <c r="G1164" s="42"/>
      <c r="H1164" s="42"/>
      <c r="I1164" s="231"/>
      <c r="J1164" s="42"/>
      <c r="K1164" s="42"/>
      <c r="L1164" s="46"/>
      <c r="M1164" s="232"/>
      <c r="N1164" s="233"/>
      <c r="O1164" s="86"/>
      <c r="P1164" s="86"/>
      <c r="Q1164" s="86"/>
      <c r="R1164" s="86"/>
      <c r="S1164" s="86"/>
      <c r="T1164" s="87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T1164" s="19" t="s">
        <v>238</v>
      </c>
      <c r="AU1164" s="19" t="s">
        <v>89</v>
      </c>
    </row>
    <row r="1165" spans="1:51" s="13" customFormat="1" ht="12">
      <c r="A1165" s="13"/>
      <c r="B1165" s="234"/>
      <c r="C1165" s="235"/>
      <c r="D1165" s="236" t="s">
        <v>240</v>
      </c>
      <c r="E1165" s="237" t="s">
        <v>19</v>
      </c>
      <c r="F1165" s="238" t="s">
        <v>1515</v>
      </c>
      <c r="G1165" s="235"/>
      <c r="H1165" s="237" t="s">
        <v>19</v>
      </c>
      <c r="I1165" s="239"/>
      <c r="J1165" s="235"/>
      <c r="K1165" s="235"/>
      <c r="L1165" s="240"/>
      <c r="M1165" s="241"/>
      <c r="N1165" s="242"/>
      <c r="O1165" s="242"/>
      <c r="P1165" s="242"/>
      <c r="Q1165" s="242"/>
      <c r="R1165" s="242"/>
      <c r="S1165" s="242"/>
      <c r="T1165" s="24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4" t="s">
        <v>240</v>
      </c>
      <c r="AU1165" s="244" t="s">
        <v>89</v>
      </c>
      <c r="AV1165" s="13" t="s">
        <v>81</v>
      </c>
      <c r="AW1165" s="13" t="s">
        <v>35</v>
      </c>
      <c r="AX1165" s="13" t="s">
        <v>73</v>
      </c>
      <c r="AY1165" s="244" t="s">
        <v>230</v>
      </c>
    </row>
    <row r="1166" spans="1:51" s="14" customFormat="1" ht="12">
      <c r="A1166" s="14"/>
      <c r="B1166" s="245"/>
      <c r="C1166" s="246"/>
      <c r="D1166" s="236" t="s">
        <v>240</v>
      </c>
      <c r="E1166" s="247" t="s">
        <v>19</v>
      </c>
      <c r="F1166" s="248" t="s">
        <v>172</v>
      </c>
      <c r="G1166" s="246"/>
      <c r="H1166" s="249">
        <v>37.57</v>
      </c>
      <c r="I1166" s="250"/>
      <c r="J1166" s="246"/>
      <c r="K1166" s="246"/>
      <c r="L1166" s="251"/>
      <c r="M1166" s="252"/>
      <c r="N1166" s="253"/>
      <c r="O1166" s="253"/>
      <c r="P1166" s="253"/>
      <c r="Q1166" s="253"/>
      <c r="R1166" s="253"/>
      <c r="S1166" s="253"/>
      <c r="T1166" s="25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55" t="s">
        <v>240</v>
      </c>
      <c r="AU1166" s="255" t="s">
        <v>89</v>
      </c>
      <c r="AV1166" s="14" t="s">
        <v>89</v>
      </c>
      <c r="AW1166" s="14" t="s">
        <v>35</v>
      </c>
      <c r="AX1166" s="14" t="s">
        <v>73</v>
      </c>
      <c r="AY1166" s="255" t="s">
        <v>230</v>
      </c>
    </row>
    <row r="1167" spans="1:51" s="16" customFormat="1" ht="12">
      <c r="A1167" s="16"/>
      <c r="B1167" s="277"/>
      <c r="C1167" s="278"/>
      <c r="D1167" s="236" t="s">
        <v>240</v>
      </c>
      <c r="E1167" s="279" t="s">
        <v>171</v>
      </c>
      <c r="F1167" s="280" t="s">
        <v>469</v>
      </c>
      <c r="G1167" s="278"/>
      <c r="H1167" s="281">
        <v>37.57</v>
      </c>
      <c r="I1167" s="282"/>
      <c r="J1167" s="278"/>
      <c r="K1167" s="278"/>
      <c r="L1167" s="283"/>
      <c r="M1167" s="284"/>
      <c r="N1167" s="285"/>
      <c r="O1167" s="285"/>
      <c r="P1167" s="285"/>
      <c r="Q1167" s="285"/>
      <c r="R1167" s="285"/>
      <c r="S1167" s="285"/>
      <c r="T1167" s="28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T1167" s="287" t="s">
        <v>240</v>
      </c>
      <c r="AU1167" s="287" t="s">
        <v>89</v>
      </c>
      <c r="AV1167" s="16" t="s">
        <v>116</v>
      </c>
      <c r="AW1167" s="16" t="s">
        <v>35</v>
      </c>
      <c r="AX1167" s="16" t="s">
        <v>73</v>
      </c>
      <c r="AY1167" s="287" t="s">
        <v>230</v>
      </c>
    </row>
    <row r="1168" spans="1:51" s="15" customFormat="1" ht="12">
      <c r="A1168" s="15"/>
      <c r="B1168" s="256"/>
      <c r="C1168" s="257"/>
      <c r="D1168" s="236" t="s">
        <v>240</v>
      </c>
      <c r="E1168" s="258" t="s">
        <v>19</v>
      </c>
      <c r="F1168" s="259" t="s">
        <v>244</v>
      </c>
      <c r="G1168" s="257"/>
      <c r="H1168" s="260">
        <v>37.57</v>
      </c>
      <c r="I1168" s="261"/>
      <c r="J1168" s="257"/>
      <c r="K1168" s="257"/>
      <c r="L1168" s="262"/>
      <c r="M1168" s="263"/>
      <c r="N1168" s="264"/>
      <c r="O1168" s="264"/>
      <c r="P1168" s="264"/>
      <c r="Q1168" s="264"/>
      <c r="R1168" s="264"/>
      <c r="S1168" s="264"/>
      <c r="T1168" s="26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T1168" s="266" t="s">
        <v>240</v>
      </c>
      <c r="AU1168" s="266" t="s">
        <v>89</v>
      </c>
      <c r="AV1168" s="15" t="s">
        <v>236</v>
      </c>
      <c r="AW1168" s="15" t="s">
        <v>35</v>
      </c>
      <c r="AX1168" s="15" t="s">
        <v>81</v>
      </c>
      <c r="AY1168" s="266" t="s">
        <v>230</v>
      </c>
    </row>
    <row r="1169" spans="1:65" s="2" customFormat="1" ht="33" customHeight="1">
      <c r="A1169" s="40"/>
      <c r="B1169" s="41"/>
      <c r="C1169" s="267" t="s">
        <v>1541</v>
      </c>
      <c r="D1169" s="267" t="s">
        <v>281</v>
      </c>
      <c r="E1169" s="268" t="s">
        <v>1542</v>
      </c>
      <c r="F1169" s="269" t="s">
        <v>1543</v>
      </c>
      <c r="G1169" s="270" t="s">
        <v>144</v>
      </c>
      <c r="H1169" s="271">
        <v>41.327</v>
      </c>
      <c r="I1169" s="272"/>
      <c r="J1169" s="273">
        <f>ROUND(I1169*H1169,2)</f>
        <v>0</v>
      </c>
      <c r="K1169" s="269" t="s">
        <v>235</v>
      </c>
      <c r="L1169" s="274"/>
      <c r="M1169" s="275" t="s">
        <v>19</v>
      </c>
      <c r="N1169" s="276" t="s">
        <v>45</v>
      </c>
      <c r="O1169" s="86"/>
      <c r="P1169" s="225">
        <f>O1169*H1169</f>
        <v>0</v>
      </c>
      <c r="Q1169" s="225">
        <v>0.0192</v>
      </c>
      <c r="R1169" s="225">
        <f>Q1169*H1169</f>
        <v>0.7934783999999999</v>
      </c>
      <c r="S1169" s="225">
        <v>0</v>
      </c>
      <c r="T1169" s="226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27" t="s">
        <v>456</v>
      </c>
      <c r="AT1169" s="227" t="s">
        <v>281</v>
      </c>
      <c r="AU1169" s="227" t="s">
        <v>89</v>
      </c>
      <c r="AY1169" s="19" t="s">
        <v>230</v>
      </c>
      <c r="BE1169" s="228">
        <f>IF(N1169="základní",J1169,0)</f>
        <v>0</v>
      </c>
      <c r="BF1169" s="228">
        <f>IF(N1169="snížená",J1169,0)</f>
        <v>0</v>
      </c>
      <c r="BG1169" s="228">
        <f>IF(N1169="zákl. přenesená",J1169,0)</f>
        <v>0</v>
      </c>
      <c r="BH1169" s="228">
        <f>IF(N1169="sníž. přenesená",J1169,0)</f>
        <v>0</v>
      </c>
      <c r="BI1169" s="228">
        <f>IF(N1169="nulová",J1169,0)</f>
        <v>0</v>
      </c>
      <c r="BJ1169" s="19" t="s">
        <v>89</v>
      </c>
      <c r="BK1169" s="228">
        <f>ROUND(I1169*H1169,2)</f>
        <v>0</v>
      </c>
      <c r="BL1169" s="19" t="s">
        <v>348</v>
      </c>
      <c r="BM1169" s="227" t="s">
        <v>1544</v>
      </c>
    </row>
    <row r="1170" spans="1:51" s="14" customFormat="1" ht="12">
      <c r="A1170" s="14"/>
      <c r="B1170" s="245"/>
      <c r="C1170" s="246"/>
      <c r="D1170" s="236" t="s">
        <v>240</v>
      </c>
      <c r="E1170" s="246"/>
      <c r="F1170" s="248" t="s">
        <v>1545</v>
      </c>
      <c r="G1170" s="246"/>
      <c r="H1170" s="249">
        <v>41.327</v>
      </c>
      <c r="I1170" s="250"/>
      <c r="J1170" s="246"/>
      <c r="K1170" s="246"/>
      <c r="L1170" s="251"/>
      <c r="M1170" s="252"/>
      <c r="N1170" s="253"/>
      <c r="O1170" s="253"/>
      <c r="P1170" s="253"/>
      <c r="Q1170" s="253"/>
      <c r="R1170" s="253"/>
      <c r="S1170" s="253"/>
      <c r="T1170" s="25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55" t="s">
        <v>240</v>
      </c>
      <c r="AU1170" s="255" t="s">
        <v>89</v>
      </c>
      <c r="AV1170" s="14" t="s">
        <v>89</v>
      </c>
      <c r="AW1170" s="14" t="s">
        <v>4</v>
      </c>
      <c r="AX1170" s="14" t="s">
        <v>81</v>
      </c>
      <c r="AY1170" s="255" t="s">
        <v>230</v>
      </c>
    </row>
    <row r="1171" spans="1:65" s="2" customFormat="1" ht="37.8" customHeight="1">
      <c r="A1171" s="40"/>
      <c r="B1171" s="41"/>
      <c r="C1171" s="216" t="s">
        <v>1546</v>
      </c>
      <c r="D1171" s="216" t="s">
        <v>232</v>
      </c>
      <c r="E1171" s="217" t="s">
        <v>1547</v>
      </c>
      <c r="F1171" s="218" t="s">
        <v>1548</v>
      </c>
      <c r="G1171" s="219" t="s">
        <v>144</v>
      </c>
      <c r="H1171" s="220">
        <v>15.37</v>
      </c>
      <c r="I1171" s="221"/>
      <c r="J1171" s="222">
        <f>ROUND(I1171*H1171,2)</f>
        <v>0</v>
      </c>
      <c r="K1171" s="218" t="s">
        <v>235</v>
      </c>
      <c r="L1171" s="46"/>
      <c r="M1171" s="223" t="s">
        <v>19</v>
      </c>
      <c r="N1171" s="224" t="s">
        <v>45</v>
      </c>
      <c r="O1171" s="86"/>
      <c r="P1171" s="225">
        <f>O1171*H1171</f>
        <v>0</v>
      </c>
      <c r="Q1171" s="225">
        <v>0</v>
      </c>
      <c r="R1171" s="225">
        <f>Q1171*H1171</f>
        <v>0</v>
      </c>
      <c r="S1171" s="225">
        <v>0</v>
      </c>
      <c r="T1171" s="226">
        <f>S1171*H1171</f>
        <v>0</v>
      </c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R1171" s="227" t="s">
        <v>348</v>
      </c>
      <c r="AT1171" s="227" t="s">
        <v>232</v>
      </c>
      <c r="AU1171" s="227" t="s">
        <v>89</v>
      </c>
      <c r="AY1171" s="19" t="s">
        <v>230</v>
      </c>
      <c r="BE1171" s="228">
        <f>IF(N1171="základní",J1171,0)</f>
        <v>0</v>
      </c>
      <c r="BF1171" s="228">
        <f>IF(N1171="snížená",J1171,0)</f>
        <v>0</v>
      </c>
      <c r="BG1171" s="228">
        <f>IF(N1171="zákl. přenesená",J1171,0)</f>
        <v>0</v>
      </c>
      <c r="BH1171" s="228">
        <f>IF(N1171="sníž. přenesená",J1171,0)</f>
        <v>0</v>
      </c>
      <c r="BI1171" s="228">
        <f>IF(N1171="nulová",J1171,0)</f>
        <v>0</v>
      </c>
      <c r="BJ1171" s="19" t="s">
        <v>89</v>
      </c>
      <c r="BK1171" s="228">
        <f>ROUND(I1171*H1171,2)</f>
        <v>0</v>
      </c>
      <c r="BL1171" s="19" t="s">
        <v>348</v>
      </c>
      <c r="BM1171" s="227" t="s">
        <v>1549</v>
      </c>
    </row>
    <row r="1172" spans="1:47" s="2" customFormat="1" ht="12">
      <c r="A1172" s="40"/>
      <c r="B1172" s="41"/>
      <c r="C1172" s="42"/>
      <c r="D1172" s="229" t="s">
        <v>238</v>
      </c>
      <c r="E1172" s="42"/>
      <c r="F1172" s="230" t="s">
        <v>1550</v>
      </c>
      <c r="G1172" s="42"/>
      <c r="H1172" s="42"/>
      <c r="I1172" s="231"/>
      <c r="J1172" s="42"/>
      <c r="K1172" s="42"/>
      <c r="L1172" s="46"/>
      <c r="M1172" s="232"/>
      <c r="N1172" s="233"/>
      <c r="O1172" s="86"/>
      <c r="P1172" s="86"/>
      <c r="Q1172" s="86"/>
      <c r="R1172" s="86"/>
      <c r="S1172" s="86"/>
      <c r="T1172" s="87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T1172" s="19" t="s">
        <v>238</v>
      </c>
      <c r="AU1172" s="19" t="s">
        <v>89</v>
      </c>
    </row>
    <row r="1173" spans="1:51" s="14" customFormat="1" ht="12">
      <c r="A1173" s="14"/>
      <c r="B1173" s="245"/>
      <c r="C1173" s="246"/>
      <c r="D1173" s="236" t="s">
        <v>240</v>
      </c>
      <c r="E1173" s="247" t="s">
        <v>19</v>
      </c>
      <c r="F1173" s="248" t="s">
        <v>173</v>
      </c>
      <c r="G1173" s="246"/>
      <c r="H1173" s="249">
        <v>15.37</v>
      </c>
      <c r="I1173" s="250"/>
      <c r="J1173" s="246"/>
      <c r="K1173" s="246"/>
      <c r="L1173" s="251"/>
      <c r="M1173" s="252"/>
      <c r="N1173" s="253"/>
      <c r="O1173" s="253"/>
      <c r="P1173" s="253"/>
      <c r="Q1173" s="253"/>
      <c r="R1173" s="253"/>
      <c r="S1173" s="253"/>
      <c r="T1173" s="25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55" t="s">
        <v>240</v>
      </c>
      <c r="AU1173" s="255" t="s">
        <v>89</v>
      </c>
      <c r="AV1173" s="14" t="s">
        <v>89</v>
      </c>
      <c r="AW1173" s="14" t="s">
        <v>35</v>
      </c>
      <c r="AX1173" s="14" t="s">
        <v>73</v>
      </c>
      <c r="AY1173" s="255" t="s">
        <v>230</v>
      </c>
    </row>
    <row r="1174" spans="1:51" s="15" customFormat="1" ht="12">
      <c r="A1174" s="15"/>
      <c r="B1174" s="256"/>
      <c r="C1174" s="257"/>
      <c r="D1174" s="236" t="s">
        <v>240</v>
      </c>
      <c r="E1174" s="258" t="s">
        <v>19</v>
      </c>
      <c r="F1174" s="259" t="s">
        <v>244</v>
      </c>
      <c r="G1174" s="257"/>
      <c r="H1174" s="260">
        <v>15.37</v>
      </c>
      <c r="I1174" s="261"/>
      <c r="J1174" s="257"/>
      <c r="K1174" s="257"/>
      <c r="L1174" s="262"/>
      <c r="M1174" s="263"/>
      <c r="N1174" s="264"/>
      <c r="O1174" s="264"/>
      <c r="P1174" s="264"/>
      <c r="Q1174" s="264"/>
      <c r="R1174" s="264"/>
      <c r="S1174" s="264"/>
      <c r="T1174" s="26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T1174" s="266" t="s">
        <v>240</v>
      </c>
      <c r="AU1174" s="266" t="s">
        <v>89</v>
      </c>
      <c r="AV1174" s="15" t="s">
        <v>236</v>
      </c>
      <c r="AW1174" s="15" t="s">
        <v>35</v>
      </c>
      <c r="AX1174" s="15" t="s">
        <v>81</v>
      </c>
      <c r="AY1174" s="266" t="s">
        <v>230</v>
      </c>
    </row>
    <row r="1175" spans="1:65" s="2" customFormat="1" ht="16.5" customHeight="1">
      <c r="A1175" s="40"/>
      <c r="B1175" s="41"/>
      <c r="C1175" s="216" t="s">
        <v>1551</v>
      </c>
      <c r="D1175" s="216" t="s">
        <v>232</v>
      </c>
      <c r="E1175" s="217" t="s">
        <v>1552</v>
      </c>
      <c r="F1175" s="218" t="s">
        <v>1553</v>
      </c>
      <c r="G1175" s="219" t="s">
        <v>114</v>
      </c>
      <c r="H1175" s="220">
        <v>77.23</v>
      </c>
      <c r="I1175" s="221"/>
      <c r="J1175" s="222">
        <f>ROUND(I1175*H1175,2)</f>
        <v>0</v>
      </c>
      <c r="K1175" s="218" t="s">
        <v>235</v>
      </c>
      <c r="L1175" s="46"/>
      <c r="M1175" s="223" t="s">
        <v>19</v>
      </c>
      <c r="N1175" s="224" t="s">
        <v>45</v>
      </c>
      <c r="O1175" s="86"/>
      <c r="P1175" s="225">
        <f>O1175*H1175</f>
        <v>0</v>
      </c>
      <c r="Q1175" s="225">
        <v>3E-05</v>
      </c>
      <c r="R1175" s="225">
        <f>Q1175*H1175</f>
        <v>0.0023169</v>
      </c>
      <c r="S1175" s="225">
        <v>0</v>
      </c>
      <c r="T1175" s="226">
        <f>S1175*H1175</f>
        <v>0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27" t="s">
        <v>348</v>
      </c>
      <c r="AT1175" s="227" t="s">
        <v>232</v>
      </c>
      <c r="AU1175" s="227" t="s">
        <v>89</v>
      </c>
      <c r="AY1175" s="19" t="s">
        <v>230</v>
      </c>
      <c r="BE1175" s="228">
        <f>IF(N1175="základní",J1175,0)</f>
        <v>0</v>
      </c>
      <c r="BF1175" s="228">
        <f>IF(N1175="snížená",J1175,0)</f>
        <v>0</v>
      </c>
      <c r="BG1175" s="228">
        <f>IF(N1175="zákl. přenesená",J1175,0)</f>
        <v>0</v>
      </c>
      <c r="BH1175" s="228">
        <f>IF(N1175="sníž. přenesená",J1175,0)</f>
        <v>0</v>
      </c>
      <c r="BI1175" s="228">
        <f>IF(N1175="nulová",J1175,0)</f>
        <v>0</v>
      </c>
      <c r="BJ1175" s="19" t="s">
        <v>89</v>
      </c>
      <c r="BK1175" s="228">
        <f>ROUND(I1175*H1175,2)</f>
        <v>0</v>
      </c>
      <c r="BL1175" s="19" t="s">
        <v>348</v>
      </c>
      <c r="BM1175" s="227" t="s">
        <v>1554</v>
      </c>
    </row>
    <row r="1176" spans="1:47" s="2" customFormat="1" ht="12">
      <c r="A1176" s="40"/>
      <c r="B1176" s="41"/>
      <c r="C1176" s="42"/>
      <c r="D1176" s="229" t="s">
        <v>238</v>
      </c>
      <c r="E1176" s="42"/>
      <c r="F1176" s="230" t="s">
        <v>1555</v>
      </c>
      <c r="G1176" s="42"/>
      <c r="H1176" s="42"/>
      <c r="I1176" s="231"/>
      <c r="J1176" s="42"/>
      <c r="K1176" s="42"/>
      <c r="L1176" s="46"/>
      <c r="M1176" s="232"/>
      <c r="N1176" s="233"/>
      <c r="O1176" s="86"/>
      <c r="P1176" s="86"/>
      <c r="Q1176" s="86"/>
      <c r="R1176" s="86"/>
      <c r="S1176" s="86"/>
      <c r="T1176" s="87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T1176" s="19" t="s">
        <v>238</v>
      </c>
      <c r="AU1176" s="19" t="s">
        <v>89</v>
      </c>
    </row>
    <row r="1177" spans="1:51" s="13" customFormat="1" ht="12">
      <c r="A1177" s="13"/>
      <c r="B1177" s="234"/>
      <c r="C1177" s="235"/>
      <c r="D1177" s="236" t="s">
        <v>240</v>
      </c>
      <c r="E1177" s="237" t="s">
        <v>19</v>
      </c>
      <c r="F1177" s="238" t="s">
        <v>1515</v>
      </c>
      <c r="G1177" s="235"/>
      <c r="H1177" s="237" t="s">
        <v>19</v>
      </c>
      <c r="I1177" s="239"/>
      <c r="J1177" s="235"/>
      <c r="K1177" s="235"/>
      <c r="L1177" s="240"/>
      <c r="M1177" s="241"/>
      <c r="N1177" s="242"/>
      <c r="O1177" s="242"/>
      <c r="P1177" s="242"/>
      <c r="Q1177" s="242"/>
      <c r="R1177" s="242"/>
      <c r="S1177" s="242"/>
      <c r="T1177" s="24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4" t="s">
        <v>240</v>
      </c>
      <c r="AU1177" s="244" t="s">
        <v>89</v>
      </c>
      <c r="AV1177" s="13" t="s">
        <v>81</v>
      </c>
      <c r="AW1177" s="13" t="s">
        <v>35</v>
      </c>
      <c r="AX1177" s="13" t="s">
        <v>73</v>
      </c>
      <c r="AY1177" s="244" t="s">
        <v>230</v>
      </c>
    </row>
    <row r="1178" spans="1:51" s="14" customFormat="1" ht="12">
      <c r="A1178" s="14"/>
      <c r="B1178" s="245"/>
      <c r="C1178" s="246"/>
      <c r="D1178" s="236" t="s">
        <v>240</v>
      </c>
      <c r="E1178" s="247" t="s">
        <v>19</v>
      </c>
      <c r="F1178" s="248" t="s">
        <v>141</v>
      </c>
      <c r="G1178" s="246"/>
      <c r="H1178" s="249">
        <v>39.12</v>
      </c>
      <c r="I1178" s="250"/>
      <c r="J1178" s="246"/>
      <c r="K1178" s="246"/>
      <c r="L1178" s="251"/>
      <c r="M1178" s="252"/>
      <c r="N1178" s="253"/>
      <c r="O1178" s="253"/>
      <c r="P1178" s="253"/>
      <c r="Q1178" s="253"/>
      <c r="R1178" s="253"/>
      <c r="S1178" s="253"/>
      <c r="T1178" s="25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55" t="s">
        <v>240</v>
      </c>
      <c r="AU1178" s="255" t="s">
        <v>89</v>
      </c>
      <c r="AV1178" s="14" t="s">
        <v>89</v>
      </c>
      <c r="AW1178" s="14" t="s">
        <v>35</v>
      </c>
      <c r="AX1178" s="14" t="s">
        <v>73</v>
      </c>
      <c r="AY1178" s="255" t="s">
        <v>230</v>
      </c>
    </row>
    <row r="1179" spans="1:51" s="16" customFormat="1" ht="12">
      <c r="A1179" s="16"/>
      <c r="B1179" s="277"/>
      <c r="C1179" s="278"/>
      <c r="D1179" s="236" t="s">
        <v>240</v>
      </c>
      <c r="E1179" s="279" t="s">
        <v>19</v>
      </c>
      <c r="F1179" s="280" t="s">
        <v>469</v>
      </c>
      <c r="G1179" s="278"/>
      <c r="H1179" s="281">
        <v>39.12</v>
      </c>
      <c r="I1179" s="282"/>
      <c r="J1179" s="278"/>
      <c r="K1179" s="278"/>
      <c r="L1179" s="283"/>
      <c r="M1179" s="284"/>
      <c r="N1179" s="285"/>
      <c r="O1179" s="285"/>
      <c r="P1179" s="285"/>
      <c r="Q1179" s="285"/>
      <c r="R1179" s="285"/>
      <c r="S1179" s="285"/>
      <c r="T1179" s="28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T1179" s="287" t="s">
        <v>240</v>
      </c>
      <c r="AU1179" s="287" t="s">
        <v>89</v>
      </c>
      <c r="AV1179" s="16" t="s">
        <v>116</v>
      </c>
      <c r="AW1179" s="16" t="s">
        <v>35</v>
      </c>
      <c r="AX1179" s="16" t="s">
        <v>73</v>
      </c>
      <c r="AY1179" s="287" t="s">
        <v>230</v>
      </c>
    </row>
    <row r="1180" spans="1:51" s="13" customFormat="1" ht="12">
      <c r="A1180" s="13"/>
      <c r="B1180" s="234"/>
      <c r="C1180" s="235"/>
      <c r="D1180" s="236" t="s">
        <v>240</v>
      </c>
      <c r="E1180" s="237" t="s">
        <v>19</v>
      </c>
      <c r="F1180" s="238" t="s">
        <v>1528</v>
      </c>
      <c r="G1180" s="235"/>
      <c r="H1180" s="237" t="s">
        <v>19</v>
      </c>
      <c r="I1180" s="239"/>
      <c r="J1180" s="235"/>
      <c r="K1180" s="235"/>
      <c r="L1180" s="240"/>
      <c r="M1180" s="241"/>
      <c r="N1180" s="242"/>
      <c r="O1180" s="242"/>
      <c r="P1180" s="242"/>
      <c r="Q1180" s="242"/>
      <c r="R1180" s="242"/>
      <c r="S1180" s="242"/>
      <c r="T1180" s="24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44" t="s">
        <v>240</v>
      </c>
      <c r="AU1180" s="244" t="s">
        <v>89</v>
      </c>
      <c r="AV1180" s="13" t="s">
        <v>81</v>
      </c>
      <c r="AW1180" s="13" t="s">
        <v>35</v>
      </c>
      <c r="AX1180" s="13" t="s">
        <v>73</v>
      </c>
      <c r="AY1180" s="244" t="s">
        <v>230</v>
      </c>
    </row>
    <row r="1181" spans="1:51" s="14" customFormat="1" ht="12">
      <c r="A1181" s="14"/>
      <c r="B1181" s="245"/>
      <c r="C1181" s="246"/>
      <c r="D1181" s="236" t="s">
        <v>240</v>
      </c>
      <c r="E1181" s="247" t="s">
        <v>19</v>
      </c>
      <c r="F1181" s="248" t="s">
        <v>1556</v>
      </c>
      <c r="G1181" s="246"/>
      <c r="H1181" s="249">
        <v>13.8</v>
      </c>
      <c r="I1181" s="250"/>
      <c r="J1181" s="246"/>
      <c r="K1181" s="246"/>
      <c r="L1181" s="251"/>
      <c r="M1181" s="252"/>
      <c r="N1181" s="253"/>
      <c r="O1181" s="253"/>
      <c r="P1181" s="253"/>
      <c r="Q1181" s="253"/>
      <c r="R1181" s="253"/>
      <c r="S1181" s="253"/>
      <c r="T1181" s="25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55" t="s">
        <v>240</v>
      </c>
      <c r="AU1181" s="255" t="s">
        <v>89</v>
      </c>
      <c r="AV1181" s="14" t="s">
        <v>89</v>
      </c>
      <c r="AW1181" s="14" t="s">
        <v>35</v>
      </c>
      <c r="AX1181" s="14" t="s">
        <v>73</v>
      </c>
      <c r="AY1181" s="255" t="s">
        <v>230</v>
      </c>
    </row>
    <row r="1182" spans="1:51" s="14" customFormat="1" ht="12">
      <c r="A1182" s="14"/>
      <c r="B1182" s="245"/>
      <c r="C1182" s="246"/>
      <c r="D1182" s="236" t="s">
        <v>240</v>
      </c>
      <c r="E1182" s="247" t="s">
        <v>19</v>
      </c>
      <c r="F1182" s="248" t="s">
        <v>1557</v>
      </c>
      <c r="G1182" s="246"/>
      <c r="H1182" s="249">
        <v>8.02</v>
      </c>
      <c r="I1182" s="250"/>
      <c r="J1182" s="246"/>
      <c r="K1182" s="246"/>
      <c r="L1182" s="251"/>
      <c r="M1182" s="252"/>
      <c r="N1182" s="253"/>
      <c r="O1182" s="253"/>
      <c r="P1182" s="253"/>
      <c r="Q1182" s="253"/>
      <c r="R1182" s="253"/>
      <c r="S1182" s="253"/>
      <c r="T1182" s="25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55" t="s">
        <v>240</v>
      </c>
      <c r="AU1182" s="255" t="s">
        <v>89</v>
      </c>
      <c r="AV1182" s="14" t="s">
        <v>89</v>
      </c>
      <c r="AW1182" s="14" t="s">
        <v>35</v>
      </c>
      <c r="AX1182" s="14" t="s">
        <v>73</v>
      </c>
      <c r="AY1182" s="255" t="s">
        <v>230</v>
      </c>
    </row>
    <row r="1183" spans="1:51" s="14" customFormat="1" ht="12">
      <c r="A1183" s="14"/>
      <c r="B1183" s="245"/>
      <c r="C1183" s="246"/>
      <c r="D1183" s="236" t="s">
        <v>240</v>
      </c>
      <c r="E1183" s="247" t="s">
        <v>19</v>
      </c>
      <c r="F1183" s="248" t="s">
        <v>1558</v>
      </c>
      <c r="G1183" s="246"/>
      <c r="H1183" s="249">
        <v>16.29</v>
      </c>
      <c r="I1183" s="250"/>
      <c r="J1183" s="246"/>
      <c r="K1183" s="246"/>
      <c r="L1183" s="251"/>
      <c r="M1183" s="252"/>
      <c r="N1183" s="253"/>
      <c r="O1183" s="253"/>
      <c r="P1183" s="253"/>
      <c r="Q1183" s="253"/>
      <c r="R1183" s="253"/>
      <c r="S1183" s="253"/>
      <c r="T1183" s="25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55" t="s">
        <v>240</v>
      </c>
      <c r="AU1183" s="255" t="s">
        <v>89</v>
      </c>
      <c r="AV1183" s="14" t="s">
        <v>89</v>
      </c>
      <c r="AW1183" s="14" t="s">
        <v>35</v>
      </c>
      <c r="AX1183" s="14" t="s">
        <v>73</v>
      </c>
      <c r="AY1183" s="255" t="s">
        <v>230</v>
      </c>
    </row>
    <row r="1184" spans="1:51" s="16" customFormat="1" ht="12">
      <c r="A1184" s="16"/>
      <c r="B1184" s="277"/>
      <c r="C1184" s="278"/>
      <c r="D1184" s="236" t="s">
        <v>240</v>
      </c>
      <c r="E1184" s="279" t="s">
        <v>19</v>
      </c>
      <c r="F1184" s="280" t="s">
        <v>469</v>
      </c>
      <c r="G1184" s="278"/>
      <c r="H1184" s="281">
        <v>38.11</v>
      </c>
      <c r="I1184" s="282"/>
      <c r="J1184" s="278"/>
      <c r="K1184" s="278"/>
      <c r="L1184" s="283"/>
      <c r="M1184" s="284"/>
      <c r="N1184" s="285"/>
      <c r="O1184" s="285"/>
      <c r="P1184" s="285"/>
      <c r="Q1184" s="285"/>
      <c r="R1184" s="285"/>
      <c r="S1184" s="285"/>
      <c r="T1184" s="28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T1184" s="287" t="s">
        <v>240</v>
      </c>
      <c r="AU1184" s="287" t="s">
        <v>89</v>
      </c>
      <c r="AV1184" s="16" t="s">
        <v>116</v>
      </c>
      <c r="AW1184" s="16" t="s">
        <v>35</v>
      </c>
      <c r="AX1184" s="16" t="s">
        <v>73</v>
      </c>
      <c r="AY1184" s="287" t="s">
        <v>230</v>
      </c>
    </row>
    <row r="1185" spans="1:51" s="15" customFormat="1" ht="12">
      <c r="A1185" s="15"/>
      <c r="B1185" s="256"/>
      <c r="C1185" s="257"/>
      <c r="D1185" s="236" t="s">
        <v>240</v>
      </c>
      <c r="E1185" s="258" t="s">
        <v>19</v>
      </c>
      <c r="F1185" s="259" t="s">
        <v>244</v>
      </c>
      <c r="G1185" s="257"/>
      <c r="H1185" s="260">
        <v>77.23</v>
      </c>
      <c r="I1185" s="261"/>
      <c r="J1185" s="257"/>
      <c r="K1185" s="257"/>
      <c r="L1185" s="262"/>
      <c r="M1185" s="263"/>
      <c r="N1185" s="264"/>
      <c r="O1185" s="264"/>
      <c r="P1185" s="264"/>
      <c r="Q1185" s="264"/>
      <c r="R1185" s="264"/>
      <c r="S1185" s="264"/>
      <c r="T1185" s="26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T1185" s="266" t="s">
        <v>240</v>
      </c>
      <c r="AU1185" s="266" t="s">
        <v>89</v>
      </c>
      <c r="AV1185" s="15" t="s">
        <v>236</v>
      </c>
      <c r="AW1185" s="15" t="s">
        <v>35</v>
      </c>
      <c r="AX1185" s="15" t="s">
        <v>81</v>
      </c>
      <c r="AY1185" s="266" t="s">
        <v>230</v>
      </c>
    </row>
    <row r="1186" spans="1:65" s="2" customFormat="1" ht="24.15" customHeight="1">
      <c r="A1186" s="40"/>
      <c r="B1186" s="41"/>
      <c r="C1186" s="216" t="s">
        <v>1559</v>
      </c>
      <c r="D1186" s="216" t="s">
        <v>232</v>
      </c>
      <c r="E1186" s="217" t="s">
        <v>1560</v>
      </c>
      <c r="F1186" s="218" t="s">
        <v>1561</v>
      </c>
      <c r="G1186" s="219" t="s">
        <v>144</v>
      </c>
      <c r="H1186" s="220">
        <v>52.94</v>
      </c>
      <c r="I1186" s="221"/>
      <c r="J1186" s="222">
        <f>ROUND(I1186*H1186,2)</f>
        <v>0</v>
      </c>
      <c r="K1186" s="218" t="s">
        <v>235</v>
      </c>
      <c r="L1186" s="46"/>
      <c r="M1186" s="223" t="s">
        <v>19</v>
      </c>
      <c r="N1186" s="224" t="s">
        <v>45</v>
      </c>
      <c r="O1186" s="86"/>
      <c r="P1186" s="225">
        <f>O1186*H1186</f>
        <v>0</v>
      </c>
      <c r="Q1186" s="225">
        <v>5E-05</v>
      </c>
      <c r="R1186" s="225">
        <f>Q1186*H1186</f>
        <v>0.002647</v>
      </c>
      <c r="S1186" s="225">
        <v>0</v>
      </c>
      <c r="T1186" s="226">
        <f>S1186*H1186</f>
        <v>0</v>
      </c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R1186" s="227" t="s">
        <v>348</v>
      </c>
      <c r="AT1186" s="227" t="s">
        <v>232</v>
      </c>
      <c r="AU1186" s="227" t="s">
        <v>89</v>
      </c>
      <c r="AY1186" s="19" t="s">
        <v>230</v>
      </c>
      <c r="BE1186" s="228">
        <f>IF(N1186="základní",J1186,0)</f>
        <v>0</v>
      </c>
      <c r="BF1186" s="228">
        <f>IF(N1186="snížená",J1186,0)</f>
        <v>0</v>
      </c>
      <c r="BG1186" s="228">
        <f>IF(N1186="zákl. přenesená",J1186,0)</f>
        <v>0</v>
      </c>
      <c r="BH1186" s="228">
        <f>IF(N1186="sníž. přenesená",J1186,0)</f>
        <v>0</v>
      </c>
      <c r="BI1186" s="228">
        <f>IF(N1186="nulová",J1186,0)</f>
        <v>0</v>
      </c>
      <c r="BJ1186" s="19" t="s">
        <v>89</v>
      </c>
      <c r="BK1186" s="228">
        <f>ROUND(I1186*H1186,2)</f>
        <v>0</v>
      </c>
      <c r="BL1186" s="19" t="s">
        <v>348</v>
      </c>
      <c r="BM1186" s="227" t="s">
        <v>1562</v>
      </c>
    </row>
    <row r="1187" spans="1:47" s="2" customFormat="1" ht="12">
      <c r="A1187" s="40"/>
      <c r="B1187" s="41"/>
      <c r="C1187" s="42"/>
      <c r="D1187" s="229" t="s">
        <v>238</v>
      </c>
      <c r="E1187" s="42"/>
      <c r="F1187" s="230" t="s">
        <v>1563</v>
      </c>
      <c r="G1187" s="42"/>
      <c r="H1187" s="42"/>
      <c r="I1187" s="231"/>
      <c r="J1187" s="42"/>
      <c r="K1187" s="42"/>
      <c r="L1187" s="46"/>
      <c r="M1187" s="232"/>
      <c r="N1187" s="233"/>
      <c r="O1187" s="86"/>
      <c r="P1187" s="86"/>
      <c r="Q1187" s="86"/>
      <c r="R1187" s="86"/>
      <c r="S1187" s="86"/>
      <c r="T1187" s="87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T1187" s="19" t="s">
        <v>238</v>
      </c>
      <c r="AU1187" s="19" t="s">
        <v>89</v>
      </c>
    </row>
    <row r="1188" spans="1:51" s="14" customFormat="1" ht="12">
      <c r="A1188" s="14"/>
      <c r="B1188" s="245"/>
      <c r="C1188" s="246"/>
      <c r="D1188" s="236" t="s">
        <v>240</v>
      </c>
      <c r="E1188" s="247" t="s">
        <v>19</v>
      </c>
      <c r="F1188" s="248" t="s">
        <v>173</v>
      </c>
      <c r="G1188" s="246"/>
      <c r="H1188" s="249">
        <v>15.37</v>
      </c>
      <c r="I1188" s="250"/>
      <c r="J1188" s="246"/>
      <c r="K1188" s="246"/>
      <c r="L1188" s="251"/>
      <c r="M1188" s="252"/>
      <c r="N1188" s="253"/>
      <c r="O1188" s="253"/>
      <c r="P1188" s="253"/>
      <c r="Q1188" s="253"/>
      <c r="R1188" s="253"/>
      <c r="S1188" s="253"/>
      <c r="T1188" s="25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55" t="s">
        <v>240</v>
      </c>
      <c r="AU1188" s="255" t="s">
        <v>89</v>
      </c>
      <c r="AV1188" s="14" t="s">
        <v>89</v>
      </c>
      <c r="AW1188" s="14" t="s">
        <v>35</v>
      </c>
      <c r="AX1188" s="14" t="s">
        <v>73</v>
      </c>
      <c r="AY1188" s="255" t="s">
        <v>230</v>
      </c>
    </row>
    <row r="1189" spans="1:51" s="14" customFormat="1" ht="12">
      <c r="A1189" s="14"/>
      <c r="B1189" s="245"/>
      <c r="C1189" s="246"/>
      <c r="D1189" s="236" t="s">
        <v>240</v>
      </c>
      <c r="E1189" s="247" t="s">
        <v>19</v>
      </c>
      <c r="F1189" s="248" t="s">
        <v>171</v>
      </c>
      <c r="G1189" s="246"/>
      <c r="H1189" s="249">
        <v>37.57</v>
      </c>
      <c r="I1189" s="250"/>
      <c r="J1189" s="246"/>
      <c r="K1189" s="246"/>
      <c r="L1189" s="251"/>
      <c r="M1189" s="252"/>
      <c r="N1189" s="253"/>
      <c r="O1189" s="253"/>
      <c r="P1189" s="253"/>
      <c r="Q1189" s="253"/>
      <c r="R1189" s="253"/>
      <c r="S1189" s="253"/>
      <c r="T1189" s="25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55" t="s">
        <v>240</v>
      </c>
      <c r="AU1189" s="255" t="s">
        <v>89</v>
      </c>
      <c r="AV1189" s="14" t="s">
        <v>89</v>
      </c>
      <c r="AW1189" s="14" t="s">
        <v>35</v>
      </c>
      <c r="AX1189" s="14" t="s">
        <v>73</v>
      </c>
      <c r="AY1189" s="255" t="s">
        <v>230</v>
      </c>
    </row>
    <row r="1190" spans="1:51" s="15" customFormat="1" ht="12">
      <c r="A1190" s="15"/>
      <c r="B1190" s="256"/>
      <c r="C1190" s="257"/>
      <c r="D1190" s="236" t="s">
        <v>240</v>
      </c>
      <c r="E1190" s="258" t="s">
        <v>19</v>
      </c>
      <c r="F1190" s="259" t="s">
        <v>244</v>
      </c>
      <c r="G1190" s="257"/>
      <c r="H1190" s="260">
        <v>52.94</v>
      </c>
      <c r="I1190" s="261"/>
      <c r="J1190" s="257"/>
      <c r="K1190" s="257"/>
      <c r="L1190" s="262"/>
      <c r="M1190" s="263"/>
      <c r="N1190" s="264"/>
      <c r="O1190" s="264"/>
      <c r="P1190" s="264"/>
      <c r="Q1190" s="264"/>
      <c r="R1190" s="264"/>
      <c r="S1190" s="264"/>
      <c r="T1190" s="26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T1190" s="266" t="s">
        <v>240</v>
      </c>
      <c r="AU1190" s="266" t="s">
        <v>89</v>
      </c>
      <c r="AV1190" s="15" t="s">
        <v>236</v>
      </c>
      <c r="AW1190" s="15" t="s">
        <v>35</v>
      </c>
      <c r="AX1190" s="15" t="s">
        <v>81</v>
      </c>
      <c r="AY1190" s="266" t="s">
        <v>230</v>
      </c>
    </row>
    <row r="1191" spans="1:65" s="2" customFormat="1" ht="49.05" customHeight="1">
      <c r="A1191" s="40"/>
      <c r="B1191" s="41"/>
      <c r="C1191" s="216" t="s">
        <v>1564</v>
      </c>
      <c r="D1191" s="216" t="s">
        <v>232</v>
      </c>
      <c r="E1191" s="217" t="s">
        <v>1565</v>
      </c>
      <c r="F1191" s="218" t="s">
        <v>1566</v>
      </c>
      <c r="G1191" s="219" t="s">
        <v>261</v>
      </c>
      <c r="H1191" s="220">
        <v>1.844</v>
      </c>
      <c r="I1191" s="221"/>
      <c r="J1191" s="222">
        <f>ROUND(I1191*H1191,2)</f>
        <v>0</v>
      </c>
      <c r="K1191" s="218" t="s">
        <v>235</v>
      </c>
      <c r="L1191" s="46"/>
      <c r="M1191" s="223" t="s">
        <v>19</v>
      </c>
      <c r="N1191" s="224" t="s">
        <v>45</v>
      </c>
      <c r="O1191" s="86"/>
      <c r="P1191" s="225">
        <f>O1191*H1191</f>
        <v>0</v>
      </c>
      <c r="Q1191" s="225">
        <v>0</v>
      </c>
      <c r="R1191" s="225">
        <f>Q1191*H1191</f>
        <v>0</v>
      </c>
      <c r="S1191" s="225">
        <v>0</v>
      </c>
      <c r="T1191" s="226">
        <f>S1191*H1191</f>
        <v>0</v>
      </c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R1191" s="227" t="s">
        <v>348</v>
      </c>
      <c r="AT1191" s="227" t="s">
        <v>232</v>
      </c>
      <c r="AU1191" s="227" t="s">
        <v>89</v>
      </c>
      <c r="AY1191" s="19" t="s">
        <v>230</v>
      </c>
      <c r="BE1191" s="228">
        <f>IF(N1191="základní",J1191,0)</f>
        <v>0</v>
      </c>
      <c r="BF1191" s="228">
        <f>IF(N1191="snížená",J1191,0)</f>
        <v>0</v>
      </c>
      <c r="BG1191" s="228">
        <f>IF(N1191="zákl. přenesená",J1191,0)</f>
        <v>0</v>
      </c>
      <c r="BH1191" s="228">
        <f>IF(N1191="sníž. přenesená",J1191,0)</f>
        <v>0</v>
      </c>
      <c r="BI1191" s="228">
        <f>IF(N1191="nulová",J1191,0)</f>
        <v>0</v>
      </c>
      <c r="BJ1191" s="19" t="s">
        <v>89</v>
      </c>
      <c r="BK1191" s="228">
        <f>ROUND(I1191*H1191,2)</f>
        <v>0</v>
      </c>
      <c r="BL1191" s="19" t="s">
        <v>348</v>
      </c>
      <c r="BM1191" s="227" t="s">
        <v>1567</v>
      </c>
    </row>
    <row r="1192" spans="1:47" s="2" customFormat="1" ht="12">
      <c r="A1192" s="40"/>
      <c r="B1192" s="41"/>
      <c r="C1192" s="42"/>
      <c r="D1192" s="229" t="s">
        <v>238</v>
      </c>
      <c r="E1192" s="42"/>
      <c r="F1192" s="230" t="s">
        <v>1568</v>
      </c>
      <c r="G1192" s="42"/>
      <c r="H1192" s="42"/>
      <c r="I1192" s="231"/>
      <c r="J1192" s="42"/>
      <c r="K1192" s="42"/>
      <c r="L1192" s="46"/>
      <c r="M1192" s="232"/>
      <c r="N1192" s="233"/>
      <c r="O1192" s="86"/>
      <c r="P1192" s="86"/>
      <c r="Q1192" s="86"/>
      <c r="R1192" s="86"/>
      <c r="S1192" s="86"/>
      <c r="T1192" s="87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T1192" s="19" t="s">
        <v>238</v>
      </c>
      <c r="AU1192" s="19" t="s">
        <v>89</v>
      </c>
    </row>
    <row r="1193" spans="1:63" s="12" customFormat="1" ht="22.8" customHeight="1">
      <c r="A1193" s="12"/>
      <c r="B1193" s="200"/>
      <c r="C1193" s="201"/>
      <c r="D1193" s="202" t="s">
        <v>72</v>
      </c>
      <c r="E1193" s="214" t="s">
        <v>1569</v>
      </c>
      <c r="F1193" s="214" t="s">
        <v>1570</v>
      </c>
      <c r="G1193" s="201"/>
      <c r="H1193" s="201"/>
      <c r="I1193" s="204"/>
      <c r="J1193" s="215">
        <f>BK1193</f>
        <v>0</v>
      </c>
      <c r="K1193" s="201"/>
      <c r="L1193" s="206"/>
      <c r="M1193" s="207"/>
      <c r="N1193" s="208"/>
      <c r="O1193" s="208"/>
      <c r="P1193" s="209">
        <f>SUM(P1194:P1252)</f>
        <v>0</v>
      </c>
      <c r="Q1193" s="208"/>
      <c r="R1193" s="209">
        <f>SUM(R1194:R1252)</f>
        <v>1.3646371800000001</v>
      </c>
      <c r="S1193" s="208"/>
      <c r="T1193" s="210">
        <f>SUM(T1194:T1252)</f>
        <v>0.39</v>
      </c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R1193" s="211" t="s">
        <v>89</v>
      </c>
      <c r="AT1193" s="212" t="s">
        <v>72</v>
      </c>
      <c r="AU1193" s="212" t="s">
        <v>81</v>
      </c>
      <c r="AY1193" s="211" t="s">
        <v>230</v>
      </c>
      <c r="BK1193" s="213">
        <f>SUM(BK1194:BK1252)</f>
        <v>0</v>
      </c>
    </row>
    <row r="1194" spans="1:65" s="2" customFormat="1" ht="33" customHeight="1">
      <c r="A1194" s="40"/>
      <c r="B1194" s="41"/>
      <c r="C1194" s="216" t="s">
        <v>1571</v>
      </c>
      <c r="D1194" s="216" t="s">
        <v>232</v>
      </c>
      <c r="E1194" s="217" t="s">
        <v>1572</v>
      </c>
      <c r="F1194" s="218" t="s">
        <v>1573</v>
      </c>
      <c r="G1194" s="219" t="s">
        <v>144</v>
      </c>
      <c r="H1194" s="220">
        <v>127.87</v>
      </c>
      <c r="I1194" s="221"/>
      <c r="J1194" s="222">
        <f>ROUND(I1194*H1194,2)</f>
        <v>0</v>
      </c>
      <c r="K1194" s="218" t="s">
        <v>235</v>
      </c>
      <c r="L1194" s="46"/>
      <c r="M1194" s="223" t="s">
        <v>19</v>
      </c>
      <c r="N1194" s="224" t="s">
        <v>45</v>
      </c>
      <c r="O1194" s="86"/>
      <c r="P1194" s="225">
        <f>O1194*H1194</f>
        <v>0</v>
      </c>
      <c r="Q1194" s="225">
        <v>0</v>
      </c>
      <c r="R1194" s="225">
        <f>Q1194*H1194</f>
        <v>0</v>
      </c>
      <c r="S1194" s="225">
        <v>0</v>
      </c>
      <c r="T1194" s="226">
        <f>S1194*H1194</f>
        <v>0</v>
      </c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R1194" s="227" t="s">
        <v>348</v>
      </c>
      <c r="AT1194" s="227" t="s">
        <v>232</v>
      </c>
      <c r="AU1194" s="227" t="s">
        <v>89</v>
      </c>
      <c r="AY1194" s="19" t="s">
        <v>230</v>
      </c>
      <c r="BE1194" s="228">
        <f>IF(N1194="základní",J1194,0)</f>
        <v>0</v>
      </c>
      <c r="BF1194" s="228">
        <f>IF(N1194="snížená",J1194,0)</f>
        <v>0</v>
      </c>
      <c r="BG1194" s="228">
        <f>IF(N1194="zákl. přenesená",J1194,0)</f>
        <v>0</v>
      </c>
      <c r="BH1194" s="228">
        <f>IF(N1194="sníž. přenesená",J1194,0)</f>
        <v>0</v>
      </c>
      <c r="BI1194" s="228">
        <f>IF(N1194="nulová",J1194,0)</f>
        <v>0</v>
      </c>
      <c r="BJ1194" s="19" t="s">
        <v>89</v>
      </c>
      <c r="BK1194" s="228">
        <f>ROUND(I1194*H1194,2)</f>
        <v>0</v>
      </c>
      <c r="BL1194" s="19" t="s">
        <v>348</v>
      </c>
      <c r="BM1194" s="227" t="s">
        <v>1574</v>
      </c>
    </row>
    <row r="1195" spans="1:47" s="2" customFormat="1" ht="12">
      <c r="A1195" s="40"/>
      <c r="B1195" s="41"/>
      <c r="C1195" s="42"/>
      <c r="D1195" s="229" t="s">
        <v>238</v>
      </c>
      <c r="E1195" s="42"/>
      <c r="F1195" s="230" t="s">
        <v>1575</v>
      </c>
      <c r="G1195" s="42"/>
      <c r="H1195" s="42"/>
      <c r="I1195" s="231"/>
      <c r="J1195" s="42"/>
      <c r="K1195" s="42"/>
      <c r="L1195" s="46"/>
      <c r="M1195" s="232"/>
      <c r="N1195" s="233"/>
      <c r="O1195" s="86"/>
      <c r="P1195" s="86"/>
      <c r="Q1195" s="86"/>
      <c r="R1195" s="86"/>
      <c r="S1195" s="86"/>
      <c r="T1195" s="87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T1195" s="19" t="s">
        <v>238</v>
      </c>
      <c r="AU1195" s="19" t="s">
        <v>89</v>
      </c>
    </row>
    <row r="1196" spans="1:51" s="14" customFormat="1" ht="12">
      <c r="A1196" s="14"/>
      <c r="B1196" s="245"/>
      <c r="C1196" s="246"/>
      <c r="D1196" s="236" t="s">
        <v>240</v>
      </c>
      <c r="E1196" s="247" t="s">
        <v>19</v>
      </c>
      <c r="F1196" s="248" t="s">
        <v>175</v>
      </c>
      <c r="G1196" s="246"/>
      <c r="H1196" s="249">
        <v>127.87</v>
      </c>
      <c r="I1196" s="250"/>
      <c r="J1196" s="246"/>
      <c r="K1196" s="246"/>
      <c r="L1196" s="251"/>
      <c r="M1196" s="252"/>
      <c r="N1196" s="253"/>
      <c r="O1196" s="253"/>
      <c r="P1196" s="253"/>
      <c r="Q1196" s="253"/>
      <c r="R1196" s="253"/>
      <c r="S1196" s="253"/>
      <c r="T1196" s="25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55" t="s">
        <v>240</v>
      </c>
      <c r="AU1196" s="255" t="s">
        <v>89</v>
      </c>
      <c r="AV1196" s="14" t="s">
        <v>89</v>
      </c>
      <c r="AW1196" s="14" t="s">
        <v>35</v>
      </c>
      <c r="AX1196" s="14" t="s">
        <v>73</v>
      </c>
      <c r="AY1196" s="255" t="s">
        <v>230</v>
      </c>
    </row>
    <row r="1197" spans="1:51" s="15" customFormat="1" ht="12">
      <c r="A1197" s="15"/>
      <c r="B1197" s="256"/>
      <c r="C1197" s="257"/>
      <c r="D1197" s="236" t="s">
        <v>240</v>
      </c>
      <c r="E1197" s="258" t="s">
        <v>19</v>
      </c>
      <c r="F1197" s="259" t="s">
        <v>244</v>
      </c>
      <c r="G1197" s="257"/>
      <c r="H1197" s="260">
        <v>127.87</v>
      </c>
      <c r="I1197" s="261"/>
      <c r="J1197" s="257"/>
      <c r="K1197" s="257"/>
      <c r="L1197" s="262"/>
      <c r="M1197" s="263"/>
      <c r="N1197" s="264"/>
      <c r="O1197" s="264"/>
      <c r="P1197" s="264"/>
      <c r="Q1197" s="264"/>
      <c r="R1197" s="264"/>
      <c r="S1197" s="264"/>
      <c r="T1197" s="26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T1197" s="266" t="s">
        <v>240</v>
      </c>
      <c r="AU1197" s="266" t="s">
        <v>89</v>
      </c>
      <c r="AV1197" s="15" t="s">
        <v>236</v>
      </c>
      <c r="AW1197" s="15" t="s">
        <v>35</v>
      </c>
      <c r="AX1197" s="15" t="s">
        <v>81</v>
      </c>
      <c r="AY1197" s="266" t="s">
        <v>230</v>
      </c>
    </row>
    <row r="1198" spans="1:65" s="2" customFormat="1" ht="16.5" customHeight="1">
      <c r="A1198" s="40"/>
      <c r="B1198" s="41"/>
      <c r="C1198" s="216" t="s">
        <v>1576</v>
      </c>
      <c r="D1198" s="216" t="s">
        <v>232</v>
      </c>
      <c r="E1198" s="217" t="s">
        <v>1577</v>
      </c>
      <c r="F1198" s="218" t="s">
        <v>1578</v>
      </c>
      <c r="G1198" s="219" t="s">
        <v>144</v>
      </c>
      <c r="H1198" s="220">
        <v>127.87</v>
      </c>
      <c r="I1198" s="221"/>
      <c r="J1198" s="222">
        <f>ROUND(I1198*H1198,2)</f>
        <v>0</v>
      </c>
      <c r="K1198" s="218" t="s">
        <v>235</v>
      </c>
      <c r="L1198" s="46"/>
      <c r="M1198" s="223" t="s">
        <v>19</v>
      </c>
      <c r="N1198" s="224" t="s">
        <v>45</v>
      </c>
      <c r="O1198" s="86"/>
      <c r="P1198" s="225">
        <f>O1198*H1198</f>
        <v>0</v>
      </c>
      <c r="Q1198" s="225">
        <v>0</v>
      </c>
      <c r="R1198" s="225">
        <f>Q1198*H1198</f>
        <v>0</v>
      </c>
      <c r="S1198" s="225">
        <v>0</v>
      </c>
      <c r="T1198" s="226">
        <f>S1198*H1198</f>
        <v>0</v>
      </c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R1198" s="227" t="s">
        <v>348</v>
      </c>
      <c r="AT1198" s="227" t="s">
        <v>232</v>
      </c>
      <c r="AU1198" s="227" t="s">
        <v>89</v>
      </c>
      <c r="AY1198" s="19" t="s">
        <v>230</v>
      </c>
      <c r="BE1198" s="228">
        <f>IF(N1198="základní",J1198,0)</f>
        <v>0</v>
      </c>
      <c r="BF1198" s="228">
        <f>IF(N1198="snížená",J1198,0)</f>
        <v>0</v>
      </c>
      <c r="BG1198" s="228">
        <f>IF(N1198="zákl. přenesená",J1198,0)</f>
        <v>0</v>
      </c>
      <c r="BH1198" s="228">
        <f>IF(N1198="sníž. přenesená",J1198,0)</f>
        <v>0</v>
      </c>
      <c r="BI1198" s="228">
        <f>IF(N1198="nulová",J1198,0)</f>
        <v>0</v>
      </c>
      <c r="BJ1198" s="19" t="s">
        <v>89</v>
      </c>
      <c r="BK1198" s="228">
        <f>ROUND(I1198*H1198,2)</f>
        <v>0</v>
      </c>
      <c r="BL1198" s="19" t="s">
        <v>348</v>
      </c>
      <c r="BM1198" s="227" t="s">
        <v>1579</v>
      </c>
    </row>
    <row r="1199" spans="1:47" s="2" customFormat="1" ht="12">
      <c r="A1199" s="40"/>
      <c r="B1199" s="41"/>
      <c r="C1199" s="42"/>
      <c r="D1199" s="229" t="s">
        <v>238</v>
      </c>
      <c r="E1199" s="42"/>
      <c r="F1199" s="230" t="s">
        <v>1580</v>
      </c>
      <c r="G1199" s="42"/>
      <c r="H1199" s="42"/>
      <c r="I1199" s="231"/>
      <c r="J1199" s="42"/>
      <c r="K1199" s="42"/>
      <c r="L1199" s="46"/>
      <c r="M1199" s="232"/>
      <c r="N1199" s="233"/>
      <c r="O1199" s="86"/>
      <c r="P1199" s="86"/>
      <c r="Q1199" s="86"/>
      <c r="R1199" s="86"/>
      <c r="S1199" s="86"/>
      <c r="T1199" s="87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T1199" s="19" t="s">
        <v>238</v>
      </c>
      <c r="AU1199" s="19" t="s">
        <v>89</v>
      </c>
    </row>
    <row r="1200" spans="1:51" s="14" customFormat="1" ht="12">
      <c r="A1200" s="14"/>
      <c r="B1200" s="245"/>
      <c r="C1200" s="246"/>
      <c r="D1200" s="236" t="s">
        <v>240</v>
      </c>
      <c r="E1200" s="247" t="s">
        <v>19</v>
      </c>
      <c r="F1200" s="248" t="s">
        <v>175</v>
      </c>
      <c r="G1200" s="246"/>
      <c r="H1200" s="249">
        <v>127.87</v>
      </c>
      <c r="I1200" s="250"/>
      <c r="J1200" s="246"/>
      <c r="K1200" s="246"/>
      <c r="L1200" s="251"/>
      <c r="M1200" s="252"/>
      <c r="N1200" s="253"/>
      <c r="O1200" s="253"/>
      <c r="P1200" s="253"/>
      <c r="Q1200" s="253"/>
      <c r="R1200" s="253"/>
      <c r="S1200" s="253"/>
      <c r="T1200" s="25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55" t="s">
        <v>240</v>
      </c>
      <c r="AU1200" s="255" t="s">
        <v>89</v>
      </c>
      <c r="AV1200" s="14" t="s">
        <v>89</v>
      </c>
      <c r="AW1200" s="14" t="s">
        <v>35</v>
      </c>
      <c r="AX1200" s="14" t="s">
        <v>73</v>
      </c>
      <c r="AY1200" s="255" t="s">
        <v>230</v>
      </c>
    </row>
    <row r="1201" spans="1:51" s="15" customFormat="1" ht="12">
      <c r="A1201" s="15"/>
      <c r="B1201" s="256"/>
      <c r="C1201" s="257"/>
      <c r="D1201" s="236" t="s">
        <v>240</v>
      </c>
      <c r="E1201" s="258" t="s">
        <v>19</v>
      </c>
      <c r="F1201" s="259" t="s">
        <v>244</v>
      </c>
      <c r="G1201" s="257"/>
      <c r="H1201" s="260">
        <v>127.87</v>
      </c>
      <c r="I1201" s="261"/>
      <c r="J1201" s="257"/>
      <c r="K1201" s="257"/>
      <c r="L1201" s="262"/>
      <c r="M1201" s="263"/>
      <c r="N1201" s="264"/>
      <c r="O1201" s="264"/>
      <c r="P1201" s="264"/>
      <c r="Q1201" s="264"/>
      <c r="R1201" s="264"/>
      <c r="S1201" s="264"/>
      <c r="T1201" s="26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T1201" s="266" t="s">
        <v>240</v>
      </c>
      <c r="AU1201" s="266" t="s">
        <v>89</v>
      </c>
      <c r="AV1201" s="15" t="s">
        <v>236</v>
      </c>
      <c r="AW1201" s="15" t="s">
        <v>35</v>
      </c>
      <c r="AX1201" s="15" t="s">
        <v>81</v>
      </c>
      <c r="AY1201" s="266" t="s">
        <v>230</v>
      </c>
    </row>
    <row r="1202" spans="1:65" s="2" customFormat="1" ht="16.5" customHeight="1">
      <c r="A1202" s="40"/>
      <c r="B1202" s="41"/>
      <c r="C1202" s="216" t="s">
        <v>1581</v>
      </c>
      <c r="D1202" s="216" t="s">
        <v>232</v>
      </c>
      <c r="E1202" s="217" t="s">
        <v>1582</v>
      </c>
      <c r="F1202" s="218" t="s">
        <v>1583</v>
      </c>
      <c r="G1202" s="219" t="s">
        <v>144</v>
      </c>
      <c r="H1202" s="220">
        <v>127.87</v>
      </c>
      <c r="I1202" s="221"/>
      <c r="J1202" s="222">
        <f>ROUND(I1202*H1202,2)</f>
        <v>0</v>
      </c>
      <c r="K1202" s="218" t="s">
        <v>235</v>
      </c>
      <c r="L1202" s="46"/>
      <c r="M1202" s="223" t="s">
        <v>19</v>
      </c>
      <c r="N1202" s="224" t="s">
        <v>45</v>
      </c>
      <c r="O1202" s="86"/>
      <c r="P1202" s="225">
        <f>O1202*H1202</f>
        <v>0</v>
      </c>
      <c r="Q1202" s="225">
        <v>0.0002</v>
      </c>
      <c r="R1202" s="225">
        <f>Q1202*H1202</f>
        <v>0.025574000000000003</v>
      </c>
      <c r="S1202" s="225">
        <v>0</v>
      </c>
      <c r="T1202" s="226">
        <f>S1202*H1202</f>
        <v>0</v>
      </c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R1202" s="227" t="s">
        <v>348</v>
      </c>
      <c r="AT1202" s="227" t="s">
        <v>232</v>
      </c>
      <c r="AU1202" s="227" t="s">
        <v>89</v>
      </c>
      <c r="AY1202" s="19" t="s">
        <v>230</v>
      </c>
      <c r="BE1202" s="228">
        <f>IF(N1202="základní",J1202,0)</f>
        <v>0</v>
      </c>
      <c r="BF1202" s="228">
        <f>IF(N1202="snížená",J1202,0)</f>
        <v>0</v>
      </c>
      <c r="BG1202" s="228">
        <f>IF(N1202="zákl. přenesená",J1202,0)</f>
        <v>0</v>
      </c>
      <c r="BH1202" s="228">
        <f>IF(N1202="sníž. přenesená",J1202,0)</f>
        <v>0</v>
      </c>
      <c r="BI1202" s="228">
        <f>IF(N1202="nulová",J1202,0)</f>
        <v>0</v>
      </c>
      <c r="BJ1202" s="19" t="s">
        <v>89</v>
      </c>
      <c r="BK1202" s="228">
        <f>ROUND(I1202*H1202,2)</f>
        <v>0</v>
      </c>
      <c r="BL1202" s="19" t="s">
        <v>348</v>
      </c>
      <c r="BM1202" s="227" t="s">
        <v>1584</v>
      </c>
    </row>
    <row r="1203" spans="1:47" s="2" customFormat="1" ht="12">
      <c r="A1203" s="40"/>
      <c r="B1203" s="41"/>
      <c r="C1203" s="42"/>
      <c r="D1203" s="229" t="s">
        <v>238</v>
      </c>
      <c r="E1203" s="42"/>
      <c r="F1203" s="230" t="s">
        <v>1585</v>
      </c>
      <c r="G1203" s="42"/>
      <c r="H1203" s="42"/>
      <c r="I1203" s="231"/>
      <c r="J1203" s="42"/>
      <c r="K1203" s="42"/>
      <c r="L1203" s="46"/>
      <c r="M1203" s="232"/>
      <c r="N1203" s="233"/>
      <c r="O1203" s="86"/>
      <c r="P1203" s="86"/>
      <c r="Q1203" s="86"/>
      <c r="R1203" s="86"/>
      <c r="S1203" s="86"/>
      <c r="T1203" s="87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T1203" s="19" t="s">
        <v>238</v>
      </c>
      <c r="AU1203" s="19" t="s">
        <v>89</v>
      </c>
    </row>
    <row r="1204" spans="1:51" s="14" customFormat="1" ht="12">
      <c r="A1204" s="14"/>
      <c r="B1204" s="245"/>
      <c r="C1204" s="246"/>
      <c r="D1204" s="236" t="s">
        <v>240</v>
      </c>
      <c r="E1204" s="247" t="s">
        <v>19</v>
      </c>
      <c r="F1204" s="248" t="s">
        <v>175</v>
      </c>
      <c r="G1204" s="246"/>
      <c r="H1204" s="249">
        <v>127.87</v>
      </c>
      <c r="I1204" s="250"/>
      <c r="J1204" s="246"/>
      <c r="K1204" s="246"/>
      <c r="L1204" s="251"/>
      <c r="M1204" s="252"/>
      <c r="N1204" s="253"/>
      <c r="O1204" s="253"/>
      <c r="P1204" s="253"/>
      <c r="Q1204" s="253"/>
      <c r="R1204" s="253"/>
      <c r="S1204" s="253"/>
      <c r="T1204" s="25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55" t="s">
        <v>240</v>
      </c>
      <c r="AU1204" s="255" t="s">
        <v>89</v>
      </c>
      <c r="AV1204" s="14" t="s">
        <v>89</v>
      </c>
      <c r="AW1204" s="14" t="s">
        <v>35</v>
      </c>
      <c r="AX1204" s="14" t="s">
        <v>73</v>
      </c>
      <c r="AY1204" s="255" t="s">
        <v>230</v>
      </c>
    </row>
    <row r="1205" spans="1:51" s="15" customFormat="1" ht="12">
      <c r="A1205" s="15"/>
      <c r="B1205" s="256"/>
      <c r="C1205" s="257"/>
      <c r="D1205" s="236" t="s">
        <v>240</v>
      </c>
      <c r="E1205" s="258" t="s">
        <v>19</v>
      </c>
      <c r="F1205" s="259" t="s">
        <v>244</v>
      </c>
      <c r="G1205" s="257"/>
      <c r="H1205" s="260">
        <v>127.87</v>
      </c>
      <c r="I1205" s="261"/>
      <c r="J1205" s="257"/>
      <c r="K1205" s="257"/>
      <c r="L1205" s="262"/>
      <c r="M1205" s="263"/>
      <c r="N1205" s="264"/>
      <c r="O1205" s="264"/>
      <c r="P1205" s="264"/>
      <c r="Q1205" s="264"/>
      <c r="R1205" s="264"/>
      <c r="S1205" s="264"/>
      <c r="T1205" s="26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T1205" s="266" t="s">
        <v>240</v>
      </c>
      <c r="AU1205" s="266" t="s">
        <v>89</v>
      </c>
      <c r="AV1205" s="15" t="s">
        <v>236</v>
      </c>
      <c r="AW1205" s="15" t="s">
        <v>35</v>
      </c>
      <c r="AX1205" s="15" t="s">
        <v>81</v>
      </c>
      <c r="AY1205" s="266" t="s">
        <v>230</v>
      </c>
    </row>
    <row r="1206" spans="1:65" s="2" customFormat="1" ht="33" customHeight="1">
      <c r="A1206" s="40"/>
      <c r="B1206" s="41"/>
      <c r="C1206" s="216" t="s">
        <v>1586</v>
      </c>
      <c r="D1206" s="216" t="s">
        <v>232</v>
      </c>
      <c r="E1206" s="217" t="s">
        <v>1587</v>
      </c>
      <c r="F1206" s="218" t="s">
        <v>1588</v>
      </c>
      <c r="G1206" s="219" t="s">
        <v>144</v>
      </c>
      <c r="H1206" s="220">
        <v>127.87</v>
      </c>
      <c r="I1206" s="221"/>
      <c r="J1206" s="222">
        <f>ROUND(I1206*H1206,2)</f>
        <v>0</v>
      </c>
      <c r="K1206" s="218" t="s">
        <v>235</v>
      </c>
      <c r="L1206" s="46"/>
      <c r="M1206" s="223" t="s">
        <v>19</v>
      </c>
      <c r="N1206" s="224" t="s">
        <v>45</v>
      </c>
      <c r="O1206" s="86"/>
      <c r="P1206" s="225">
        <f>O1206*H1206</f>
        <v>0</v>
      </c>
      <c r="Q1206" s="225">
        <v>0.00455</v>
      </c>
      <c r="R1206" s="225">
        <f>Q1206*H1206</f>
        <v>0.5818085000000001</v>
      </c>
      <c r="S1206" s="225">
        <v>0</v>
      </c>
      <c r="T1206" s="226">
        <f>S1206*H1206</f>
        <v>0</v>
      </c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R1206" s="227" t="s">
        <v>348</v>
      </c>
      <c r="AT1206" s="227" t="s">
        <v>232</v>
      </c>
      <c r="AU1206" s="227" t="s">
        <v>89</v>
      </c>
      <c r="AY1206" s="19" t="s">
        <v>230</v>
      </c>
      <c r="BE1206" s="228">
        <f>IF(N1206="základní",J1206,0)</f>
        <v>0</v>
      </c>
      <c r="BF1206" s="228">
        <f>IF(N1206="snížená",J1206,0)</f>
        <v>0</v>
      </c>
      <c r="BG1206" s="228">
        <f>IF(N1206="zákl. přenesená",J1206,0)</f>
        <v>0</v>
      </c>
      <c r="BH1206" s="228">
        <f>IF(N1206="sníž. přenesená",J1206,0)</f>
        <v>0</v>
      </c>
      <c r="BI1206" s="228">
        <f>IF(N1206="nulová",J1206,0)</f>
        <v>0</v>
      </c>
      <c r="BJ1206" s="19" t="s">
        <v>89</v>
      </c>
      <c r="BK1206" s="228">
        <f>ROUND(I1206*H1206,2)</f>
        <v>0</v>
      </c>
      <c r="BL1206" s="19" t="s">
        <v>348</v>
      </c>
      <c r="BM1206" s="227" t="s">
        <v>1589</v>
      </c>
    </row>
    <row r="1207" spans="1:47" s="2" customFormat="1" ht="12">
      <c r="A1207" s="40"/>
      <c r="B1207" s="41"/>
      <c r="C1207" s="42"/>
      <c r="D1207" s="229" t="s">
        <v>238</v>
      </c>
      <c r="E1207" s="42"/>
      <c r="F1207" s="230" t="s">
        <v>1590</v>
      </c>
      <c r="G1207" s="42"/>
      <c r="H1207" s="42"/>
      <c r="I1207" s="231"/>
      <c r="J1207" s="42"/>
      <c r="K1207" s="42"/>
      <c r="L1207" s="46"/>
      <c r="M1207" s="232"/>
      <c r="N1207" s="233"/>
      <c r="O1207" s="86"/>
      <c r="P1207" s="86"/>
      <c r="Q1207" s="86"/>
      <c r="R1207" s="86"/>
      <c r="S1207" s="86"/>
      <c r="T1207" s="87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T1207" s="19" t="s">
        <v>238</v>
      </c>
      <c r="AU1207" s="19" t="s">
        <v>89</v>
      </c>
    </row>
    <row r="1208" spans="1:51" s="14" customFormat="1" ht="12">
      <c r="A1208" s="14"/>
      <c r="B1208" s="245"/>
      <c r="C1208" s="246"/>
      <c r="D1208" s="236" t="s">
        <v>240</v>
      </c>
      <c r="E1208" s="247" t="s">
        <v>19</v>
      </c>
      <c r="F1208" s="248" t="s">
        <v>175</v>
      </c>
      <c r="G1208" s="246"/>
      <c r="H1208" s="249">
        <v>127.87</v>
      </c>
      <c r="I1208" s="250"/>
      <c r="J1208" s="246"/>
      <c r="K1208" s="246"/>
      <c r="L1208" s="251"/>
      <c r="M1208" s="252"/>
      <c r="N1208" s="253"/>
      <c r="O1208" s="253"/>
      <c r="P1208" s="253"/>
      <c r="Q1208" s="253"/>
      <c r="R1208" s="253"/>
      <c r="S1208" s="253"/>
      <c r="T1208" s="25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5" t="s">
        <v>240</v>
      </c>
      <c r="AU1208" s="255" t="s">
        <v>89</v>
      </c>
      <c r="AV1208" s="14" t="s">
        <v>89</v>
      </c>
      <c r="AW1208" s="14" t="s">
        <v>35</v>
      </c>
      <c r="AX1208" s="14" t="s">
        <v>73</v>
      </c>
      <c r="AY1208" s="255" t="s">
        <v>230</v>
      </c>
    </row>
    <row r="1209" spans="1:51" s="15" customFormat="1" ht="12">
      <c r="A1209" s="15"/>
      <c r="B1209" s="256"/>
      <c r="C1209" s="257"/>
      <c r="D1209" s="236" t="s">
        <v>240</v>
      </c>
      <c r="E1209" s="258" t="s">
        <v>19</v>
      </c>
      <c r="F1209" s="259" t="s">
        <v>244</v>
      </c>
      <c r="G1209" s="257"/>
      <c r="H1209" s="260">
        <v>127.87</v>
      </c>
      <c r="I1209" s="261"/>
      <c r="J1209" s="257"/>
      <c r="K1209" s="257"/>
      <c r="L1209" s="262"/>
      <c r="M1209" s="263"/>
      <c r="N1209" s="264"/>
      <c r="O1209" s="264"/>
      <c r="P1209" s="264"/>
      <c r="Q1209" s="264"/>
      <c r="R1209" s="264"/>
      <c r="S1209" s="264"/>
      <c r="T1209" s="26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T1209" s="266" t="s">
        <v>240</v>
      </c>
      <c r="AU1209" s="266" t="s">
        <v>89</v>
      </c>
      <c r="AV1209" s="15" t="s">
        <v>236</v>
      </c>
      <c r="AW1209" s="15" t="s">
        <v>35</v>
      </c>
      <c r="AX1209" s="15" t="s">
        <v>81</v>
      </c>
      <c r="AY1209" s="266" t="s">
        <v>230</v>
      </c>
    </row>
    <row r="1210" spans="1:65" s="2" customFormat="1" ht="24.15" customHeight="1">
      <c r="A1210" s="40"/>
      <c r="B1210" s="41"/>
      <c r="C1210" s="216" t="s">
        <v>1591</v>
      </c>
      <c r="D1210" s="216" t="s">
        <v>232</v>
      </c>
      <c r="E1210" s="217" t="s">
        <v>1592</v>
      </c>
      <c r="F1210" s="218" t="s">
        <v>1593</v>
      </c>
      <c r="G1210" s="219" t="s">
        <v>144</v>
      </c>
      <c r="H1210" s="220">
        <v>156</v>
      </c>
      <c r="I1210" s="221"/>
      <c r="J1210" s="222">
        <f>ROUND(I1210*H1210,2)</f>
        <v>0</v>
      </c>
      <c r="K1210" s="218" t="s">
        <v>235</v>
      </c>
      <c r="L1210" s="46"/>
      <c r="M1210" s="223" t="s">
        <v>19</v>
      </c>
      <c r="N1210" s="224" t="s">
        <v>45</v>
      </c>
      <c r="O1210" s="86"/>
      <c r="P1210" s="225">
        <f>O1210*H1210</f>
        <v>0</v>
      </c>
      <c r="Q1210" s="225">
        <v>0</v>
      </c>
      <c r="R1210" s="225">
        <f>Q1210*H1210</f>
        <v>0</v>
      </c>
      <c r="S1210" s="225">
        <v>0.0025</v>
      </c>
      <c r="T1210" s="226">
        <f>S1210*H1210</f>
        <v>0.39</v>
      </c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R1210" s="227" t="s">
        <v>348</v>
      </c>
      <c r="AT1210" s="227" t="s">
        <v>232</v>
      </c>
      <c r="AU1210" s="227" t="s">
        <v>89</v>
      </c>
      <c r="AY1210" s="19" t="s">
        <v>230</v>
      </c>
      <c r="BE1210" s="228">
        <f>IF(N1210="základní",J1210,0)</f>
        <v>0</v>
      </c>
      <c r="BF1210" s="228">
        <f>IF(N1210="snížená",J1210,0)</f>
        <v>0</v>
      </c>
      <c r="BG1210" s="228">
        <f>IF(N1210="zákl. přenesená",J1210,0)</f>
        <v>0</v>
      </c>
      <c r="BH1210" s="228">
        <f>IF(N1210="sníž. přenesená",J1210,0)</f>
        <v>0</v>
      </c>
      <c r="BI1210" s="228">
        <f>IF(N1210="nulová",J1210,0)</f>
        <v>0</v>
      </c>
      <c r="BJ1210" s="19" t="s">
        <v>89</v>
      </c>
      <c r="BK1210" s="228">
        <f>ROUND(I1210*H1210,2)</f>
        <v>0</v>
      </c>
      <c r="BL1210" s="19" t="s">
        <v>348</v>
      </c>
      <c r="BM1210" s="227" t="s">
        <v>1594</v>
      </c>
    </row>
    <row r="1211" spans="1:47" s="2" customFormat="1" ht="12">
      <c r="A1211" s="40"/>
      <c r="B1211" s="41"/>
      <c r="C1211" s="42"/>
      <c r="D1211" s="229" t="s">
        <v>238</v>
      </c>
      <c r="E1211" s="42"/>
      <c r="F1211" s="230" t="s">
        <v>1595</v>
      </c>
      <c r="G1211" s="42"/>
      <c r="H1211" s="42"/>
      <c r="I1211" s="231"/>
      <c r="J1211" s="42"/>
      <c r="K1211" s="42"/>
      <c r="L1211" s="46"/>
      <c r="M1211" s="232"/>
      <c r="N1211" s="233"/>
      <c r="O1211" s="86"/>
      <c r="P1211" s="86"/>
      <c r="Q1211" s="86"/>
      <c r="R1211" s="86"/>
      <c r="S1211" s="86"/>
      <c r="T1211" s="87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T1211" s="19" t="s">
        <v>238</v>
      </c>
      <c r="AU1211" s="19" t="s">
        <v>89</v>
      </c>
    </row>
    <row r="1212" spans="1:51" s="14" customFormat="1" ht="12">
      <c r="A1212" s="14"/>
      <c r="B1212" s="245"/>
      <c r="C1212" s="246"/>
      <c r="D1212" s="236" t="s">
        <v>240</v>
      </c>
      <c r="E1212" s="247" t="s">
        <v>19</v>
      </c>
      <c r="F1212" s="248" t="s">
        <v>1596</v>
      </c>
      <c r="G1212" s="246"/>
      <c r="H1212" s="249">
        <v>16.9</v>
      </c>
      <c r="I1212" s="250"/>
      <c r="J1212" s="246"/>
      <c r="K1212" s="246"/>
      <c r="L1212" s="251"/>
      <c r="M1212" s="252"/>
      <c r="N1212" s="253"/>
      <c r="O1212" s="253"/>
      <c r="P1212" s="253"/>
      <c r="Q1212" s="253"/>
      <c r="R1212" s="253"/>
      <c r="S1212" s="253"/>
      <c r="T1212" s="25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55" t="s">
        <v>240</v>
      </c>
      <c r="AU1212" s="255" t="s">
        <v>89</v>
      </c>
      <c r="AV1212" s="14" t="s">
        <v>89</v>
      </c>
      <c r="AW1212" s="14" t="s">
        <v>35</v>
      </c>
      <c r="AX1212" s="14" t="s">
        <v>73</v>
      </c>
      <c r="AY1212" s="255" t="s">
        <v>230</v>
      </c>
    </row>
    <row r="1213" spans="1:51" s="14" customFormat="1" ht="12">
      <c r="A1213" s="14"/>
      <c r="B1213" s="245"/>
      <c r="C1213" s="246"/>
      <c r="D1213" s="236" t="s">
        <v>240</v>
      </c>
      <c r="E1213" s="247" t="s">
        <v>19</v>
      </c>
      <c r="F1213" s="248" t="s">
        <v>1597</v>
      </c>
      <c r="G1213" s="246"/>
      <c r="H1213" s="249">
        <v>18.8</v>
      </c>
      <c r="I1213" s="250"/>
      <c r="J1213" s="246"/>
      <c r="K1213" s="246"/>
      <c r="L1213" s="251"/>
      <c r="M1213" s="252"/>
      <c r="N1213" s="253"/>
      <c r="O1213" s="253"/>
      <c r="P1213" s="253"/>
      <c r="Q1213" s="253"/>
      <c r="R1213" s="253"/>
      <c r="S1213" s="253"/>
      <c r="T1213" s="25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55" t="s">
        <v>240</v>
      </c>
      <c r="AU1213" s="255" t="s">
        <v>89</v>
      </c>
      <c r="AV1213" s="14" t="s">
        <v>89</v>
      </c>
      <c r="AW1213" s="14" t="s">
        <v>35</v>
      </c>
      <c r="AX1213" s="14" t="s">
        <v>73</v>
      </c>
      <c r="AY1213" s="255" t="s">
        <v>230</v>
      </c>
    </row>
    <row r="1214" spans="1:51" s="14" customFormat="1" ht="12">
      <c r="A1214" s="14"/>
      <c r="B1214" s="245"/>
      <c r="C1214" s="246"/>
      <c r="D1214" s="236" t="s">
        <v>240</v>
      </c>
      <c r="E1214" s="247" t="s">
        <v>19</v>
      </c>
      <c r="F1214" s="248" t="s">
        <v>1598</v>
      </c>
      <c r="G1214" s="246"/>
      <c r="H1214" s="249">
        <v>19.4</v>
      </c>
      <c r="I1214" s="250"/>
      <c r="J1214" s="246"/>
      <c r="K1214" s="246"/>
      <c r="L1214" s="251"/>
      <c r="M1214" s="252"/>
      <c r="N1214" s="253"/>
      <c r="O1214" s="253"/>
      <c r="P1214" s="253"/>
      <c r="Q1214" s="253"/>
      <c r="R1214" s="253"/>
      <c r="S1214" s="253"/>
      <c r="T1214" s="25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55" t="s">
        <v>240</v>
      </c>
      <c r="AU1214" s="255" t="s">
        <v>89</v>
      </c>
      <c r="AV1214" s="14" t="s">
        <v>89</v>
      </c>
      <c r="AW1214" s="14" t="s">
        <v>35</v>
      </c>
      <c r="AX1214" s="14" t="s">
        <v>73</v>
      </c>
      <c r="AY1214" s="255" t="s">
        <v>230</v>
      </c>
    </row>
    <row r="1215" spans="1:51" s="14" customFormat="1" ht="12">
      <c r="A1215" s="14"/>
      <c r="B1215" s="245"/>
      <c r="C1215" s="246"/>
      <c r="D1215" s="236" t="s">
        <v>240</v>
      </c>
      <c r="E1215" s="247" t="s">
        <v>19</v>
      </c>
      <c r="F1215" s="248" t="s">
        <v>1599</v>
      </c>
      <c r="G1215" s="246"/>
      <c r="H1215" s="249">
        <v>25.2</v>
      </c>
      <c r="I1215" s="250"/>
      <c r="J1215" s="246"/>
      <c r="K1215" s="246"/>
      <c r="L1215" s="251"/>
      <c r="M1215" s="252"/>
      <c r="N1215" s="253"/>
      <c r="O1215" s="253"/>
      <c r="P1215" s="253"/>
      <c r="Q1215" s="253"/>
      <c r="R1215" s="253"/>
      <c r="S1215" s="253"/>
      <c r="T1215" s="25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55" t="s">
        <v>240</v>
      </c>
      <c r="AU1215" s="255" t="s">
        <v>89</v>
      </c>
      <c r="AV1215" s="14" t="s">
        <v>89</v>
      </c>
      <c r="AW1215" s="14" t="s">
        <v>35</v>
      </c>
      <c r="AX1215" s="14" t="s">
        <v>73</v>
      </c>
      <c r="AY1215" s="255" t="s">
        <v>230</v>
      </c>
    </row>
    <row r="1216" spans="1:51" s="14" customFormat="1" ht="12">
      <c r="A1216" s="14"/>
      <c r="B1216" s="245"/>
      <c r="C1216" s="246"/>
      <c r="D1216" s="236" t="s">
        <v>240</v>
      </c>
      <c r="E1216" s="247" t="s">
        <v>19</v>
      </c>
      <c r="F1216" s="248" t="s">
        <v>1600</v>
      </c>
      <c r="G1216" s="246"/>
      <c r="H1216" s="249">
        <v>12</v>
      </c>
      <c r="I1216" s="250"/>
      <c r="J1216" s="246"/>
      <c r="K1216" s="246"/>
      <c r="L1216" s="251"/>
      <c r="M1216" s="252"/>
      <c r="N1216" s="253"/>
      <c r="O1216" s="253"/>
      <c r="P1216" s="253"/>
      <c r="Q1216" s="253"/>
      <c r="R1216" s="253"/>
      <c r="S1216" s="253"/>
      <c r="T1216" s="25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55" t="s">
        <v>240</v>
      </c>
      <c r="AU1216" s="255" t="s">
        <v>89</v>
      </c>
      <c r="AV1216" s="14" t="s">
        <v>89</v>
      </c>
      <c r="AW1216" s="14" t="s">
        <v>35</v>
      </c>
      <c r="AX1216" s="14" t="s">
        <v>73</v>
      </c>
      <c r="AY1216" s="255" t="s">
        <v>230</v>
      </c>
    </row>
    <row r="1217" spans="1:51" s="14" customFormat="1" ht="12">
      <c r="A1217" s="14"/>
      <c r="B1217" s="245"/>
      <c r="C1217" s="246"/>
      <c r="D1217" s="236" t="s">
        <v>240</v>
      </c>
      <c r="E1217" s="247" t="s">
        <v>19</v>
      </c>
      <c r="F1217" s="248" t="s">
        <v>1601</v>
      </c>
      <c r="G1217" s="246"/>
      <c r="H1217" s="249">
        <v>15.5</v>
      </c>
      <c r="I1217" s="250"/>
      <c r="J1217" s="246"/>
      <c r="K1217" s="246"/>
      <c r="L1217" s="251"/>
      <c r="M1217" s="252"/>
      <c r="N1217" s="253"/>
      <c r="O1217" s="253"/>
      <c r="P1217" s="253"/>
      <c r="Q1217" s="253"/>
      <c r="R1217" s="253"/>
      <c r="S1217" s="253"/>
      <c r="T1217" s="25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55" t="s">
        <v>240</v>
      </c>
      <c r="AU1217" s="255" t="s">
        <v>89</v>
      </c>
      <c r="AV1217" s="14" t="s">
        <v>89</v>
      </c>
      <c r="AW1217" s="14" t="s">
        <v>35</v>
      </c>
      <c r="AX1217" s="14" t="s">
        <v>73</v>
      </c>
      <c r="AY1217" s="255" t="s">
        <v>230</v>
      </c>
    </row>
    <row r="1218" spans="1:51" s="14" customFormat="1" ht="12">
      <c r="A1218" s="14"/>
      <c r="B1218" s="245"/>
      <c r="C1218" s="246"/>
      <c r="D1218" s="236" t="s">
        <v>240</v>
      </c>
      <c r="E1218" s="247" t="s">
        <v>19</v>
      </c>
      <c r="F1218" s="248" t="s">
        <v>1602</v>
      </c>
      <c r="G1218" s="246"/>
      <c r="H1218" s="249">
        <v>26.4</v>
      </c>
      <c r="I1218" s="250"/>
      <c r="J1218" s="246"/>
      <c r="K1218" s="246"/>
      <c r="L1218" s="251"/>
      <c r="M1218" s="252"/>
      <c r="N1218" s="253"/>
      <c r="O1218" s="253"/>
      <c r="P1218" s="253"/>
      <c r="Q1218" s="253"/>
      <c r="R1218" s="253"/>
      <c r="S1218" s="253"/>
      <c r="T1218" s="25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55" t="s">
        <v>240</v>
      </c>
      <c r="AU1218" s="255" t="s">
        <v>89</v>
      </c>
      <c r="AV1218" s="14" t="s">
        <v>89</v>
      </c>
      <c r="AW1218" s="14" t="s">
        <v>35</v>
      </c>
      <c r="AX1218" s="14" t="s">
        <v>73</v>
      </c>
      <c r="AY1218" s="255" t="s">
        <v>230</v>
      </c>
    </row>
    <row r="1219" spans="1:51" s="14" customFormat="1" ht="12">
      <c r="A1219" s="14"/>
      <c r="B1219" s="245"/>
      <c r="C1219" s="246"/>
      <c r="D1219" s="236" t="s">
        <v>240</v>
      </c>
      <c r="E1219" s="247" t="s">
        <v>19</v>
      </c>
      <c r="F1219" s="248" t="s">
        <v>1603</v>
      </c>
      <c r="G1219" s="246"/>
      <c r="H1219" s="249">
        <v>21.8</v>
      </c>
      <c r="I1219" s="250"/>
      <c r="J1219" s="246"/>
      <c r="K1219" s="246"/>
      <c r="L1219" s="251"/>
      <c r="M1219" s="252"/>
      <c r="N1219" s="253"/>
      <c r="O1219" s="253"/>
      <c r="P1219" s="253"/>
      <c r="Q1219" s="253"/>
      <c r="R1219" s="253"/>
      <c r="S1219" s="253"/>
      <c r="T1219" s="25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55" t="s">
        <v>240</v>
      </c>
      <c r="AU1219" s="255" t="s">
        <v>89</v>
      </c>
      <c r="AV1219" s="14" t="s">
        <v>89</v>
      </c>
      <c r="AW1219" s="14" t="s">
        <v>35</v>
      </c>
      <c r="AX1219" s="14" t="s">
        <v>73</v>
      </c>
      <c r="AY1219" s="255" t="s">
        <v>230</v>
      </c>
    </row>
    <row r="1220" spans="1:51" s="15" customFormat="1" ht="12">
      <c r="A1220" s="15"/>
      <c r="B1220" s="256"/>
      <c r="C1220" s="257"/>
      <c r="D1220" s="236" t="s">
        <v>240</v>
      </c>
      <c r="E1220" s="258" t="s">
        <v>19</v>
      </c>
      <c r="F1220" s="259" t="s">
        <v>244</v>
      </c>
      <c r="G1220" s="257"/>
      <c r="H1220" s="260">
        <v>156</v>
      </c>
      <c r="I1220" s="261"/>
      <c r="J1220" s="257"/>
      <c r="K1220" s="257"/>
      <c r="L1220" s="262"/>
      <c r="M1220" s="263"/>
      <c r="N1220" s="264"/>
      <c r="O1220" s="264"/>
      <c r="P1220" s="264"/>
      <c r="Q1220" s="264"/>
      <c r="R1220" s="264"/>
      <c r="S1220" s="264"/>
      <c r="T1220" s="26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T1220" s="266" t="s">
        <v>240</v>
      </c>
      <c r="AU1220" s="266" t="s">
        <v>89</v>
      </c>
      <c r="AV1220" s="15" t="s">
        <v>236</v>
      </c>
      <c r="AW1220" s="15" t="s">
        <v>35</v>
      </c>
      <c r="AX1220" s="15" t="s">
        <v>81</v>
      </c>
      <c r="AY1220" s="266" t="s">
        <v>230</v>
      </c>
    </row>
    <row r="1221" spans="1:65" s="2" customFormat="1" ht="24.15" customHeight="1">
      <c r="A1221" s="40"/>
      <c r="B1221" s="41"/>
      <c r="C1221" s="216" t="s">
        <v>1604</v>
      </c>
      <c r="D1221" s="216" t="s">
        <v>232</v>
      </c>
      <c r="E1221" s="217" t="s">
        <v>1605</v>
      </c>
      <c r="F1221" s="218" t="s">
        <v>1606</v>
      </c>
      <c r="G1221" s="219" t="s">
        <v>144</v>
      </c>
      <c r="H1221" s="220">
        <v>127.87</v>
      </c>
      <c r="I1221" s="221"/>
      <c r="J1221" s="222">
        <f>ROUND(I1221*H1221,2)</f>
        <v>0</v>
      </c>
      <c r="K1221" s="218" t="s">
        <v>235</v>
      </c>
      <c r="L1221" s="46"/>
      <c r="M1221" s="223" t="s">
        <v>19</v>
      </c>
      <c r="N1221" s="224" t="s">
        <v>45</v>
      </c>
      <c r="O1221" s="86"/>
      <c r="P1221" s="225">
        <f>O1221*H1221</f>
        <v>0</v>
      </c>
      <c r="Q1221" s="225">
        <v>0.0003</v>
      </c>
      <c r="R1221" s="225">
        <f>Q1221*H1221</f>
        <v>0.038361</v>
      </c>
      <c r="S1221" s="225">
        <v>0</v>
      </c>
      <c r="T1221" s="226">
        <f>S1221*H1221</f>
        <v>0</v>
      </c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R1221" s="227" t="s">
        <v>348</v>
      </c>
      <c r="AT1221" s="227" t="s">
        <v>232</v>
      </c>
      <c r="AU1221" s="227" t="s">
        <v>89</v>
      </c>
      <c r="AY1221" s="19" t="s">
        <v>230</v>
      </c>
      <c r="BE1221" s="228">
        <f>IF(N1221="základní",J1221,0)</f>
        <v>0</v>
      </c>
      <c r="BF1221" s="228">
        <f>IF(N1221="snížená",J1221,0)</f>
        <v>0</v>
      </c>
      <c r="BG1221" s="228">
        <f>IF(N1221="zákl. přenesená",J1221,0)</f>
        <v>0</v>
      </c>
      <c r="BH1221" s="228">
        <f>IF(N1221="sníž. přenesená",J1221,0)</f>
        <v>0</v>
      </c>
      <c r="BI1221" s="228">
        <f>IF(N1221="nulová",J1221,0)</f>
        <v>0</v>
      </c>
      <c r="BJ1221" s="19" t="s">
        <v>89</v>
      </c>
      <c r="BK1221" s="228">
        <f>ROUND(I1221*H1221,2)</f>
        <v>0</v>
      </c>
      <c r="BL1221" s="19" t="s">
        <v>348</v>
      </c>
      <c r="BM1221" s="227" t="s">
        <v>1607</v>
      </c>
    </row>
    <row r="1222" spans="1:47" s="2" customFormat="1" ht="12">
      <c r="A1222" s="40"/>
      <c r="B1222" s="41"/>
      <c r="C1222" s="42"/>
      <c r="D1222" s="229" t="s">
        <v>238</v>
      </c>
      <c r="E1222" s="42"/>
      <c r="F1222" s="230" t="s">
        <v>1608</v>
      </c>
      <c r="G1222" s="42"/>
      <c r="H1222" s="42"/>
      <c r="I1222" s="231"/>
      <c r="J1222" s="42"/>
      <c r="K1222" s="42"/>
      <c r="L1222" s="46"/>
      <c r="M1222" s="232"/>
      <c r="N1222" s="233"/>
      <c r="O1222" s="86"/>
      <c r="P1222" s="86"/>
      <c r="Q1222" s="86"/>
      <c r="R1222" s="86"/>
      <c r="S1222" s="86"/>
      <c r="T1222" s="87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T1222" s="19" t="s">
        <v>238</v>
      </c>
      <c r="AU1222" s="19" t="s">
        <v>89</v>
      </c>
    </row>
    <row r="1223" spans="1:51" s="13" customFormat="1" ht="12">
      <c r="A1223" s="13"/>
      <c r="B1223" s="234"/>
      <c r="C1223" s="235"/>
      <c r="D1223" s="236" t="s">
        <v>240</v>
      </c>
      <c r="E1223" s="237" t="s">
        <v>19</v>
      </c>
      <c r="F1223" s="238" t="s">
        <v>1609</v>
      </c>
      <c r="G1223" s="235"/>
      <c r="H1223" s="237" t="s">
        <v>19</v>
      </c>
      <c r="I1223" s="239"/>
      <c r="J1223" s="235"/>
      <c r="K1223" s="235"/>
      <c r="L1223" s="240"/>
      <c r="M1223" s="241"/>
      <c r="N1223" s="242"/>
      <c r="O1223" s="242"/>
      <c r="P1223" s="242"/>
      <c r="Q1223" s="242"/>
      <c r="R1223" s="242"/>
      <c r="S1223" s="242"/>
      <c r="T1223" s="24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44" t="s">
        <v>240</v>
      </c>
      <c r="AU1223" s="244" t="s">
        <v>89</v>
      </c>
      <c r="AV1223" s="13" t="s">
        <v>81</v>
      </c>
      <c r="AW1223" s="13" t="s">
        <v>35</v>
      </c>
      <c r="AX1223" s="13" t="s">
        <v>73</v>
      </c>
      <c r="AY1223" s="244" t="s">
        <v>230</v>
      </c>
    </row>
    <row r="1224" spans="1:51" s="14" customFormat="1" ht="12">
      <c r="A1224" s="14"/>
      <c r="B1224" s="245"/>
      <c r="C1224" s="246"/>
      <c r="D1224" s="236" t="s">
        <v>240</v>
      </c>
      <c r="E1224" s="247" t="s">
        <v>19</v>
      </c>
      <c r="F1224" s="248" t="s">
        <v>1610</v>
      </c>
      <c r="G1224" s="246"/>
      <c r="H1224" s="249">
        <v>48.83</v>
      </c>
      <c r="I1224" s="250"/>
      <c r="J1224" s="246"/>
      <c r="K1224" s="246"/>
      <c r="L1224" s="251"/>
      <c r="M1224" s="252"/>
      <c r="N1224" s="253"/>
      <c r="O1224" s="253"/>
      <c r="P1224" s="253"/>
      <c r="Q1224" s="253"/>
      <c r="R1224" s="253"/>
      <c r="S1224" s="253"/>
      <c r="T1224" s="25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55" t="s">
        <v>240</v>
      </c>
      <c r="AU1224" s="255" t="s">
        <v>89</v>
      </c>
      <c r="AV1224" s="14" t="s">
        <v>89</v>
      </c>
      <c r="AW1224" s="14" t="s">
        <v>35</v>
      </c>
      <c r="AX1224" s="14" t="s">
        <v>73</v>
      </c>
      <c r="AY1224" s="255" t="s">
        <v>230</v>
      </c>
    </row>
    <row r="1225" spans="1:51" s="14" customFormat="1" ht="12">
      <c r="A1225" s="14"/>
      <c r="B1225" s="245"/>
      <c r="C1225" s="246"/>
      <c r="D1225" s="236" t="s">
        <v>240</v>
      </c>
      <c r="E1225" s="247" t="s">
        <v>19</v>
      </c>
      <c r="F1225" s="248" t="s">
        <v>1611</v>
      </c>
      <c r="G1225" s="246"/>
      <c r="H1225" s="249">
        <v>33.06</v>
      </c>
      <c r="I1225" s="250"/>
      <c r="J1225" s="246"/>
      <c r="K1225" s="246"/>
      <c r="L1225" s="251"/>
      <c r="M1225" s="252"/>
      <c r="N1225" s="253"/>
      <c r="O1225" s="253"/>
      <c r="P1225" s="253"/>
      <c r="Q1225" s="253"/>
      <c r="R1225" s="253"/>
      <c r="S1225" s="253"/>
      <c r="T1225" s="25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55" t="s">
        <v>240</v>
      </c>
      <c r="AU1225" s="255" t="s">
        <v>89</v>
      </c>
      <c r="AV1225" s="14" t="s">
        <v>89</v>
      </c>
      <c r="AW1225" s="14" t="s">
        <v>35</v>
      </c>
      <c r="AX1225" s="14" t="s">
        <v>73</v>
      </c>
      <c r="AY1225" s="255" t="s">
        <v>230</v>
      </c>
    </row>
    <row r="1226" spans="1:51" s="14" customFormat="1" ht="12">
      <c r="A1226" s="14"/>
      <c r="B1226" s="245"/>
      <c r="C1226" s="246"/>
      <c r="D1226" s="236" t="s">
        <v>240</v>
      </c>
      <c r="E1226" s="247" t="s">
        <v>19</v>
      </c>
      <c r="F1226" s="248" t="s">
        <v>1612</v>
      </c>
      <c r="G1226" s="246"/>
      <c r="H1226" s="249">
        <v>45.98</v>
      </c>
      <c r="I1226" s="250"/>
      <c r="J1226" s="246"/>
      <c r="K1226" s="246"/>
      <c r="L1226" s="251"/>
      <c r="M1226" s="252"/>
      <c r="N1226" s="253"/>
      <c r="O1226" s="253"/>
      <c r="P1226" s="253"/>
      <c r="Q1226" s="253"/>
      <c r="R1226" s="253"/>
      <c r="S1226" s="253"/>
      <c r="T1226" s="25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55" t="s">
        <v>240</v>
      </c>
      <c r="AU1226" s="255" t="s">
        <v>89</v>
      </c>
      <c r="AV1226" s="14" t="s">
        <v>89</v>
      </c>
      <c r="AW1226" s="14" t="s">
        <v>35</v>
      </c>
      <c r="AX1226" s="14" t="s">
        <v>73</v>
      </c>
      <c r="AY1226" s="255" t="s">
        <v>230</v>
      </c>
    </row>
    <row r="1227" spans="1:51" s="16" customFormat="1" ht="12">
      <c r="A1227" s="16"/>
      <c r="B1227" s="277"/>
      <c r="C1227" s="278"/>
      <c r="D1227" s="236" t="s">
        <v>240</v>
      </c>
      <c r="E1227" s="279" t="s">
        <v>175</v>
      </c>
      <c r="F1227" s="280" t="s">
        <v>469</v>
      </c>
      <c r="G1227" s="278"/>
      <c r="H1227" s="281">
        <v>127.87</v>
      </c>
      <c r="I1227" s="282"/>
      <c r="J1227" s="278"/>
      <c r="K1227" s="278"/>
      <c r="L1227" s="283"/>
      <c r="M1227" s="284"/>
      <c r="N1227" s="285"/>
      <c r="O1227" s="285"/>
      <c r="P1227" s="285"/>
      <c r="Q1227" s="285"/>
      <c r="R1227" s="285"/>
      <c r="S1227" s="285"/>
      <c r="T1227" s="28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T1227" s="287" t="s">
        <v>240</v>
      </c>
      <c r="AU1227" s="287" t="s">
        <v>89</v>
      </c>
      <c r="AV1227" s="16" t="s">
        <v>116</v>
      </c>
      <c r="AW1227" s="16" t="s">
        <v>35</v>
      </c>
      <c r="AX1227" s="16" t="s">
        <v>73</v>
      </c>
      <c r="AY1227" s="287" t="s">
        <v>230</v>
      </c>
    </row>
    <row r="1228" spans="1:51" s="15" customFormat="1" ht="12">
      <c r="A1228" s="15"/>
      <c r="B1228" s="256"/>
      <c r="C1228" s="257"/>
      <c r="D1228" s="236" t="s">
        <v>240</v>
      </c>
      <c r="E1228" s="258" t="s">
        <v>19</v>
      </c>
      <c r="F1228" s="259" t="s">
        <v>244</v>
      </c>
      <c r="G1228" s="257"/>
      <c r="H1228" s="260">
        <v>127.87</v>
      </c>
      <c r="I1228" s="261"/>
      <c r="J1228" s="257"/>
      <c r="K1228" s="257"/>
      <c r="L1228" s="262"/>
      <c r="M1228" s="263"/>
      <c r="N1228" s="264"/>
      <c r="O1228" s="264"/>
      <c r="P1228" s="264"/>
      <c r="Q1228" s="264"/>
      <c r="R1228" s="264"/>
      <c r="S1228" s="264"/>
      <c r="T1228" s="26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T1228" s="266" t="s">
        <v>240</v>
      </c>
      <c r="AU1228" s="266" t="s">
        <v>89</v>
      </c>
      <c r="AV1228" s="15" t="s">
        <v>236</v>
      </c>
      <c r="AW1228" s="15" t="s">
        <v>35</v>
      </c>
      <c r="AX1228" s="15" t="s">
        <v>81</v>
      </c>
      <c r="AY1228" s="266" t="s">
        <v>230</v>
      </c>
    </row>
    <row r="1229" spans="1:65" s="2" customFormat="1" ht="37.8" customHeight="1">
      <c r="A1229" s="40"/>
      <c r="B1229" s="41"/>
      <c r="C1229" s="267" t="s">
        <v>1613</v>
      </c>
      <c r="D1229" s="267" t="s">
        <v>281</v>
      </c>
      <c r="E1229" s="268" t="s">
        <v>1614</v>
      </c>
      <c r="F1229" s="269" t="s">
        <v>1615</v>
      </c>
      <c r="G1229" s="270" t="s">
        <v>144</v>
      </c>
      <c r="H1229" s="271">
        <v>223.482</v>
      </c>
      <c r="I1229" s="272"/>
      <c r="J1229" s="273">
        <f>ROUND(I1229*H1229,2)</f>
        <v>0</v>
      </c>
      <c r="K1229" s="269" t="s">
        <v>235</v>
      </c>
      <c r="L1229" s="274"/>
      <c r="M1229" s="275" t="s">
        <v>19</v>
      </c>
      <c r="N1229" s="276" t="s">
        <v>45</v>
      </c>
      <c r="O1229" s="86"/>
      <c r="P1229" s="225">
        <f>O1229*H1229</f>
        <v>0</v>
      </c>
      <c r="Q1229" s="225">
        <v>0.0029</v>
      </c>
      <c r="R1229" s="225">
        <f>Q1229*H1229</f>
        <v>0.6480978</v>
      </c>
      <c r="S1229" s="225">
        <v>0</v>
      </c>
      <c r="T1229" s="226">
        <f>S1229*H1229</f>
        <v>0</v>
      </c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R1229" s="227" t="s">
        <v>456</v>
      </c>
      <c r="AT1229" s="227" t="s">
        <v>281</v>
      </c>
      <c r="AU1229" s="227" t="s">
        <v>89</v>
      </c>
      <c r="AY1229" s="19" t="s">
        <v>230</v>
      </c>
      <c r="BE1229" s="228">
        <f>IF(N1229="základní",J1229,0)</f>
        <v>0</v>
      </c>
      <c r="BF1229" s="228">
        <f>IF(N1229="snížená",J1229,0)</f>
        <v>0</v>
      </c>
      <c r="BG1229" s="228">
        <f>IF(N1229="zákl. přenesená",J1229,0)</f>
        <v>0</v>
      </c>
      <c r="BH1229" s="228">
        <f>IF(N1229="sníž. přenesená",J1229,0)</f>
        <v>0</v>
      </c>
      <c r="BI1229" s="228">
        <f>IF(N1229="nulová",J1229,0)</f>
        <v>0</v>
      </c>
      <c r="BJ1229" s="19" t="s">
        <v>89</v>
      </c>
      <c r="BK1229" s="228">
        <f>ROUND(I1229*H1229,2)</f>
        <v>0</v>
      </c>
      <c r="BL1229" s="19" t="s">
        <v>348</v>
      </c>
      <c r="BM1229" s="227" t="s">
        <v>1616</v>
      </c>
    </row>
    <row r="1230" spans="1:47" s="2" customFormat="1" ht="12">
      <c r="A1230" s="40"/>
      <c r="B1230" s="41"/>
      <c r="C1230" s="42"/>
      <c r="D1230" s="236" t="s">
        <v>636</v>
      </c>
      <c r="E1230" s="42"/>
      <c r="F1230" s="288" t="s">
        <v>637</v>
      </c>
      <c r="G1230" s="42"/>
      <c r="H1230" s="42"/>
      <c r="I1230" s="231"/>
      <c r="J1230" s="42"/>
      <c r="K1230" s="42"/>
      <c r="L1230" s="46"/>
      <c r="M1230" s="232"/>
      <c r="N1230" s="233"/>
      <c r="O1230" s="86"/>
      <c r="P1230" s="86"/>
      <c r="Q1230" s="86"/>
      <c r="R1230" s="86"/>
      <c r="S1230" s="86"/>
      <c r="T1230" s="87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T1230" s="19" t="s">
        <v>636</v>
      </c>
      <c r="AU1230" s="19" t="s">
        <v>89</v>
      </c>
    </row>
    <row r="1231" spans="1:51" s="14" customFormat="1" ht="12">
      <c r="A1231" s="14"/>
      <c r="B1231" s="245"/>
      <c r="C1231" s="246"/>
      <c r="D1231" s="236" t="s">
        <v>240</v>
      </c>
      <c r="E1231" s="246"/>
      <c r="F1231" s="248" t="s">
        <v>1617</v>
      </c>
      <c r="G1231" s="246"/>
      <c r="H1231" s="249">
        <v>223.482</v>
      </c>
      <c r="I1231" s="250"/>
      <c r="J1231" s="246"/>
      <c r="K1231" s="246"/>
      <c r="L1231" s="251"/>
      <c r="M1231" s="252"/>
      <c r="N1231" s="253"/>
      <c r="O1231" s="253"/>
      <c r="P1231" s="253"/>
      <c r="Q1231" s="253"/>
      <c r="R1231" s="253"/>
      <c r="S1231" s="253"/>
      <c r="T1231" s="25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55" t="s">
        <v>240</v>
      </c>
      <c r="AU1231" s="255" t="s">
        <v>89</v>
      </c>
      <c r="AV1231" s="14" t="s">
        <v>89</v>
      </c>
      <c r="AW1231" s="14" t="s">
        <v>4</v>
      </c>
      <c r="AX1231" s="14" t="s">
        <v>81</v>
      </c>
      <c r="AY1231" s="255" t="s">
        <v>230</v>
      </c>
    </row>
    <row r="1232" spans="1:65" s="2" customFormat="1" ht="24.15" customHeight="1">
      <c r="A1232" s="40"/>
      <c r="B1232" s="41"/>
      <c r="C1232" s="216" t="s">
        <v>1618</v>
      </c>
      <c r="D1232" s="216" t="s">
        <v>232</v>
      </c>
      <c r="E1232" s="217" t="s">
        <v>1619</v>
      </c>
      <c r="F1232" s="218" t="s">
        <v>1620</v>
      </c>
      <c r="G1232" s="219" t="s">
        <v>114</v>
      </c>
      <c r="H1232" s="220">
        <v>27.35</v>
      </c>
      <c r="I1232" s="221"/>
      <c r="J1232" s="222">
        <f>ROUND(I1232*H1232,2)</f>
        <v>0</v>
      </c>
      <c r="K1232" s="218" t="s">
        <v>235</v>
      </c>
      <c r="L1232" s="46"/>
      <c r="M1232" s="223" t="s">
        <v>19</v>
      </c>
      <c r="N1232" s="224" t="s">
        <v>45</v>
      </c>
      <c r="O1232" s="86"/>
      <c r="P1232" s="225">
        <f>O1232*H1232</f>
        <v>0</v>
      </c>
      <c r="Q1232" s="225">
        <v>0</v>
      </c>
      <c r="R1232" s="225">
        <f>Q1232*H1232</f>
        <v>0</v>
      </c>
      <c r="S1232" s="225">
        <v>0</v>
      </c>
      <c r="T1232" s="226">
        <f>S1232*H1232</f>
        <v>0</v>
      </c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R1232" s="227" t="s">
        <v>348</v>
      </c>
      <c r="AT1232" s="227" t="s">
        <v>232</v>
      </c>
      <c r="AU1232" s="227" t="s">
        <v>89</v>
      </c>
      <c r="AY1232" s="19" t="s">
        <v>230</v>
      </c>
      <c r="BE1232" s="228">
        <f>IF(N1232="základní",J1232,0)</f>
        <v>0</v>
      </c>
      <c r="BF1232" s="228">
        <f>IF(N1232="snížená",J1232,0)</f>
        <v>0</v>
      </c>
      <c r="BG1232" s="228">
        <f>IF(N1232="zákl. přenesená",J1232,0)</f>
        <v>0</v>
      </c>
      <c r="BH1232" s="228">
        <f>IF(N1232="sníž. přenesená",J1232,0)</f>
        <v>0</v>
      </c>
      <c r="BI1232" s="228">
        <f>IF(N1232="nulová",J1232,0)</f>
        <v>0</v>
      </c>
      <c r="BJ1232" s="19" t="s">
        <v>89</v>
      </c>
      <c r="BK1232" s="228">
        <f>ROUND(I1232*H1232,2)</f>
        <v>0</v>
      </c>
      <c r="BL1232" s="19" t="s">
        <v>348</v>
      </c>
      <c r="BM1232" s="227" t="s">
        <v>1621</v>
      </c>
    </row>
    <row r="1233" spans="1:47" s="2" customFormat="1" ht="12">
      <c r="A1233" s="40"/>
      <c r="B1233" s="41"/>
      <c r="C1233" s="42"/>
      <c r="D1233" s="229" t="s">
        <v>238</v>
      </c>
      <c r="E1233" s="42"/>
      <c r="F1233" s="230" t="s">
        <v>1622</v>
      </c>
      <c r="G1233" s="42"/>
      <c r="H1233" s="42"/>
      <c r="I1233" s="231"/>
      <c r="J1233" s="42"/>
      <c r="K1233" s="42"/>
      <c r="L1233" s="46"/>
      <c r="M1233" s="232"/>
      <c r="N1233" s="233"/>
      <c r="O1233" s="86"/>
      <c r="P1233" s="86"/>
      <c r="Q1233" s="86"/>
      <c r="R1233" s="86"/>
      <c r="S1233" s="86"/>
      <c r="T1233" s="87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T1233" s="19" t="s">
        <v>238</v>
      </c>
      <c r="AU1233" s="19" t="s">
        <v>89</v>
      </c>
    </row>
    <row r="1234" spans="1:51" s="13" customFormat="1" ht="12">
      <c r="A1234" s="13"/>
      <c r="B1234" s="234"/>
      <c r="C1234" s="235"/>
      <c r="D1234" s="236" t="s">
        <v>240</v>
      </c>
      <c r="E1234" s="237" t="s">
        <v>19</v>
      </c>
      <c r="F1234" s="238" t="s">
        <v>1609</v>
      </c>
      <c r="G1234" s="235"/>
      <c r="H1234" s="237" t="s">
        <v>19</v>
      </c>
      <c r="I1234" s="239"/>
      <c r="J1234" s="235"/>
      <c r="K1234" s="235"/>
      <c r="L1234" s="240"/>
      <c r="M1234" s="241"/>
      <c r="N1234" s="242"/>
      <c r="O1234" s="242"/>
      <c r="P1234" s="242"/>
      <c r="Q1234" s="242"/>
      <c r="R1234" s="242"/>
      <c r="S1234" s="242"/>
      <c r="T1234" s="24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4" t="s">
        <v>240</v>
      </c>
      <c r="AU1234" s="244" t="s">
        <v>89</v>
      </c>
      <c r="AV1234" s="13" t="s">
        <v>81</v>
      </c>
      <c r="AW1234" s="13" t="s">
        <v>35</v>
      </c>
      <c r="AX1234" s="13" t="s">
        <v>73</v>
      </c>
      <c r="AY1234" s="244" t="s">
        <v>230</v>
      </c>
    </row>
    <row r="1235" spans="1:51" s="14" customFormat="1" ht="12">
      <c r="A1235" s="14"/>
      <c r="B1235" s="245"/>
      <c r="C1235" s="246"/>
      <c r="D1235" s="236" t="s">
        <v>240</v>
      </c>
      <c r="E1235" s="247" t="s">
        <v>19</v>
      </c>
      <c r="F1235" s="248" t="s">
        <v>1623</v>
      </c>
      <c r="G1235" s="246"/>
      <c r="H1235" s="249">
        <v>11.94</v>
      </c>
      <c r="I1235" s="250"/>
      <c r="J1235" s="246"/>
      <c r="K1235" s="246"/>
      <c r="L1235" s="251"/>
      <c r="M1235" s="252"/>
      <c r="N1235" s="253"/>
      <c r="O1235" s="253"/>
      <c r="P1235" s="253"/>
      <c r="Q1235" s="253"/>
      <c r="R1235" s="253"/>
      <c r="S1235" s="253"/>
      <c r="T1235" s="25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55" t="s">
        <v>240</v>
      </c>
      <c r="AU1235" s="255" t="s">
        <v>89</v>
      </c>
      <c r="AV1235" s="14" t="s">
        <v>89</v>
      </c>
      <c r="AW1235" s="14" t="s">
        <v>35</v>
      </c>
      <c r="AX1235" s="14" t="s">
        <v>73</v>
      </c>
      <c r="AY1235" s="255" t="s">
        <v>230</v>
      </c>
    </row>
    <row r="1236" spans="1:51" s="14" customFormat="1" ht="12">
      <c r="A1236" s="14"/>
      <c r="B1236" s="245"/>
      <c r="C1236" s="246"/>
      <c r="D1236" s="236" t="s">
        <v>240</v>
      </c>
      <c r="E1236" s="247" t="s">
        <v>19</v>
      </c>
      <c r="F1236" s="248" t="s">
        <v>1624</v>
      </c>
      <c r="G1236" s="246"/>
      <c r="H1236" s="249">
        <v>6.86</v>
      </c>
      <c r="I1236" s="250"/>
      <c r="J1236" s="246"/>
      <c r="K1236" s="246"/>
      <c r="L1236" s="251"/>
      <c r="M1236" s="252"/>
      <c r="N1236" s="253"/>
      <c r="O1236" s="253"/>
      <c r="P1236" s="253"/>
      <c r="Q1236" s="253"/>
      <c r="R1236" s="253"/>
      <c r="S1236" s="253"/>
      <c r="T1236" s="25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55" t="s">
        <v>240</v>
      </c>
      <c r="AU1236" s="255" t="s">
        <v>89</v>
      </c>
      <c r="AV1236" s="14" t="s">
        <v>89</v>
      </c>
      <c r="AW1236" s="14" t="s">
        <v>35</v>
      </c>
      <c r="AX1236" s="14" t="s">
        <v>73</v>
      </c>
      <c r="AY1236" s="255" t="s">
        <v>230</v>
      </c>
    </row>
    <row r="1237" spans="1:51" s="14" customFormat="1" ht="12">
      <c r="A1237" s="14"/>
      <c r="B1237" s="245"/>
      <c r="C1237" s="246"/>
      <c r="D1237" s="236" t="s">
        <v>240</v>
      </c>
      <c r="E1237" s="247" t="s">
        <v>19</v>
      </c>
      <c r="F1237" s="248" t="s">
        <v>1625</v>
      </c>
      <c r="G1237" s="246"/>
      <c r="H1237" s="249">
        <v>8.55</v>
      </c>
      <c r="I1237" s="250"/>
      <c r="J1237" s="246"/>
      <c r="K1237" s="246"/>
      <c r="L1237" s="251"/>
      <c r="M1237" s="252"/>
      <c r="N1237" s="253"/>
      <c r="O1237" s="253"/>
      <c r="P1237" s="253"/>
      <c r="Q1237" s="253"/>
      <c r="R1237" s="253"/>
      <c r="S1237" s="253"/>
      <c r="T1237" s="25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55" t="s">
        <v>240</v>
      </c>
      <c r="AU1237" s="255" t="s">
        <v>89</v>
      </c>
      <c r="AV1237" s="14" t="s">
        <v>89</v>
      </c>
      <c r="AW1237" s="14" t="s">
        <v>35</v>
      </c>
      <c r="AX1237" s="14" t="s">
        <v>73</v>
      </c>
      <c r="AY1237" s="255" t="s">
        <v>230</v>
      </c>
    </row>
    <row r="1238" spans="1:51" s="16" customFormat="1" ht="12">
      <c r="A1238" s="16"/>
      <c r="B1238" s="277"/>
      <c r="C1238" s="278"/>
      <c r="D1238" s="236" t="s">
        <v>240</v>
      </c>
      <c r="E1238" s="279" t="s">
        <v>19</v>
      </c>
      <c r="F1238" s="280" t="s">
        <v>469</v>
      </c>
      <c r="G1238" s="278"/>
      <c r="H1238" s="281">
        <v>27.35</v>
      </c>
      <c r="I1238" s="282"/>
      <c r="J1238" s="278"/>
      <c r="K1238" s="278"/>
      <c r="L1238" s="283"/>
      <c r="M1238" s="284"/>
      <c r="N1238" s="285"/>
      <c r="O1238" s="285"/>
      <c r="P1238" s="285"/>
      <c r="Q1238" s="285"/>
      <c r="R1238" s="285"/>
      <c r="S1238" s="285"/>
      <c r="T1238" s="28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T1238" s="287" t="s">
        <v>240</v>
      </c>
      <c r="AU1238" s="287" t="s">
        <v>89</v>
      </c>
      <c r="AV1238" s="16" t="s">
        <v>116</v>
      </c>
      <c r="AW1238" s="16" t="s">
        <v>35</v>
      </c>
      <c r="AX1238" s="16" t="s">
        <v>73</v>
      </c>
      <c r="AY1238" s="287" t="s">
        <v>230</v>
      </c>
    </row>
    <row r="1239" spans="1:51" s="15" customFormat="1" ht="12">
      <c r="A1239" s="15"/>
      <c r="B1239" s="256"/>
      <c r="C1239" s="257"/>
      <c r="D1239" s="236" t="s">
        <v>240</v>
      </c>
      <c r="E1239" s="258" t="s">
        <v>19</v>
      </c>
      <c r="F1239" s="259" t="s">
        <v>244</v>
      </c>
      <c r="G1239" s="257"/>
      <c r="H1239" s="260">
        <v>27.35</v>
      </c>
      <c r="I1239" s="261"/>
      <c r="J1239" s="257"/>
      <c r="K1239" s="257"/>
      <c r="L1239" s="262"/>
      <c r="M1239" s="263"/>
      <c r="N1239" s="264"/>
      <c r="O1239" s="264"/>
      <c r="P1239" s="264"/>
      <c r="Q1239" s="264"/>
      <c r="R1239" s="264"/>
      <c r="S1239" s="264"/>
      <c r="T1239" s="26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T1239" s="266" t="s">
        <v>240</v>
      </c>
      <c r="AU1239" s="266" t="s">
        <v>89</v>
      </c>
      <c r="AV1239" s="15" t="s">
        <v>236</v>
      </c>
      <c r="AW1239" s="15" t="s">
        <v>35</v>
      </c>
      <c r="AX1239" s="15" t="s">
        <v>81</v>
      </c>
      <c r="AY1239" s="266" t="s">
        <v>230</v>
      </c>
    </row>
    <row r="1240" spans="1:65" s="2" customFormat="1" ht="24.15" customHeight="1">
      <c r="A1240" s="40"/>
      <c r="B1240" s="41"/>
      <c r="C1240" s="216" t="s">
        <v>1626</v>
      </c>
      <c r="D1240" s="216" t="s">
        <v>232</v>
      </c>
      <c r="E1240" s="217" t="s">
        <v>1627</v>
      </c>
      <c r="F1240" s="218" t="s">
        <v>1628</v>
      </c>
      <c r="G1240" s="219" t="s">
        <v>114</v>
      </c>
      <c r="H1240" s="220">
        <v>169.53</v>
      </c>
      <c r="I1240" s="221"/>
      <c r="J1240" s="222">
        <f>ROUND(I1240*H1240,2)</f>
        <v>0</v>
      </c>
      <c r="K1240" s="218" t="s">
        <v>235</v>
      </c>
      <c r="L1240" s="46"/>
      <c r="M1240" s="223" t="s">
        <v>19</v>
      </c>
      <c r="N1240" s="224" t="s">
        <v>45</v>
      </c>
      <c r="O1240" s="86"/>
      <c r="P1240" s="225">
        <f>O1240*H1240</f>
        <v>0</v>
      </c>
      <c r="Q1240" s="225">
        <v>3E-05</v>
      </c>
      <c r="R1240" s="225">
        <f>Q1240*H1240</f>
        <v>0.0050859</v>
      </c>
      <c r="S1240" s="225">
        <v>0</v>
      </c>
      <c r="T1240" s="226">
        <f>S1240*H1240</f>
        <v>0</v>
      </c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R1240" s="227" t="s">
        <v>348</v>
      </c>
      <c r="AT1240" s="227" t="s">
        <v>232</v>
      </c>
      <c r="AU1240" s="227" t="s">
        <v>89</v>
      </c>
      <c r="AY1240" s="19" t="s">
        <v>230</v>
      </c>
      <c r="BE1240" s="228">
        <f>IF(N1240="základní",J1240,0)</f>
        <v>0</v>
      </c>
      <c r="BF1240" s="228">
        <f>IF(N1240="snížená",J1240,0)</f>
        <v>0</v>
      </c>
      <c r="BG1240" s="228">
        <f>IF(N1240="zákl. přenesená",J1240,0)</f>
        <v>0</v>
      </c>
      <c r="BH1240" s="228">
        <f>IF(N1240="sníž. přenesená",J1240,0)</f>
        <v>0</v>
      </c>
      <c r="BI1240" s="228">
        <f>IF(N1240="nulová",J1240,0)</f>
        <v>0</v>
      </c>
      <c r="BJ1240" s="19" t="s">
        <v>89</v>
      </c>
      <c r="BK1240" s="228">
        <f>ROUND(I1240*H1240,2)</f>
        <v>0</v>
      </c>
      <c r="BL1240" s="19" t="s">
        <v>348</v>
      </c>
      <c r="BM1240" s="227" t="s">
        <v>1629</v>
      </c>
    </row>
    <row r="1241" spans="1:47" s="2" customFormat="1" ht="12">
      <c r="A1241" s="40"/>
      <c r="B1241" s="41"/>
      <c r="C1241" s="42"/>
      <c r="D1241" s="229" t="s">
        <v>238</v>
      </c>
      <c r="E1241" s="42"/>
      <c r="F1241" s="230" t="s">
        <v>1630</v>
      </c>
      <c r="G1241" s="42"/>
      <c r="H1241" s="42"/>
      <c r="I1241" s="231"/>
      <c r="J1241" s="42"/>
      <c r="K1241" s="42"/>
      <c r="L1241" s="46"/>
      <c r="M1241" s="232"/>
      <c r="N1241" s="233"/>
      <c r="O1241" s="86"/>
      <c r="P1241" s="86"/>
      <c r="Q1241" s="86"/>
      <c r="R1241" s="86"/>
      <c r="S1241" s="86"/>
      <c r="T1241" s="87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T1241" s="19" t="s">
        <v>238</v>
      </c>
      <c r="AU1241" s="19" t="s">
        <v>89</v>
      </c>
    </row>
    <row r="1242" spans="1:51" s="13" customFormat="1" ht="12">
      <c r="A1242" s="13"/>
      <c r="B1242" s="234"/>
      <c r="C1242" s="235"/>
      <c r="D1242" s="236" t="s">
        <v>240</v>
      </c>
      <c r="E1242" s="237" t="s">
        <v>19</v>
      </c>
      <c r="F1242" s="238" t="s">
        <v>1631</v>
      </c>
      <c r="G1242" s="235"/>
      <c r="H1242" s="237" t="s">
        <v>19</v>
      </c>
      <c r="I1242" s="239"/>
      <c r="J1242" s="235"/>
      <c r="K1242" s="235"/>
      <c r="L1242" s="240"/>
      <c r="M1242" s="241"/>
      <c r="N1242" s="242"/>
      <c r="O1242" s="242"/>
      <c r="P1242" s="242"/>
      <c r="Q1242" s="242"/>
      <c r="R1242" s="242"/>
      <c r="S1242" s="242"/>
      <c r="T1242" s="24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44" t="s">
        <v>240</v>
      </c>
      <c r="AU1242" s="244" t="s">
        <v>89</v>
      </c>
      <c r="AV1242" s="13" t="s">
        <v>81</v>
      </c>
      <c r="AW1242" s="13" t="s">
        <v>35</v>
      </c>
      <c r="AX1242" s="13" t="s">
        <v>73</v>
      </c>
      <c r="AY1242" s="244" t="s">
        <v>230</v>
      </c>
    </row>
    <row r="1243" spans="1:51" s="14" customFormat="1" ht="12">
      <c r="A1243" s="14"/>
      <c r="B1243" s="245"/>
      <c r="C1243" s="246"/>
      <c r="D1243" s="236" t="s">
        <v>240</v>
      </c>
      <c r="E1243" s="247" t="s">
        <v>19</v>
      </c>
      <c r="F1243" s="248" t="s">
        <v>1632</v>
      </c>
      <c r="G1243" s="246"/>
      <c r="H1243" s="249">
        <v>62.83</v>
      </c>
      <c r="I1243" s="250"/>
      <c r="J1243" s="246"/>
      <c r="K1243" s="246"/>
      <c r="L1243" s="251"/>
      <c r="M1243" s="252"/>
      <c r="N1243" s="253"/>
      <c r="O1243" s="253"/>
      <c r="P1243" s="253"/>
      <c r="Q1243" s="253"/>
      <c r="R1243" s="253"/>
      <c r="S1243" s="253"/>
      <c r="T1243" s="25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55" t="s">
        <v>240</v>
      </c>
      <c r="AU1243" s="255" t="s">
        <v>89</v>
      </c>
      <c r="AV1243" s="14" t="s">
        <v>89</v>
      </c>
      <c r="AW1243" s="14" t="s">
        <v>35</v>
      </c>
      <c r="AX1243" s="14" t="s">
        <v>73</v>
      </c>
      <c r="AY1243" s="255" t="s">
        <v>230</v>
      </c>
    </row>
    <row r="1244" spans="1:51" s="14" customFormat="1" ht="12">
      <c r="A1244" s="14"/>
      <c r="B1244" s="245"/>
      <c r="C1244" s="246"/>
      <c r="D1244" s="236" t="s">
        <v>240</v>
      </c>
      <c r="E1244" s="247" t="s">
        <v>19</v>
      </c>
      <c r="F1244" s="248" t="s">
        <v>1633</v>
      </c>
      <c r="G1244" s="246"/>
      <c r="H1244" s="249">
        <v>38.2</v>
      </c>
      <c r="I1244" s="250"/>
      <c r="J1244" s="246"/>
      <c r="K1244" s="246"/>
      <c r="L1244" s="251"/>
      <c r="M1244" s="252"/>
      <c r="N1244" s="253"/>
      <c r="O1244" s="253"/>
      <c r="P1244" s="253"/>
      <c r="Q1244" s="253"/>
      <c r="R1244" s="253"/>
      <c r="S1244" s="253"/>
      <c r="T1244" s="25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55" t="s">
        <v>240</v>
      </c>
      <c r="AU1244" s="255" t="s">
        <v>89</v>
      </c>
      <c r="AV1244" s="14" t="s">
        <v>89</v>
      </c>
      <c r="AW1244" s="14" t="s">
        <v>35</v>
      </c>
      <c r="AX1244" s="14" t="s">
        <v>73</v>
      </c>
      <c r="AY1244" s="255" t="s">
        <v>230</v>
      </c>
    </row>
    <row r="1245" spans="1:51" s="14" customFormat="1" ht="12">
      <c r="A1245" s="14"/>
      <c r="B1245" s="245"/>
      <c r="C1245" s="246"/>
      <c r="D1245" s="236" t="s">
        <v>240</v>
      </c>
      <c r="E1245" s="247" t="s">
        <v>19</v>
      </c>
      <c r="F1245" s="248" t="s">
        <v>1634</v>
      </c>
      <c r="G1245" s="246"/>
      <c r="H1245" s="249">
        <v>68.5</v>
      </c>
      <c r="I1245" s="250"/>
      <c r="J1245" s="246"/>
      <c r="K1245" s="246"/>
      <c r="L1245" s="251"/>
      <c r="M1245" s="252"/>
      <c r="N1245" s="253"/>
      <c r="O1245" s="253"/>
      <c r="P1245" s="253"/>
      <c r="Q1245" s="253"/>
      <c r="R1245" s="253"/>
      <c r="S1245" s="253"/>
      <c r="T1245" s="25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55" t="s">
        <v>240</v>
      </c>
      <c r="AU1245" s="255" t="s">
        <v>89</v>
      </c>
      <c r="AV1245" s="14" t="s">
        <v>89</v>
      </c>
      <c r="AW1245" s="14" t="s">
        <v>35</v>
      </c>
      <c r="AX1245" s="14" t="s">
        <v>73</v>
      </c>
      <c r="AY1245" s="255" t="s">
        <v>230</v>
      </c>
    </row>
    <row r="1246" spans="1:51" s="16" customFormat="1" ht="12">
      <c r="A1246" s="16"/>
      <c r="B1246" s="277"/>
      <c r="C1246" s="278"/>
      <c r="D1246" s="236" t="s">
        <v>240</v>
      </c>
      <c r="E1246" s="279" t="s">
        <v>19</v>
      </c>
      <c r="F1246" s="280" t="s">
        <v>469</v>
      </c>
      <c r="G1246" s="278"/>
      <c r="H1246" s="281">
        <v>169.53</v>
      </c>
      <c r="I1246" s="282"/>
      <c r="J1246" s="278"/>
      <c r="K1246" s="278"/>
      <c r="L1246" s="283"/>
      <c r="M1246" s="284"/>
      <c r="N1246" s="285"/>
      <c r="O1246" s="285"/>
      <c r="P1246" s="285"/>
      <c r="Q1246" s="285"/>
      <c r="R1246" s="285"/>
      <c r="S1246" s="285"/>
      <c r="T1246" s="28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T1246" s="287" t="s">
        <v>240</v>
      </c>
      <c r="AU1246" s="287" t="s">
        <v>89</v>
      </c>
      <c r="AV1246" s="16" t="s">
        <v>116</v>
      </c>
      <c r="AW1246" s="16" t="s">
        <v>35</v>
      </c>
      <c r="AX1246" s="16" t="s">
        <v>73</v>
      </c>
      <c r="AY1246" s="287" t="s">
        <v>230</v>
      </c>
    </row>
    <row r="1247" spans="1:51" s="15" customFormat="1" ht="12">
      <c r="A1247" s="15"/>
      <c r="B1247" s="256"/>
      <c r="C1247" s="257"/>
      <c r="D1247" s="236" t="s">
        <v>240</v>
      </c>
      <c r="E1247" s="258" t="s">
        <v>19</v>
      </c>
      <c r="F1247" s="259" t="s">
        <v>244</v>
      </c>
      <c r="G1247" s="257"/>
      <c r="H1247" s="260">
        <v>169.53</v>
      </c>
      <c r="I1247" s="261"/>
      <c r="J1247" s="257"/>
      <c r="K1247" s="257"/>
      <c r="L1247" s="262"/>
      <c r="M1247" s="263"/>
      <c r="N1247" s="264"/>
      <c r="O1247" s="264"/>
      <c r="P1247" s="264"/>
      <c r="Q1247" s="264"/>
      <c r="R1247" s="264"/>
      <c r="S1247" s="264"/>
      <c r="T1247" s="26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T1247" s="266" t="s">
        <v>240</v>
      </c>
      <c r="AU1247" s="266" t="s">
        <v>89</v>
      </c>
      <c r="AV1247" s="15" t="s">
        <v>236</v>
      </c>
      <c r="AW1247" s="15" t="s">
        <v>35</v>
      </c>
      <c r="AX1247" s="15" t="s">
        <v>81</v>
      </c>
      <c r="AY1247" s="266" t="s">
        <v>230</v>
      </c>
    </row>
    <row r="1248" spans="1:65" s="2" customFormat="1" ht="16.5" customHeight="1">
      <c r="A1248" s="40"/>
      <c r="B1248" s="41"/>
      <c r="C1248" s="267" t="s">
        <v>1635</v>
      </c>
      <c r="D1248" s="267" t="s">
        <v>281</v>
      </c>
      <c r="E1248" s="268" t="s">
        <v>1636</v>
      </c>
      <c r="F1248" s="269" t="s">
        <v>1637</v>
      </c>
      <c r="G1248" s="270" t="s">
        <v>114</v>
      </c>
      <c r="H1248" s="271">
        <v>172.921</v>
      </c>
      <c r="I1248" s="272"/>
      <c r="J1248" s="273">
        <f>ROUND(I1248*H1248,2)</f>
        <v>0</v>
      </c>
      <c r="K1248" s="269" t="s">
        <v>235</v>
      </c>
      <c r="L1248" s="274"/>
      <c r="M1248" s="275" t="s">
        <v>19</v>
      </c>
      <c r="N1248" s="276" t="s">
        <v>45</v>
      </c>
      <c r="O1248" s="86"/>
      <c r="P1248" s="225">
        <f>O1248*H1248</f>
        <v>0</v>
      </c>
      <c r="Q1248" s="225">
        <v>0.00038</v>
      </c>
      <c r="R1248" s="225">
        <f>Q1248*H1248</f>
        <v>0.06570998</v>
      </c>
      <c r="S1248" s="225">
        <v>0</v>
      </c>
      <c r="T1248" s="226">
        <f>S1248*H1248</f>
        <v>0</v>
      </c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R1248" s="227" t="s">
        <v>456</v>
      </c>
      <c r="AT1248" s="227" t="s">
        <v>281</v>
      </c>
      <c r="AU1248" s="227" t="s">
        <v>89</v>
      </c>
      <c r="AY1248" s="19" t="s">
        <v>230</v>
      </c>
      <c r="BE1248" s="228">
        <f>IF(N1248="základní",J1248,0)</f>
        <v>0</v>
      </c>
      <c r="BF1248" s="228">
        <f>IF(N1248="snížená",J1248,0)</f>
        <v>0</v>
      </c>
      <c r="BG1248" s="228">
        <f>IF(N1248="zákl. přenesená",J1248,0)</f>
        <v>0</v>
      </c>
      <c r="BH1248" s="228">
        <f>IF(N1248="sníž. přenesená",J1248,0)</f>
        <v>0</v>
      </c>
      <c r="BI1248" s="228">
        <f>IF(N1248="nulová",J1248,0)</f>
        <v>0</v>
      </c>
      <c r="BJ1248" s="19" t="s">
        <v>89</v>
      </c>
      <c r="BK1248" s="228">
        <f>ROUND(I1248*H1248,2)</f>
        <v>0</v>
      </c>
      <c r="BL1248" s="19" t="s">
        <v>348</v>
      </c>
      <c r="BM1248" s="227" t="s">
        <v>1638</v>
      </c>
    </row>
    <row r="1249" spans="1:47" s="2" customFormat="1" ht="12">
      <c r="A1249" s="40"/>
      <c r="B1249" s="41"/>
      <c r="C1249" s="42"/>
      <c r="D1249" s="236" t="s">
        <v>636</v>
      </c>
      <c r="E1249" s="42"/>
      <c r="F1249" s="288" t="s">
        <v>637</v>
      </c>
      <c r="G1249" s="42"/>
      <c r="H1249" s="42"/>
      <c r="I1249" s="231"/>
      <c r="J1249" s="42"/>
      <c r="K1249" s="42"/>
      <c r="L1249" s="46"/>
      <c r="M1249" s="232"/>
      <c r="N1249" s="233"/>
      <c r="O1249" s="86"/>
      <c r="P1249" s="86"/>
      <c r="Q1249" s="86"/>
      <c r="R1249" s="86"/>
      <c r="S1249" s="86"/>
      <c r="T1249" s="87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T1249" s="19" t="s">
        <v>636</v>
      </c>
      <c r="AU1249" s="19" t="s">
        <v>89</v>
      </c>
    </row>
    <row r="1250" spans="1:51" s="14" customFormat="1" ht="12">
      <c r="A1250" s="14"/>
      <c r="B1250" s="245"/>
      <c r="C1250" s="246"/>
      <c r="D1250" s="236" t="s">
        <v>240</v>
      </c>
      <c r="E1250" s="246"/>
      <c r="F1250" s="248" t="s">
        <v>1639</v>
      </c>
      <c r="G1250" s="246"/>
      <c r="H1250" s="249">
        <v>172.921</v>
      </c>
      <c r="I1250" s="250"/>
      <c r="J1250" s="246"/>
      <c r="K1250" s="246"/>
      <c r="L1250" s="251"/>
      <c r="M1250" s="252"/>
      <c r="N1250" s="253"/>
      <c r="O1250" s="253"/>
      <c r="P1250" s="253"/>
      <c r="Q1250" s="253"/>
      <c r="R1250" s="253"/>
      <c r="S1250" s="253"/>
      <c r="T1250" s="25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55" t="s">
        <v>240</v>
      </c>
      <c r="AU1250" s="255" t="s">
        <v>89</v>
      </c>
      <c r="AV1250" s="14" t="s">
        <v>89</v>
      </c>
      <c r="AW1250" s="14" t="s">
        <v>4</v>
      </c>
      <c r="AX1250" s="14" t="s">
        <v>81</v>
      </c>
      <c r="AY1250" s="255" t="s">
        <v>230</v>
      </c>
    </row>
    <row r="1251" spans="1:65" s="2" customFormat="1" ht="49.05" customHeight="1">
      <c r="A1251" s="40"/>
      <c r="B1251" s="41"/>
      <c r="C1251" s="216" t="s">
        <v>1640</v>
      </c>
      <c r="D1251" s="216" t="s">
        <v>232</v>
      </c>
      <c r="E1251" s="217" t="s">
        <v>1641</v>
      </c>
      <c r="F1251" s="218" t="s">
        <v>1642</v>
      </c>
      <c r="G1251" s="219" t="s">
        <v>261</v>
      </c>
      <c r="H1251" s="220">
        <v>1.365</v>
      </c>
      <c r="I1251" s="221"/>
      <c r="J1251" s="222">
        <f>ROUND(I1251*H1251,2)</f>
        <v>0</v>
      </c>
      <c r="K1251" s="218" t="s">
        <v>235</v>
      </c>
      <c r="L1251" s="46"/>
      <c r="M1251" s="223" t="s">
        <v>19</v>
      </c>
      <c r="N1251" s="224" t="s">
        <v>45</v>
      </c>
      <c r="O1251" s="86"/>
      <c r="P1251" s="225">
        <f>O1251*H1251</f>
        <v>0</v>
      </c>
      <c r="Q1251" s="225">
        <v>0</v>
      </c>
      <c r="R1251" s="225">
        <f>Q1251*H1251</f>
        <v>0</v>
      </c>
      <c r="S1251" s="225">
        <v>0</v>
      </c>
      <c r="T1251" s="226">
        <f>S1251*H1251</f>
        <v>0</v>
      </c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R1251" s="227" t="s">
        <v>348</v>
      </c>
      <c r="AT1251" s="227" t="s">
        <v>232</v>
      </c>
      <c r="AU1251" s="227" t="s">
        <v>89</v>
      </c>
      <c r="AY1251" s="19" t="s">
        <v>230</v>
      </c>
      <c r="BE1251" s="228">
        <f>IF(N1251="základní",J1251,0)</f>
        <v>0</v>
      </c>
      <c r="BF1251" s="228">
        <f>IF(N1251="snížená",J1251,0)</f>
        <v>0</v>
      </c>
      <c r="BG1251" s="228">
        <f>IF(N1251="zákl. přenesená",J1251,0)</f>
        <v>0</v>
      </c>
      <c r="BH1251" s="228">
        <f>IF(N1251="sníž. přenesená",J1251,0)</f>
        <v>0</v>
      </c>
      <c r="BI1251" s="228">
        <f>IF(N1251="nulová",J1251,0)</f>
        <v>0</v>
      </c>
      <c r="BJ1251" s="19" t="s">
        <v>89</v>
      </c>
      <c r="BK1251" s="228">
        <f>ROUND(I1251*H1251,2)</f>
        <v>0</v>
      </c>
      <c r="BL1251" s="19" t="s">
        <v>348</v>
      </c>
      <c r="BM1251" s="227" t="s">
        <v>1643</v>
      </c>
    </row>
    <row r="1252" spans="1:47" s="2" customFormat="1" ht="12">
      <c r="A1252" s="40"/>
      <c r="B1252" s="41"/>
      <c r="C1252" s="42"/>
      <c r="D1252" s="229" t="s">
        <v>238</v>
      </c>
      <c r="E1252" s="42"/>
      <c r="F1252" s="230" t="s">
        <v>1644</v>
      </c>
      <c r="G1252" s="42"/>
      <c r="H1252" s="42"/>
      <c r="I1252" s="231"/>
      <c r="J1252" s="42"/>
      <c r="K1252" s="42"/>
      <c r="L1252" s="46"/>
      <c r="M1252" s="232"/>
      <c r="N1252" s="233"/>
      <c r="O1252" s="86"/>
      <c r="P1252" s="86"/>
      <c r="Q1252" s="86"/>
      <c r="R1252" s="86"/>
      <c r="S1252" s="86"/>
      <c r="T1252" s="87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T1252" s="19" t="s">
        <v>238</v>
      </c>
      <c r="AU1252" s="19" t="s">
        <v>89</v>
      </c>
    </row>
    <row r="1253" spans="1:63" s="12" customFormat="1" ht="22.8" customHeight="1">
      <c r="A1253" s="12"/>
      <c r="B1253" s="200"/>
      <c r="C1253" s="201"/>
      <c r="D1253" s="202" t="s">
        <v>72</v>
      </c>
      <c r="E1253" s="214" t="s">
        <v>1645</v>
      </c>
      <c r="F1253" s="214" t="s">
        <v>1646</v>
      </c>
      <c r="G1253" s="201"/>
      <c r="H1253" s="201"/>
      <c r="I1253" s="204"/>
      <c r="J1253" s="215">
        <f>BK1253</f>
        <v>0</v>
      </c>
      <c r="K1253" s="201"/>
      <c r="L1253" s="206"/>
      <c r="M1253" s="207"/>
      <c r="N1253" s="208"/>
      <c r="O1253" s="208"/>
      <c r="P1253" s="209">
        <f>SUM(P1254:P1302)</f>
        <v>0</v>
      </c>
      <c r="Q1253" s="208"/>
      <c r="R1253" s="209">
        <f>SUM(R1254:R1302)</f>
        <v>1.6740690500000002</v>
      </c>
      <c r="S1253" s="208"/>
      <c r="T1253" s="210">
        <f>SUM(T1254:T1302)</f>
        <v>0</v>
      </c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R1253" s="211" t="s">
        <v>89</v>
      </c>
      <c r="AT1253" s="212" t="s">
        <v>72</v>
      </c>
      <c r="AU1253" s="212" t="s">
        <v>81</v>
      </c>
      <c r="AY1253" s="211" t="s">
        <v>230</v>
      </c>
      <c r="BK1253" s="213">
        <f>SUM(BK1254:BK1302)</f>
        <v>0</v>
      </c>
    </row>
    <row r="1254" spans="1:65" s="2" customFormat="1" ht="24.15" customHeight="1">
      <c r="A1254" s="40"/>
      <c r="B1254" s="41"/>
      <c r="C1254" s="216" t="s">
        <v>1647</v>
      </c>
      <c r="D1254" s="216" t="s">
        <v>232</v>
      </c>
      <c r="E1254" s="217" t="s">
        <v>1648</v>
      </c>
      <c r="F1254" s="218" t="s">
        <v>1649</v>
      </c>
      <c r="G1254" s="219" t="s">
        <v>144</v>
      </c>
      <c r="H1254" s="220">
        <v>76.947</v>
      </c>
      <c r="I1254" s="221"/>
      <c r="J1254" s="222">
        <f>ROUND(I1254*H1254,2)</f>
        <v>0</v>
      </c>
      <c r="K1254" s="218" t="s">
        <v>235</v>
      </c>
      <c r="L1254" s="46"/>
      <c r="M1254" s="223" t="s">
        <v>19</v>
      </c>
      <c r="N1254" s="224" t="s">
        <v>45</v>
      </c>
      <c r="O1254" s="86"/>
      <c r="P1254" s="225">
        <f>O1254*H1254</f>
        <v>0</v>
      </c>
      <c r="Q1254" s="225">
        <v>0</v>
      </c>
      <c r="R1254" s="225">
        <f>Q1254*H1254</f>
        <v>0</v>
      </c>
      <c r="S1254" s="225">
        <v>0</v>
      </c>
      <c r="T1254" s="226">
        <f>S1254*H1254</f>
        <v>0</v>
      </c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R1254" s="227" t="s">
        <v>348</v>
      </c>
      <c r="AT1254" s="227" t="s">
        <v>232</v>
      </c>
      <c r="AU1254" s="227" t="s">
        <v>89</v>
      </c>
      <c r="AY1254" s="19" t="s">
        <v>230</v>
      </c>
      <c r="BE1254" s="228">
        <f>IF(N1254="základní",J1254,0)</f>
        <v>0</v>
      </c>
      <c r="BF1254" s="228">
        <f>IF(N1254="snížená",J1254,0)</f>
        <v>0</v>
      </c>
      <c r="BG1254" s="228">
        <f>IF(N1254="zákl. přenesená",J1254,0)</f>
        <v>0</v>
      </c>
      <c r="BH1254" s="228">
        <f>IF(N1254="sníž. přenesená",J1254,0)</f>
        <v>0</v>
      </c>
      <c r="BI1254" s="228">
        <f>IF(N1254="nulová",J1254,0)</f>
        <v>0</v>
      </c>
      <c r="BJ1254" s="19" t="s">
        <v>89</v>
      </c>
      <c r="BK1254" s="228">
        <f>ROUND(I1254*H1254,2)</f>
        <v>0</v>
      </c>
      <c r="BL1254" s="19" t="s">
        <v>348</v>
      </c>
      <c r="BM1254" s="227" t="s">
        <v>1650</v>
      </c>
    </row>
    <row r="1255" spans="1:47" s="2" customFormat="1" ht="12">
      <c r="A1255" s="40"/>
      <c r="B1255" s="41"/>
      <c r="C1255" s="42"/>
      <c r="D1255" s="229" t="s">
        <v>238</v>
      </c>
      <c r="E1255" s="42"/>
      <c r="F1255" s="230" t="s">
        <v>1651</v>
      </c>
      <c r="G1255" s="42"/>
      <c r="H1255" s="42"/>
      <c r="I1255" s="231"/>
      <c r="J1255" s="42"/>
      <c r="K1255" s="42"/>
      <c r="L1255" s="46"/>
      <c r="M1255" s="232"/>
      <c r="N1255" s="233"/>
      <c r="O1255" s="86"/>
      <c r="P1255" s="86"/>
      <c r="Q1255" s="86"/>
      <c r="R1255" s="86"/>
      <c r="S1255" s="86"/>
      <c r="T1255" s="87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T1255" s="19" t="s">
        <v>238</v>
      </c>
      <c r="AU1255" s="19" t="s">
        <v>89</v>
      </c>
    </row>
    <row r="1256" spans="1:51" s="14" customFormat="1" ht="12">
      <c r="A1256" s="14"/>
      <c r="B1256" s="245"/>
      <c r="C1256" s="246"/>
      <c r="D1256" s="236" t="s">
        <v>240</v>
      </c>
      <c r="E1256" s="247" t="s">
        <v>19</v>
      </c>
      <c r="F1256" s="248" t="s">
        <v>177</v>
      </c>
      <c r="G1256" s="246"/>
      <c r="H1256" s="249">
        <v>76.947</v>
      </c>
      <c r="I1256" s="250"/>
      <c r="J1256" s="246"/>
      <c r="K1256" s="246"/>
      <c r="L1256" s="251"/>
      <c r="M1256" s="252"/>
      <c r="N1256" s="253"/>
      <c r="O1256" s="253"/>
      <c r="P1256" s="253"/>
      <c r="Q1256" s="253"/>
      <c r="R1256" s="253"/>
      <c r="S1256" s="253"/>
      <c r="T1256" s="25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55" t="s">
        <v>240</v>
      </c>
      <c r="AU1256" s="255" t="s">
        <v>89</v>
      </c>
      <c r="AV1256" s="14" t="s">
        <v>89</v>
      </c>
      <c r="AW1256" s="14" t="s">
        <v>35</v>
      </c>
      <c r="AX1256" s="14" t="s">
        <v>73</v>
      </c>
      <c r="AY1256" s="255" t="s">
        <v>230</v>
      </c>
    </row>
    <row r="1257" spans="1:51" s="15" customFormat="1" ht="12">
      <c r="A1257" s="15"/>
      <c r="B1257" s="256"/>
      <c r="C1257" s="257"/>
      <c r="D1257" s="236" t="s">
        <v>240</v>
      </c>
      <c r="E1257" s="258" t="s">
        <v>19</v>
      </c>
      <c r="F1257" s="259" t="s">
        <v>244</v>
      </c>
      <c r="G1257" s="257"/>
      <c r="H1257" s="260">
        <v>76.947</v>
      </c>
      <c r="I1257" s="261"/>
      <c r="J1257" s="257"/>
      <c r="K1257" s="257"/>
      <c r="L1257" s="262"/>
      <c r="M1257" s="263"/>
      <c r="N1257" s="264"/>
      <c r="O1257" s="264"/>
      <c r="P1257" s="264"/>
      <c r="Q1257" s="264"/>
      <c r="R1257" s="264"/>
      <c r="S1257" s="264"/>
      <c r="T1257" s="26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T1257" s="266" t="s">
        <v>240</v>
      </c>
      <c r="AU1257" s="266" t="s">
        <v>89</v>
      </c>
      <c r="AV1257" s="15" t="s">
        <v>236</v>
      </c>
      <c r="AW1257" s="15" t="s">
        <v>35</v>
      </c>
      <c r="AX1257" s="15" t="s">
        <v>81</v>
      </c>
      <c r="AY1257" s="266" t="s">
        <v>230</v>
      </c>
    </row>
    <row r="1258" spans="1:65" s="2" customFormat="1" ht="24.15" customHeight="1">
      <c r="A1258" s="40"/>
      <c r="B1258" s="41"/>
      <c r="C1258" s="216" t="s">
        <v>1652</v>
      </c>
      <c r="D1258" s="216" t="s">
        <v>232</v>
      </c>
      <c r="E1258" s="217" t="s">
        <v>1653</v>
      </c>
      <c r="F1258" s="218" t="s">
        <v>1654</v>
      </c>
      <c r="G1258" s="219" t="s">
        <v>144</v>
      </c>
      <c r="H1258" s="220">
        <v>76.947</v>
      </c>
      <c r="I1258" s="221"/>
      <c r="J1258" s="222">
        <f>ROUND(I1258*H1258,2)</f>
        <v>0</v>
      </c>
      <c r="K1258" s="218" t="s">
        <v>235</v>
      </c>
      <c r="L1258" s="46"/>
      <c r="M1258" s="223" t="s">
        <v>19</v>
      </c>
      <c r="N1258" s="224" t="s">
        <v>45</v>
      </c>
      <c r="O1258" s="86"/>
      <c r="P1258" s="225">
        <f>O1258*H1258</f>
        <v>0</v>
      </c>
      <c r="Q1258" s="225">
        <v>0.0003</v>
      </c>
      <c r="R1258" s="225">
        <f>Q1258*H1258</f>
        <v>0.0230841</v>
      </c>
      <c r="S1258" s="225">
        <v>0</v>
      </c>
      <c r="T1258" s="226">
        <f>S1258*H1258</f>
        <v>0</v>
      </c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R1258" s="227" t="s">
        <v>348</v>
      </c>
      <c r="AT1258" s="227" t="s">
        <v>232</v>
      </c>
      <c r="AU1258" s="227" t="s">
        <v>89</v>
      </c>
      <c r="AY1258" s="19" t="s">
        <v>230</v>
      </c>
      <c r="BE1258" s="228">
        <f>IF(N1258="základní",J1258,0)</f>
        <v>0</v>
      </c>
      <c r="BF1258" s="228">
        <f>IF(N1258="snížená",J1258,0)</f>
        <v>0</v>
      </c>
      <c r="BG1258" s="228">
        <f>IF(N1258="zákl. přenesená",J1258,0)</f>
        <v>0</v>
      </c>
      <c r="BH1258" s="228">
        <f>IF(N1258="sníž. přenesená",J1258,0)</f>
        <v>0</v>
      </c>
      <c r="BI1258" s="228">
        <f>IF(N1258="nulová",J1258,0)</f>
        <v>0</v>
      </c>
      <c r="BJ1258" s="19" t="s">
        <v>89</v>
      </c>
      <c r="BK1258" s="228">
        <f>ROUND(I1258*H1258,2)</f>
        <v>0</v>
      </c>
      <c r="BL1258" s="19" t="s">
        <v>348</v>
      </c>
      <c r="BM1258" s="227" t="s">
        <v>1655</v>
      </c>
    </row>
    <row r="1259" spans="1:47" s="2" customFormat="1" ht="12">
      <c r="A1259" s="40"/>
      <c r="B1259" s="41"/>
      <c r="C1259" s="42"/>
      <c r="D1259" s="229" t="s">
        <v>238</v>
      </c>
      <c r="E1259" s="42"/>
      <c r="F1259" s="230" t="s">
        <v>1656</v>
      </c>
      <c r="G1259" s="42"/>
      <c r="H1259" s="42"/>
      <c r="I1259" s="231"/>
      <c r="J1259" s="42"/>
      <c r="K1259" s="42"/>
      <c r="L1259" s="46"/>
      <c r="M1259" s="232"/>
      <c r="N1259" s="233"/>
      <c r="O1259" s="86"/>
      <c r="P1259" s="86"/>
      <c r="Q1259" s="86"/>
      <c r="R1259" s="86"/>
      <c r="S1259" s="86"/>
      <c r="T1259" s="87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T1259" s="19" t="s">
        <v>238</v>
      </c>
      <c r="AU1259" s="19" t="s">
        <v>89</v>
      </c>
    </row>
    <row r="1260" spans="1:51" s="14" customFormat="1" ht="12">
      <c r="A1260" s="14"/>
      <c r="B1260" s="245"/>
      <c r="C1260" s="246"/>
      <c r="D1260" s="236" t="s">
        <v>240</v>
      </c>
      <c r="E1260" s="247" t="s">
        <v>19</v>
      </c>
      <c r="F1260" s="248" t="s">
        <v>177</v>
      </c>
      <c r="G1260" s="246"/>
      <c r="H1260" s="249">
        <v>76.947</v>
      </c>
      <c r="I1260" s="250"/>
      <c r="J1260" s="246"/>
      <c r="K1260" s="246"/>
      <c r="L1260" s="251"/>
      <c r="M1260" s="252"/>
      <c r="N1260" s="253"/>
      <c r="O1260" s="253"/>
      <c r="P1260" s="253"/>
      <c r="Q1260" s="253"/>
      <c r="R1260" s="253"/>
      <c r="S1260" s="253"/>
      <c r="T1260" s="25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55" t="s">
        <v>240</v>
      </c>
      <c r="AU1260" s="255" t="s">
        <v>89</v>
      </c>
      <c r="AV1260" s="14" t="s">
        <v>89</v>
      </c>
      <c r="AW1260" s="14" t="s">
        <v>35</v>
      </c>
      <c r="AX1260" s="14" t="s">
        <v>73</v>
      </c>
      <c r="AY1260" s="255" t="s">
        <v>230</v>
      </c>
    </row>
    <row r="1261" spans="1:51" s="15" customFormat="1" ht="12">
      <c r="A1261" s="15"/>
      <c r="B1261" s="256"/>
      <c r="C1261" s="257"/>
      <c r="D1261" s="236" t="s">
        <v>240</v>
      </c>
      <c r="E1261" s="258" t="s">
        <v>19</v>
      </c>
      <c r="F1261" s="259" t="s">
        <v>244</v>
      </c>
      <c r="G1261" s="257"/>
      <c r="H1261" s="260">
        <v>76.947</v>
      </c>
      <c r="I1261" s="261"/>
      <c r="J1261" s="257"/>
      <c r="K1261" s="257"/>
      <c r="L1261" s="262"/>
      <c r="M1261" s="263"/>
      <c r="N1261" s="264"/>
      <c r="O1261" s="264"/>
      <c r="P1261" s="264"/>
      <c r="Q1261" s="264"/>
      <c r="R1261" s="264"/>
      <c r="S1261" s="264"/>
      <c r="T1261" s="26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T1261" s="266" t="s">
        <v>240</v>
      </c>
      <c r="AU1261" s="266" t="s">
        <v>89</v>
      </c>
      <c r="AV1261" s="15" t="s">
        <v>236</v>
      </c>
      <c r="AW1261" s="15" t="s">
        <v>35</v>
      </c>
      <c r="AX1261" s="15" t="s">
        <v>81</v>
      </c>
      <c r="AY1261" s="266" t="s">
        <v>230</v>
      </c>
    </row>
    <row r="1262" spans="1:65" s="2" customFormat="1" ht="33" customHeight="1">
      <c r="A1262" s="40"/>
      <c r="B1262" s="41"/>
      <c r="C1262" s="216" t="s">
        <v>1657</v>
      </c>
      <c r="D1262" s="216" t="s">
        <v>232</v>
      </c>
      <c r="E1262" s="217" t="s">
        <v>1658</v>
      </c>
      <c r="F1262" s="218" t="s">
        <v>1659</v>
      </c>
      <c r="G1262" s="219" t="s">
        <v>144</v>
      </c>
      <c r="H1262" s="220">
        <v>35.442</v>
      </c>
      <c r="I1262" s="221"/>
      <c r="J1262" s="222">
        <f>ROUND(I1262*H1262,2)</f>
        <v>0</v>
      </c>
      <c r="K1262" s="218" t="s">
        <v>235</v>
      </c>
      <c r="L1262" s="46"/>
      <c r="M1262" s="223" t="s">
        <v>19</v>
      </c>
      <c r="N1262" s="224" t="s">
        <v>45</v>
      </c>
      <c r="O1262" s="86"/>
      <c r="P1262" s="225">
        <f>O1262*H1262</f>
        <v>0</v>
      </c>
      <c r="Q1262" s="225">
        <v>0.0045</v>
      </c>
      <c r="R1262" s="225">
        <f>Q1262*H1262</f>
        <v>0.159489</v>
      </c>
      <c r="S1262" s="225">
        <v>0</v>
      </c>
      <c r="T1262" s="226">
        <f>S1262*H1262</f>
        <v>0</v>
      </c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R1262" s="227" t="s">
        <v>348</v>
      </c>
      <c r="AT1262" s="227" t="s">
        <v>232</v>
      </c>
      <c r="AU1262" s="227" t="s">
        <v>89</v>
      </c>
      <c r="AY1262" s="19" t="s">
        <v>230</v>
      </c>
      <c r="BE1262" s="228">
        <f>IF(N1262="základní",J1262,0)</f>
        <v>0</v>
      </c>
      <c r="BF1262" s="228">
        <f>IF(N1262="snížená",J1262,0)</f>
        <v>0</v>
      </c>
      <c r="BG1262" s="228">
        <f>IF(N1262="zákl. přenesená",J1262,0)</f>
        <v>0</v>
      </c>
      <c r="BH1262" s="228">
        <f>IF(N1262="sníž. přenesená",J1262,0)</f>
        <v>0</v>
      </c>
      <c r="BI1262" s="228">
        <f>IF(N1262="nulová",J1262,0)</f>
        <v>0</v>
      </c>
      <c r="BJ1262" s="19" t="s">
        <v>89</v>
      </c>
      <c r="BK1262" s="228">
        <f>ROUND(I1262*H1262,2)</f>
        <v>0</v>
      </c>
      <c r="BL1262" s="19" t="s">
        <v>348</v>
      </c>
      <c r="BM1262" s="227" t="s">
        <v>1660</v>
      </c>
    </row>
    <row r="1263" spans="1:47" s="2" customFormat="1" ht="12">
      <c r="A1263" s="40"/>
      <c r="B1263" s="41"/>
      <c r="C1263" s="42"/>
      <c r="D1263" s="229" t="s">
        <v>238</v>
      </c>
      <c r="E1263" s="42"/>
      <c r="F1263" s="230" t="s">
        <v>1661</v>
      </c>
      <c r="G1263" s="42"/>
      <c r="H1263" s="42"/>
      <c r="I1263" s="231"/>
      <c r="J1263" s="42"/>
      <c r="K1263" s="42"/>
      <c r="L1263" s="46"/>
      <c r="M1263" s="232"/>
      <c r="N1263" s="233"/>
      <c r="O1263" s="86"/>
      <c r="P1263" s="86"/>
      <c r="Q1263" s="86"/>
      <c r="R1263" s="86"/>
      <c r="S1263" s="86"/>
      <c r="T1263" s="87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T1263" s="19" t="s">
        <v>238</v>
      </c>
      <c r="AU1263" s="19" t="s">
        <v>89</v>
      </c>
    </row>
    <row r="1264" spans="1:51" s="13" customFormat="1" ht="12">
      <c r="A1264" s="13"/>
      <c r="B1264" s="234"/>
      <c r="C1264" s="235"/>
      <c r="D1264" s="236" t="s">
        <v>240</v>
      </c>
      <c r="E1264" s="237" t="s">
        <v>19</v>
      </c>
      <c r="F1264" s="238" t="s">
        <v>375</v>
      </c>
      <c r="G1264" s="235"/>
      <c r="H1264" s="237" t="s">
        <v>19</v>
      </c>
      <c r="I1264" s="239"/>
      <c r="J1264" s="235"/>
      <c r="K1264" s="235"/>
      <c r="L1264" s="240"/>
      <c r="M1264" s="241"/>
      <c r="N1264" s="242"/>
      <c r="O1264" s="242"/>
      <c r="P1264" s="242"/>
      <c r="Q1264" s="242"/>
      <c r="R1264" s="242"/>
      <c r="S1264" s="242"/>
      <c r="T1264" s="24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44" t="s">
        <v>240</v>
      </c>
      <c r="AU1264" s="244" t="s">
        <v>89</v>
      </c>
      <c r="AV1264" s="13" t="s">
        <v>81</v>
      </c>
      <c r="AW1264" s="13" t="s">
        <v>35</v>
      </c>
      <c r="AX1264" s="13" t="s">
        <v>73</v>
      </c>
      <c r="AY1264" s="244" t="s">
        <v>230</v>
      </c>
    </row>
    <row r="1265" spans="1:51" s="14" customFormat="1" ht="12">
      <c r="A1265" s="14"/>
      <c r="B1265" s="245"/>
      <c r="C1265" s="246"/>
      <c r="D1265" s="236" t="s">
        <v>240</v>
      </c>
      <c r="E1265" s="247" t="s">
        <v>19</v>
      </c>
      <c r="F1265" s="248" t="s">
        <v>1662</v>
      </c>
      <c r="G1265" s="246"/>
      <c r="H1265" s="249">
        <v>6.16</v>
      </c>
      <c r="I1265" s="250"/>
      <c r="J1265" s="246"/>
      <c r="K1265" s="246"/>
      <c r="L1265" s="251"/>
      <c r="M1265" s="252"/>
      <c r="N1265" s="253"/>
      <c r="O1265" s="253"/>
      <c r="P1265" s="253"/>
      <c r="Q1265" s="253"/>
      <c r="R1265" s="253"/>
      <c r="S1265" s="253"/>
      <c r="T1265" s="25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55" t="s">
        <v>240</v>
      </c>
      <c r="AU1265" s="255" t="s">
        <v>89</v>
      </c>
      <c r="AV1265" s="14" t="s">
        <v>89</v>
      </c>
      <c r="AW1265" s="14" t="s">
        <v>35</v>
      </c>
      <c r="AX1265" s="14" t="s">
        <v>73</v>
      </c>
      <c r="AY1265" s="255" t="s">
        <v>230</v>
      </c>
    </row>
    <row r="1266" spans="1:51" s="14" customFormat="1" ht="12">
      <c r="A1266" s="14"/>
      <c r="B1266" s="245"/>
      <c r="C1266" s="246"/>
      <c r="D1266" s="236" t="s">
        <v>240</v>
      </c>
      <c r="E1266" s="247" t="s">
        <v>19</v>
      </c>
      <c r="F1266" s="248" t="s">
        <v>1663</v>
      </c>
      <c r="G1266" s="246"/>
      <c r="H1266" s="249">
        <v>8.822</v>
      </c>
      <c r="I1266" s="250"/>
      <c r="J1266" s="246"/>
      <c r="K1266" s="246"/>
      <c r="L1266" s="251"/>
      <c r="M1266" s="252"/>
      <c r="N1266" s="253"/>
      <c r="O1266" s="253"/>
      <c r="P1266" s="253"/>
      <c r="Q1266" s="253"/>
      <c r="R1266" s="253"/>
      <c r="S1266" s="253"/>
      <c r="T1266" s="25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55" t="s">
        <v>240</v>
      </c>
      <c r="AU1266" s="255" t="s">
        <v>89</v>
      </c>
      <c r="AV1266" s="14" t="s">
        <v>89</v>
      </c>
      <c r="AW1266" s="14" t="s">
        <v>35</v>
      </c>
      <c r="AX1266" s="14" t="s">
        <v>73</v>
      </c>
      <c r="AY1266" s="255" t="s">
        <v>230</v>
      </c>
    </row>
    <row r="1267" spans="1:51" s="14" customFormat="1" ht="12">
      <c r="A1267" s="14"/>
      <c r="B1267" s="245"/>
      <c r="C1267" s="246"/>
      <c r="D1267" s="236" t="s">
        <v>240</v>
      </c>
      <c r="E1267" s="247" t="s">
        <v>19</v>
      </c>
      <c r="F1267" s="248" t="s">
        <v>1664</v>
      </c>
      <c r="G1267" s="246"/>
      <c r="H1267" s="249">
        <v>8.844</v>
      </c>
      <c r="I1267" s="250"/>
      <c r="J1267" s="246"/>
      <c r="K1267" s="246"/>
      <c r="L1267" s="251"/>
      <c r="M1267" s="252"/>
      <c r="N1267" s="253"/>
      <c r="O1267" s="253"/>
      <c r="P1267" s="253"/>
      <c r="Q1267" s="253"/>
      <c r="R1267" s="253"/>
      <c r="S1267" s="253"/>
      <c r="T1267" s="25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55" t="s">
        <v>240</v>
      </c>
      <c r="AU1267" s="255" t="s">
        <v>89</v>
      </c>
      <c r="AV1267" s="14" t="s">
        <v>89</v>
      </c>
      <c r="AW1267" s="14" t="s">
        <v>35</v>
      </c>
      <c r="AX1267" s="14" t="s">
        <v>73</v>
      </c>
      <c r="AY1267" s="255" t="s">
        <v>230</v>
      </c>
    </row>
    <row r="1268" spans="1:51" s="14" customFormat="1" ht="12">
      <c r="A1268" s="14"/>
      <c r="B1268" s="245"/>
      <c r="C1268" s="246"/>
      <c r="D1268" s="236" t="s">
        <v>240</v>
      </c>
      <c r="E1268" s="247" t="s">
        <v>19</v>
      </c>
      <c r="F1268" s="248" t="s">
        <v>1665</v>
      </c>
      <c r="G1268" s="246"/>
      <c r="H1268" s="249">
        <v>2.42</v>
      </c>
      <c r="I1268" s="250"/>
      <c r="J1268" s="246"/>
      <c r="K1268" s="246"/>
      <c r="L1268" s="251"/>
      <c r="M1268" s="252"/>
      <c r="N1268" s="253"/>
      <c r="O1268" s="253"/>
      <c r="P1268" s="253"/>
      <c r="Q1268" s="253"/>
      <c r="R1268" s="253"/>
      <c r="S1268" s="253"/>
      <c r="T1268" s="25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55" t="s">
        <v>240</v>
      </c>
      <c r="AU1268" s="255" t="s">
        <v>89</v>
      </c>
      <c r="AV1268" s="14" t="s">
        <v>89</v>
      </c>
      <c r="AW1268" s="14" t="s">
        <v>35</v>
      </c>
      <c r="AX1268" s="14" t="s">
        <v>73</v>
      </c>
      <c r="AY1268" s="255" t="s">
        <v>230</v>
      </c>
    </row>
    <row r="1269" spans="1:51" s="14" customFormat="1" ht="12">
      <c r="A1269" s="14"/>
      <c r="B1269" s="245"/>
      <c r="C1269" s="246"/>
      <c r="D1269" s="236" t="s">
        <v>240</v>
      </c>
      <c r="E1269" s="247" t="s">
        <v>19</v>
      </c>
      <c r="F1269" s="248" t="s">
        <v>1666</v>
      </c>
      <c r="G1269" s="246"/>
      <c r="H1269" s="249">
        <v>9.196</v>
      </c>
      <c r="I1269" s="250"/>
      <c r="J1269" s="246"/>
      <c r="K1269" s="246"/>
      <c r="L1269" s="251"/>
      <c r="M1269" s="252"/>
      <c r="N1269" s="253"/>
      <c r="O1269" s="253"/>
      <c r="P1269" s="253"/>
      <c r="Q1269" s="253"/>
      <c r="R1269" s="253"/>
      <c r="S1269" s="253"/>
      <c r="T1269" s="25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55" t="s">
        <v>240</v>
      </c>
      <c r="AU1269" s="255" t="s">
        <v>89</v>
      </c>
      <c r="AV1269" s="14" t="s">
        <v>89</v>
      </c>
      <c r="AW1269" s="14" t="s">
        <v>35</v>
      </c>
      <c r="AX1269" s="14" t="s">
        <v>73</v>
      </c>
      <c r="AY1269" s="255" t="s">
        <v>230</v>
      </c>
    </row>
    <row r="1270" spans="1:51" s="15" customFormat="1" ht="12">
      <c r="A1270" s="15"/>
      <c r="B1270" s="256"/>
      <c r="C1270" s="257"/>
      <c r="D1270" s="236" t="s">
        <v>240</v>
      </c>
      <c r="E1270" s="258" t="s">
        <v>19</v>
      </c>
      <c r="F1270" s="259" t="s">
        <v>244</v>
      </c>
      <c r="G1270" s="257"/>
      <c r="H1270" s="260">
        <v>35.442</v>
      </c>
      <c r="I1270" s="261"/>
      <c r="J1270" s="257"/>
      <c r="K1270" s="257"/>
      <c r="L1270" s="262"/>
      <c r="M1270" s="263"/>
      <c r="N1270" s="264"/>
      <c r="O1270" s="264"/>
      <c r="P1270" s="264"/>
      <c r="Q1270" s="264"/>
      <c r="R1270" s="264"/>
      <c r="S1270" s="264"/>
      <c r="T1270" s="26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T1270" s="266" t="s">
        <v>240</v>
      </c>
      <c r="AU1270" s="266" t="s">
        <v>89</v>
      </c>
      <c r="AV1270" s="15" t="s">
        <v>236</v>
      </c>
      <c r="AW1270" s="15" t="s">
        <v>35</v>
      </c>
      <c r="AX1270" s="15" t="s">
        <v>81</v>
      </c>
      <c r="AY1270" s="266" t="s">
        <v>230</v>
      </c>
    </row>
    <row r="1271" spans="1:65" s="2" customFormat="1" ht="37.8" customHeight="1">
      <c r="A1271" s="40"/>
      <c r="B1271" s="41"/>
      <c r="C1271" s="216" t="s">
        <v>1667</v>
      </c>
      <c r="D1271" s="216" t="s">
        <v>232</v>
      </c>
      <c r="E1271" s="217" t="s">
        <v>1668</v>
      </c>
      <c r="F1271" s="218" t="s">
        <v>1669</v>
      </c>
      <c r="G1271" s="219" t="s">
        <v>144</v>
      </c>
      <c r="H1271" s="220">
        <v>76.947</v>
      </c>
      <c r="I1271" s="221"/>
      <c r="J1271" s="222">
        <f>ROUND(I1271*H1271,2)</f>
        <v>0</v>
      </c>
      <c r="K1271" s="218" t="s">
        <v>235</v>
      </c>
      <c r="L1271" s="46"/>
      <c r="M1271" s="223" t="s">
        <v>19</v>
      </c>
      <c r="N1271" s="224" t="s">
        <v>45</v>
      </c>
      <c r="O1271" s="86"/>
      <c r="P1271" s="225">
        <f>O1271*H1271</f>
        <v>0</v>
      </c>
      <c r="Q1271" s="225">
        <v>0.0052</v>
      </c>
      <c r="R1271" s="225">
        <f>Q1271*H1271</f>
        <v>0.4001244</v>
      </c>
      <c r="S1271" s="225">
        <v>0</v>
      </c>
      <c r="T1271" s="226">
        <f>S1271*H1271</f>
        <v>0</v>
      </c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R1271" s="227" t="s">
        <v>348</v>
      </c>
      <c r="AT1271" s="227" t="s">
        <v>232</v>
      </c>
      <c r="AU1271" s="227" t="s">
        <v>89</v>
      </c>
      <c r="AY1271" s="19" t="s">
        <v>230</v>
      </c>
      <c r="BE1271" s="228">
        <f>IF(N1271="základní",J1271,0)</f>
        <v>0</v>
      </c>
      <c r="BF1271" s="228">
        <f>IF(N1271="snížená",J1271,0)</f>
        <v>0</v>
      </c>
      <c r="BG1271" s="228">
        <f>IF(N1271="zákl. přenesená",J1271,0)</f>
        <v>0</v>
      </c>
      <c r="BH1271" s="228">
        <f>IF(N1271="sníž. přenesená",J1271,0)</f>
        <v>0</v>
      </c>
      <c r="BI1271" s="228">
        <f>IF(N1271="nulová",J1271,0)</f>
        <v>0</v>
      </c>
      <c r="BJ1271" s="19" t="s">
        <v>89</v>
      </c>
      <c r="BK1271" s="228">
        <f>ROUND(I1271*H1271,2)</f>
        <v>0</v>
      </c>
      <c r="BL1271" s="19" t="s">
        <v>348</v>
      </c>
      <c r="BM1271" s="227" t="s">
        <v>1670</v>
      </c>
    </row>
    <row r="1272" spans="1:47" s="2" customFormat="1" ht="12">
      <c r="A1272" s="40"/>
      <c r="B1272" s="41"/>
      <c r="C1272" s="42"/>
      <c r="D1272" s="229" t="s">
        <v>238</v>
      </c>
      <c r="E1272" s="42"/>
      <c r="F1272" s="230" t="s">
        <v>1671</v>
      </c>
      <c r="G1272" s="42"/>
      <c r="H1272" s="42"/>
      <c r="I1272" s="231"/>
      <c r="J1272" s="42"/>
      <c r="K1272" s="42"/>
      <c r="L1272" s="46"/>
      <c r="M1272" s="232"/>
      <c r="N1272" s="233"/>
      <c r="O1272" s="86"/>
      <c r="P1272" s="86"/>
      <c r="Q1272" s="86"/>
      <c r="R1272" s="86"/>
      <c r="S1272" s="86"/>
      <c r="T1272" s="87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T1272" s="19" t="s">
        <v>238</v>
      </c>
      <c r="AU1272" s="19" t="s">
        <v>89</v>
      </c>
    </row>
    <row r="1273" spans="1:51" s="13" customFormat="1" ht="12">
      <c r="A1273" s="13"/>
      <c r="B1273" s="234"/>
      <c r="C1273" s="235"/>
      <c r="D1273" s="236" t="s">
        <v>240</v>
      </c>
      <c r="E1273" s="237" t="s">
        <v>19</v>
      </c>
      <c r="F1273" s="238" t="s">
        <v>1528</v>
      </c>
      <c r="G1273" s="235"/>
      <c r="H1273" s="237" t="s">
        <v>19</v>
      </c>
      <c r="I1273" s="239"/>
      <c r="J1273" s="235"/>
      <c r="K1273" s="235"/>
      <c r="L1273" s="240"/>
      <c r="M1273" s="241"/>
      <c r="N1273" s="242"/>
      <c r="O1273" s="242"/>
      <c r="P1273" s="242"/>
      <c r="Q1273" s="242"/>
      <c r="R1273" s="242"/>
      <c r="S1273" s="242"/>
      <c r="T1273" s="24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44" t="s">
        <v>240</v>
      </c>
      <c r="AU1273" s="244" t="s">
        <v>89</v>
      </c>
      <c r="AV1273" s="13" t="s">
        <v>81</v>
      </c>
      <c r="AW1273" s="13" t="s">
        <v>35</v>
      </c>
      <c r="AX1273" s="13" t="s">
        <v>73</v>
      </c>
      <c r="AY1273" s="244" t="s">
        <v>230</v>
      </c>
    </row>
    <row r="1274" spans="1:51" s="14" customFormat="1" ht="12">
      <c r="A1274" s="14"/>
      <c r="B1274" s="245"/>
      <c r="C1274" s="246"/>
      <c r="D1274" s="236" t="s">
        <v>240</v>
      </c>
      <c r="E1274" s="247" t="s">
        <v>19</v>
      </c>
      <c r="F1274" s="248" t="s">
        <v>1672</v>
      </c>
      <c r="G1274" s="246"/>
      <c r="H1274" s="249">
        <v>27.602</v>
      </c>
      <c r="I1274" s="250"/>
      <c r="J1274" s="246"/>
      <c r="K1274" s="246"/>
      <c r="L1274" s="251"/>
      <c r="M1274" s="252"/>
      <c r="N1274" s="253"/>
      <c r="O1274" s="253"/>
      <c r="P1274" s="253"/>
      <c r="Q1274" s="253"/>
      <c r="R1274" s="253"/>
      <c r="S1274" s="253"/>
      <c r="T1274" s="25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55" t="s">
        <v>240</v>
      </c>
      <c r="AU1274" s="255" t="s">
        <v>89</v>
      </c>
      <c r="AV1274" s="14" t="s">
        <v>89</v>
      </c>
      <c r="AW1274" s="14" t="s">
        <v>35</v>
      </c>
      <c r="AX1274" s="14" t="s">
        <v>73</v>
      </c>
      <c r="AY1274" s="255" t="s">
        <v>230</v>
      </c>
    </row>
    <row r="1275" spans="1:51" s="14" customFormat="1" ht="12">
      <c r="A1275" s="14"/>
      <c r="B1275" s="245"/>
      <c r="C1275" s="246"/>
      <c r="D1275" s="236" t="s">
        <v>240</v>
      </c>
      <c r="E1275" s="247" t="s">
        <v>19</v>
      </c>
      <c r="F1275" s="248" t="s">
        <v>1673</v>
      </c>
      <c r="G1275" s="246"/>
      <c r="H1275" s="249">
        <v>16.265</v>
      </c>
      <c r="I1275" s="250"/>
      <c r="J1275" s="246"/>
      <c r="K1275" s="246"/>
      <c r="L1275" s="251"/>
      <c r="M1275" s="252"/>
      <c r="N1275" s="253"/>
      <c r="O1275" s="253"/>
      <c r="P1275" s="253"/>
      <c r="Q1275" s="253"/>
      <c r="R1275" s="253"/>
      <c r="S1275" s="253"/>
      <c r="T1275" s="25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55" t="s">
        <v>240</v>
      </c>
      <c r="AU1275" s="255" t="s">
        <v>89</v>
      </c>
      <c r="AV1275" s="14" t="s">
        <v>89</v>
      </c>
      <c r="AW1275" s="14" t="s">
        <v>35</v>
      </c>
      <c r="AX1275" s="14" t="s">
        <v>73</v>
      </c>
      <c r="AY1275" s="255" t="s">
        <v>230</v>
      </c>
    </row>
    <row r="1276" spans="1:51" s="14" customFormat="1" ht="12">
      <c r="A1276" s="14"/>
      <c r="B1276" s="245"/>
      <c r="C1276" s="246"/>
      <c r="D1276" s="236" t="s">
        <v>240</v>
      </c>
      <c r="E1276" s="247" t="s">
        <v>19</v>
      </c>
      <c r="F1276" s="248" t="s">
        <v>1674</v>
      </c>
      <c r="G1276" s="246"/>
      <c r="H1276" s="249">
        <v>33.08</v>
      </c>
      <c r="I1276" s="250"/>
      <c r="J1276" s="246"/>
      <c r="K1276" s="246"/>
      <c r="L1276" s="251"/>
      <c r="M1276" s="252"/>
      <c r="N1276" s="253"/>
      <c r="O1276" s="253"/>
      <c r="P1276" s="253"/>
      <c r="Q1276" s="253"/>
      <c r="R1276" s="253"/>
      <c r="S1276" s="253"/>
      <c r="T1276" s="25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55" t="s">
        <v>240</v>
      </c>
      <c r="AU1276" s="255" t="s">
        <v>89</v>
      </c>
      <c r="AV1276" s="14" t="s">
        <v>89</v>
      </c>
      <c r="AW1276" s="14" t="s">
        <v>35</v>
      </c>
      <c r="AX1276" s="14" t="s">
        <v>73</v>
      </c>
      <c r="AY1276" s="255" t="s">
        <v>230</v>
      </c>
    </row>
    <row r="1277" spans="1:51" s="16" customFormat="1" ht="12">
      <c r="A1277" s="16"/>
      <c r="B1277" s="277"/>
      <c r="C1277" s="278"/>
      <c r="D1277" s="236" t="s">
        <v>240</v>
      </c>
      <c r="E1277" s="279" t="s">
        <v>177</v>
      </c>
      <c r="F1277" s="280" t="s">
        <v>469</v>
      </c>
      <c r="G1277" s="278"/>
      <c r="H1277" s="281">
        <v>76.947</v>
      </c>
      <c r="I1277" s="282"/>
      <c r="J1277" s="278"/>
      <c r="K1277" s="278"/>
      <c r="L1277" s="283"/>
      <c r="M1277" s="284"/>
      <c r="N1277" s="285"/>
      <c r="O1277" s="285"/>
      <c r="P1277" s="285"/>
      <c r="Q1277" s="285"/>
      <c r="R1277" s="285"/>
      <c r="S1277" s="285"/>
      <c r="T1277" s="28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T1277" s="287" t="s">
        <v>240</v>
      </c>
      <c r="AU1277" s="287" t="s">
        <v>89</v>
      </c>
      <c r="AV1277" s="16" t="s">
        <v>116</v>
      </c>
      <c r="AW1277" s="16" t="s">
        <v>35</v>
      </c>
      <c r="AX1277" s="16" t="s">
        <v>73</v>
      </c>
      <c r="AY1277" s="287" t="s">
        <v>230</v>
      </c>
    </row>
    <row r="1278" spans="1:51" s="15" customFormat="1" ht="12">
      <c r="A1278" s="15"/>
      <c r="B1278" s="256"/>
      <c r="C1278" s="257"/>
      <c r="D1278" s="236" t="s">
        <v>240</v>
      </c>
      <c r="E1278" s="258" t="s">
        <v>19</v>
      </c>
      <c r="F1278" s="259" t="s">
        <v>244</v>
      </c>
      <c r="G1278" s="257"/>
      <c r="H1278" s="260">
        <v>76.947</v>
      </c>
      <c r="I1278" s="261"/>
      <c r="J1278" s="257"/>
      <c r="K1278" s="257"/>
      <c r="L1278" s="262"/>
      <c r="M1278" s="263"/>
      <c r="N1278" s="264"/>
      <c r="O1278" s="264"/>
      <c r="P1278" s="264"/>
      <c r="Q1278" s="264"/>
      <c r="R1278" s="264"/>
      <c r="S1278" s="264"/>
      <c r="T1278" s="26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T1278" s="266" t="s">
        <v>240</v>
      </c>
      <c r="AU1278" s="266" t="s">
        <v>89</v>
      </c>
      <c r="AV1278" s="15" t="s">
        <v>236</v>
      </c>
      <c r="AW1278" s="15" t="s">
        <v>35</v>
      </c>
      <c r="AX1278" s="15" t="s">
        <v>81</v>
      </c>
      <c r="AY1278" s="266" t="s">
        <v>230</v>
      </c>
    </row>
    <row r="1279" spans="1:65" s="2" customFormat="1" ht="16.5" customHeight="1">
      <c r="A1279" s="40"/>
      <c r="B1279" s="41"/>
      <c r="C1279" s="267" t="s">
        <v>1675</v>
      </c>
      <c r="D1279" s="267" t="s">
        <v>281</v>
      </c>
      <c r="E1279" s="268" t="s">
        <v>1676</v>
      </c>
      <c r="F1279" s="269" t="s">
        <v>1677</v>
      </c>
      <c r="G1279" s="270" t="s">
        <v>144</v>
      </c>
      <c r="H1279" s="271">
        <v>84.642</v>
      </c>
      <c r="I1279" s="272"/>
      <c r="J1279" s="273">
        <f>ROUND(I1279*H1279,2)</f>
        <v>0</v>
      </c>
      <c r="K1279" s="269" t="s">
        <v>235</v>
      </c>
      <c r="L1279" s="274"/>
      <c r="M1279" s="275" t="s">
        <v>19</v>
      </c>
      <c r="N1279" s="276" t="s">
        <v>45</v>
      </c>
      <c r="O1279" s="86"/>
      <c r="P1279" s="225">
        <f>O1279*H1279</f>
        <v>0</v>
      </c>
      <c r="Q1279" s="225">
        <v>0.0126</v>
      </c>
      <c r="R1279" s="225">
        <f>Q1279*H1279</f>
        <v>1.0664892</v>
      </c>
      <c r="S1279" s="225">
        <v>0</v>
      </c>
      <c r="T1279" s="226">
        <f>S1279*H1279</f>
        <v>0</v>
      </c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R1279" s="227" t="s">
        <v>456</v>
      </c>
      <c r="AT1279" s="227" t="s">
        <v>281</v>
      </c>
      <c r="AU1279" s="227" t="s">
        <v>89</v>
      </c>
      <c r="AY1279" s="19" t="s">
        <v>230</v>
      </c>
      <c r="BE1279" s="228">
        <f>IF(N1279="základní",J1279,0)</f>
        <v>0</v>
      </c>
      <c r="BF1279" s="228">
        <f>IF(N1279="snížená",J1279,0)</f>
        <v>0</v>
      </c>
      <c r="BG1279" s="228">
        <f>IF(N1279="zákl. přenesená",J1279,0)</f>
        <v>0</v>
      </c>
      <c r="BH1279" s="228">
        <f>IF(N1279="sníž. přenesená",J1279,0)</f>
        <v>0</v>
      </c>
      <c r="BI1279" s="228">
        <f>IF(N1279="nulová",J1279,0)</f>
        <v>0</v>
      </c>
      <c r="BJ1279" s="19" t="s">
        <v>89</v>
      </c>
      <c r="BK1279" s="228">
        <f>ROUND(I1279*H1279,2)</f>
        <v>0</v>
      </c>
      <c r="BL1279" s="19" t="s">
        <v>348</v>
      </c>
      <c r="BM1279" s="227" t="s">
        <v>1678</v>
      </c>
    </row>
    <row r="1280" spans="1:51" s="14" customFormat="1" ht="12">
      <c r="A1280" s="14"/>
      <c r="B1280" s="245"/>
      <c r="C1280" s="246"/>
      <c r="D1280" s="236" t="s">
        <v>240</v>
      </c>
      <c r="E1280" s="246"/>
      <c r="F1280" s="248" t="s">
        <v>1679</v>
      </c>
      <c r="G1280" s="246"/>
      <c r="H1280" s="249">
        <v>84.642</v>
      </c>
      <c r="I1280" s="250"/>
      <c r="J1280" s="246"/>
      <c r="K1280" s="246"/>
      <c r="L1280" s="251"/>
      <c r="M1280" s="252"/>
      <c r="N1280" s="253"/>
      <c r="O1280" s="253"/>
      <c r="P1280" s="253"/>
      <c r="Q1280" s="253"/>
      <c r="R1280" s="253"/>
      <c r="S1280" s="253"/>
      <c r="T1280" s="25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55" t="s">
        <v>240</v>
      </c>
      <c r="AU1280" s="255" t="s">
        <v>89</v>
      </c>
      <c r="AV1280" s="14" t="s">
        <v>89</v>
      </c>
      <c r="AW1280" s="14" t="s">
        <v>4</v>
      </c>
      <c r="AX1280" s="14" t="s">
        <v>81</v>
      </c>
      <c r="AY1280" s="255" t="s">
        <v>230</v>
      </c>
    </row>
    <row r="1281" spans="1:65" s="2" customFormat="1" ht="24.15" customHeight="1">
      <c r="A1281" s="40"/>
      <c r="B1281" s="41"/>
      <c r="C1281" s="216" t="s">
        <v>1680</v>
      </c>
      <c r="D1281" s="216" t="s">
        <v>232</v>
      </c>
      <c r="E1281" s="217" t="s">
        <v>1681</v>
      </c>
      <c r="F1281" s="218" t="s">
        <v>1682</v>
      </c>
      <c r="G1281" s="219" t="s">
        <v>114</v>
      </c>
      <c r="H1281" s="220">
        <v>38.11</v>
      </c>
      <c r="I1281" s="221"/>
      <c r="J1281" s="222">
        <f>ROUND(I1281*H1281,2)</f>
        <v>0</v>
      </c>
      <c r="K1281" s="218" t="s">
        <v>235</v>
      </c>
      <c r="L1281" s="46"/>
      <c r="M1281" s="223" t="s">
        <v>19</v>
      </c>
      <c r="N1281" s="224" t="s">
        <v>45</v>
      </c>
      <c r="O1281" s="86"/>
      <c r="P1281" s="225">
        <f>O1281*H1281</f>
        <v>0</v>
      </c>
      <c r="Q1281" s="225">
        <v>0.0005</v>
      </c>
      <c r="R1281" s="225">
        <f>Q1281*H1281</f>
        <v>0.019055</v>
      </c>
      <c r="S1281" s="225">
        <v>0</v>
      </c>
      <c r="T1281" s="226">
        <f>S1281*H1281</f>
        <v>0</v>
      </c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R1281" s="227" t="s">
        <v>348</v>
      </c>
      <c r="AT1281" s="227" t="s">
        <v>232</v>
      </c>
      <c r="AU1281" s="227" t="s">
        <v>89</v>
      </c>
      <c r="AY1281" s="19" t="s">
        <v>230</v>
      </c>
      <c r="BE1281" s="228">
        <f>IF(N1281="základní",J1281,0)</f>
        <v>0</v>
      </c>
      <c r="BF1281" s="228">
        <f>IF(N1281="snížená",J1281,0)</f>
        <v>0</v>
      </c>
      <c r="BG1281" s="228">
        <f>IF(N1281="zákl. přenesená",J1281,0)</f>
        <v>0</v>
      </c>
      <c r="BH1281" s="228">
        <f>IF(N1281="sníž. přenesená",J1281,0)</f>
        <v>0</v>
      </c>
      <c r="BI1281" s="228">
        <f>IF(N1281="nulová",J1281,0)</f>
        <v>0</v>
      </c>
      <c r="BJ1281" s="19" t="s">
        <v>89</v>
      </c>
      <c r="BK1281" s="228">
        <f>ROUND(I1281*H1281,2)</f>
        <v>0</v>
      </c>
      <c r="BL1281" s="19" t="s">
        <v>348</v>
      </c>
      <c r="BM1281" s="227" t="s">
        <v>1683</v>
      </c>
    </row>
    <row r="1282" spans="1:47" s="2" customFormat="1" ht="12">
      <c r="A1282" s="40"/>
      <c r="B1282" s="41"/>
      <c r="C1282" s="42"/>
      <c r="D1282" s="229" t="s">
        <v>238</v>
      </c>
      <c r="E1282" s="42"/>
      <c r="F1282" s="230" t="s">
        <v>1684</v>
      </c>
      <c r="G1282" s="42"/>
      <c r="H1282" s="42"/>
      <c r="I1282" s="231"/>
      <c r="J1282" s="42"/>
      <c r="K1282" s="42"/>
      <c r="L1282" s="46"/>
      <c r="M1282" s="232"/>
      <c r="N1282" s="233"/>
      <c r="O1282" s="86"/>
      <c r="P1282" s="86"/>
      <c r="Q1282" s="86"/>
      <c r="R1282" s="86"/>
      <c r="S1282" s="86"/>
      <c r="T1282" s="87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T1282" s="19" t="s">
        <v>238</v>
      </c>
      <c r="AU1282" s="19" t="s">
        <v>89</v>
      </c>
    </row>
    <row r="1283" spans="1:51" s="13" customFormat="1" ht="12">
      <c r="A1283" s="13"/>
      <c r="B1283" s="234"/>
      <c r="C1283" s="235"/>
      <c r="D1283" s="236" t="s">
        <v>240</v>
      </c>
      <c r="E1283" s="237" t="s">
        <v>19</v>
      </c>
      <c r="F1283" s="238" t="s">
        <v>1528</v>
      </c>
      <c r="G1283" s="235"/>
      <c r="H1283" s="237" t="s">
        <v>19</v>
      </c>
      <c r="I1283" s="239"/>
      <c r="J1283" s="235"/>
      <c r="K1283" s="235"/>
      <c r="L1283" s="240"/>
      <c r="M1283" s="241"/>
      <c r="N1283" s="242"/>
      <c r="O1283" s="242"/>
      <c r="P1283" s="242"/>
      <c r="Q1283" s="242"/>
      <c r="R1283" s="242"/>
      <c r="S1283" s="242"/>
      <c r="T1283" s="24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44" t="s">
        <v>240</v>
      </c>
      <c r="AU1283" s="244" t="s">
        <v>89</v>
      </c>
      <c r="AV1283" s="13" t="s">
        <v>81</v>
      </c>
      <c r="AW1283" s="13" t="s">
        <v>35</v>
      </c>
      <c r="AX1283" s="13" t="s">
        <v>73</v>
      </c>
      <c r="AY1283" s="244" t="s">
        <v>230</v>
      </c>
    </row>
    <row r="1284" spans="1:51" s="14" customFormat="1" ht="12">
      <c r="A1284" s="14"/>
      <c r="B1284" s="245"/>
      <c r="C1284" s="246"/>
      <c r="D1284" s="236" t="s">
        <v>240</v>
      </c>
      <c r="E1284" s="247" t="s">
        <v>19</v>
      </c>
      <c r="F1284" s="248" t="s">
        <v>1556</v>
      </c>
      <c r="G1284" s="246"/>
      <c r="H1284" s="249">
        <v>13.8</v>
      </c>
      <c r="I1284" s="250"/>
      <c r="J1284" s="246"/>
      <c r="K1284" s="246"/>
      <c r="L1284" s="251"/>
      <c r="M1284" s="252"/>
      <c r="N1284" s="253"/>
      <c r="O1284" s="253"/>
      <c r="P1284" s="253"/>
      <c r="Q1284" s="253"/>
      <c r="R1284" s="253"/>
      <c r="S1284" s="253"/>
      <c r="T1284" s="25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55" t="s">
        <v>240</v>
      </c>
      <c r="AU1284" s="255" t="s">
        <v>89</v>
      </c>
      <c r="AV1284" s="14" t="s">
        <v>89</v>
      </c>
      <c r="AW1284" s="14" t="s">
        <v>35</v>
      </c>
      <c r="AX1284" s="14" t="s">
        <v>73</v>
      </c>
      <c r="AY1284" s="255" t="s">
        <v>230</v>
      </c>
    </row>
    <row r="1285" spans="1:51" s="14" customFormat="1" ht="12">
      <c r="A1285" s="14"/>
      <c r="B1285" s="245"/>
      <c r="C1285" s="246"/>
      <c r="D1285" s="236" t="s">
        <v>240</v>
      </c>
      <c r="E1285" s="247" t="s">
        <v>19</v>
      </c>
      <c r="F1285" s="248" t="s">
        <v>1557</v>
      </c>
      <c r="G1285" s="246"/>
      <c r="H1285" s="249">
        <v>8.02</v>
      </c>
      <c r="I1285" s="250"/>
      <c r="J1285" s="246"/>
      <c r="K1285" s="246"/>
      <c r="L1285" s="251"/>
      <c r="M1285" s="252"/>
      <c r="N1285" s="253"/>
      <c r="O1285" s="253"/>
      <c r="P1285" s="253"/>
      <c r="Q1285" s="253"/>
      <c r="R1285" s="253"/>
      <c r="S1285" s="253"/>
      <c r="T1285" s="25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55" t="s">
        <v>240</v>
      </c>
      <c r="AU1285" s="255" t="s">
        <v>89</v>
      </c>
      <c r="AV1285" s="14" t="s">
        <v>89</v>
      </c>
      <c r="AW1285" s="14" t="s">
        <v>35</v>
      </c>
      <c r="AX1285" s="14" t="s">
        <v>73</v>
      </c>
      <c r="AY1285" s="255" t="s">
        <v>230</v>
      </c>
    </row>
    <row r="1286" spans="1:51" s="14" customFormat="1" ht="12">
      <c r="A1286" s="14"/>
      <c r="B1286" s="245"/>
      <c r="C1286" s="246"/>
      <c r="D1286" s="236" t="s">
        <v>240</v>
      </c>
      <c r="E1286" s="247" t="s">
        <v>19</v>
      </c>
      <c r="F1286" s="248" t="s">
        <v>1558</v>
      </c>
      <c r="G1286" s="246"/>
      <c r="H1286" s="249">
        <v>16.29</v>
      </c>
      <c r="I1286" s="250"/>
      <c r="J1286" s="246"/>
      <c r="K1286" s="246"/>
      <c r="L1286" s="251"/>
      <c r="M1286" s="252"/>
      <c r="N1286" s="253"/>
      <c r="O1286" s="253"/>
      <c r="P1286" s="253"/>
      <c r="Q1286" s="253"/>
      <c r="R1286" s="253"/>
      <c r="S1286" s="253"/>
      <c r="T1286" s="25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55" t="s">
        <v>240</v>
      </c>
      <c r="AU1286" s="255" t="s">
        <v>89</v>
      </c>
      <c r="AV1286" s="14" t="s">
        <v>89</v>
      </c>
      <c r="AW1286" s="14" t="s">
        <v>35</v>
      </c>
      <c r="AX1286" s="14" t="s">
        <v>73</v>
      </c>
      <c r="AY1286" s="255" t="s">
        <v>230</v>
      </c>
    </row>
    <row r="1287" spans="1:51" s="16" customFormat="1" ht="12">
      <c r="A1287" s="16"/>
      <c r="B1287" s="277"/>
      <c r="C1287" s="278"/>
      <c r="D1287" s="236" t="s">
        <v>240</v>
      </c>
      <c r="E1287" s="279" t="s">
        <v>19</v>
      </c>
      <c r="F1287" s="280" t="s">
        <v>469</v>
      </c>
      <c r="G1287" s="278"/>
      <c r="H1287" s="281">
        <v>38.11</v>
      </c>
      <c r="I1287" s="282"/>
      <c r="J1287" s="278"/>
      <c r="K1287" s="278"/>
      <c r="L1287" s="283"/>
      <c r="M1287" s="284"/>
      <c r="N1287" s="285"/>
      <c r="O1287" s="285"/>
      <c r="P1287" s="285"/>
      <c r="Q1287" s="285"/>
      <c r="R1287" s="285"/>
      <c r="S1287" s="285"/>
      <c r="T1287" s="28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  <c r="AT1287" s="287" t="s">
        <v>240</v>
      </c>
      <c r="AU1287" s="287" t="s">
        <v>89</v>
      </c>
      <c r="AV1287" s="16" t="s">
        <v>116</v>
      </c>
      <c r="AW1287" s="16" t="s">
        <v>35</v>
      </c>
      <c r="AX1287" s="16" t="s">
        <v>73</v>
      </c>
      <c r="AY1287" s="287" t="s">
        <v>230</v>
      </c>
    </row>
    <row r="1288" spans="1:51" s="15" customFormat="1" ht="12">
      <c r="A1288" s="15"/>
      <c r="B1288" s="256"/>
      <c r="C1288" s="257"/>
      <c r="D1288" s="236" t="s">
        <v>240</v>
      </c>
      <c r="E1288" s="258" t="s">
        <v>19</v>
      </c>
      <c r="F1288" s="259" t="s">
        <v>244</v>
      </c>
      <c r="G1288" s="257"/>
      <c r="H1288" s="260">
        <v>38.11</v>
      </c>
      <c r="I1288" s="261"/>
      <c r="J1288" s="257"/>
      <c r="K1288" s="257"/>
      <c r="L1288" s="262"/>
      <c r="M1288" s="263"/>
      <c r="N1288" s="264"/>
      <c r="O1288" s="264"/>
      <c r="P1288" s="264"/>
      <c r="Q1288" s="264"/>
      <c r="R1288" s="264"/>
      <c r="S1288" s="264"/>
      <c r="T1288" s="26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T1288" s="266" t="s">
        <v>240</v>
      </c>
      <c r="AU1288" s="266" t="s">
        <v>89</v>
      </c>
      <c r="AV1288" s="15" t="s">
        <v>236</v>
      </c>
      <c r="AW1288" s="15" t="s">
        <v>35</v>
      </c>
      <c r="AX1288" s="15" t="s">
        <v>81</v>
      </c>
      <c r="AY1288" s="266" t="s">
        <v>230</v>
      </c>
    </row>
    <row r="1289" spans="1:65" s="2" customFormat="1" ht="24.15" customHeight="1">
      <c r="A1289" s="40"/>
      <c r="B1289" s="41"/>
      <c r="C1289" s="216" t="s">
        <v>1685</v>
      </c>
      <c r="D1289" s="216" t="s">
        <v>232</v>
      </c>
      <c r="E1289" s="217" t="s">
        <v>1686</v>
      </c>
      <c r="F1289" s="218" t="s">
        <v>1687</v>
      </c>
      <c r="G1289" s="219" t="s">
        <v>114</v>
      </c>
      <c r="H1289" s="220">
        <v>66</v>
      </c>
      <c r="I1289" s="221"/>
      <c r="J1289" s="222">
        <f>ROUND(I1289*H1289,2)</f>
        <v>0</v>
      </c>
      <c r="K1289" s="218" t="s">
        <v>235</v>
      </c>
      <c r="L1289" s="46"/>
      <c r="M1289" s="223" t="s">
        <v>19</v>
      </c>
      <c r="N1289" s="224" t="s">
        <v>45</v>
      </c>
      <c r="O1289" s="86"/>
      <c r="P1289" s="225">
        <f>O1289*H1289</f>
        <v>0</v>
      </c>
      <c r="Q1289" s="225">
        <v>3E-05</v>
      </c>
      <c r="R1289" s="225">
        <f>Q1289*H1289</f>
        <v>0.00198</v>
      </c>
      <c r="S1289" s="225">
        <v>0</v>
      </c>
      <c r="T1289" s="226">
        <f>S1289*H1289</f>
        <v>0</v>
      </c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R1289" s="227" t="s">
        <v>348</v>
      </c>
      <c r="AT1289" s="227" t="s">
        <v>232</v>
      </c>
      <c r="AU1289" s="227" t="s">
        <v>89</v>
      </c>
      <c r="AY1289" s="19" t="s">
        <v>230</v>
      </c>
      <c r="BE1289" s="228">
        <f>IF(N1289="základní",J1289,0)</f>
        <v>0</v>
      </c>
      <c r="BF1289" s="228">
        <f>IF(N1289="snížená",J1289,0)</f>
        <v>0</v>
      </c>
      <c r="BG1289" s="228">
        <f>IF(N1289="zákl. přenesená",J1289,0)</f>
        <v>0</v>
      </c>
      <c r="BH1289" s="228">
        <f>IF(N1289="sníž. přenesená",J1289,0)</f>
        <v>0</v>
      </c>
      <c r="BI1289" s="228">
        <f>IF(N1289="nulová",J1289,0)</f>
        <v>0</v>
      </c>
      <c r="BJ1289" s="19" t="s">
        <v>89</v>
      </c>
      <c r="BK1289" s="228">
        <f>ROUND(I1289*H1289,2)</f>
        <v>0</v>
      </c>
      <c r="BL1289" s="19" t="s">
        <v>348</v>
      </c>
      <c r="BM1289" s="227" t="s">
        <v>1688</v>
      </c>
    </row>
    <row r="1290" spans="1:47" s="2" customFormat="1" ht="12">
      <c r="A1290" s="40"/>
      <c r="B1290" s="41"/>
      <c r="C1290" s="42"/>
      <c r="D1290" s="229" t="s">
        <v>238</v>
      </c>
      <c r="E1290" s="42"/>
      <c r="F1290" s="230" t="s">
        <v>1689</v>
      </c>
      <c r="G1290" s="42"/>
      <c r="H1290" s="42"/>
      <c r="I1290" s="231"/>
      <c r="J1290" s="42"/>
      <c r="K1290" s="42"/>
      <c r="L1290" s="46"/>
      <c r="M1290" s="232"/>
      <c r="N1290" s="233"/>
      <c r="O1290" s="86"/>
      <c r="P1290" s="86"/>
      <c r="Q1290" s="86"/>
      <c r="R1290" s="86"/>
      <c r="S1290" s="86"/>
      <c r="T1290" s="87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T1290" s="19" t="s">
        <v>238</v>
      </c>
      <c r="AU1290" s="19" t="s">
        <v>89</v>
      </c>
    </row>
    <row r="1291" spans="1:51" s="13" customFormat="1" ht="12">
      <c r="A1291" s="13"/>
      <c r="B1291" s="234"/>
      <c r="C1291" s="235"/>
      <c r="D1291" s="236" t="s">
        <v>240</v>
      </c>
      <c r="E1291" s="237" t="s">
        <v>19</v>
      </c>
      <c r="F1291" s="238" t="s">
        <v>1528</v>
      </c>
      <c r="G1291" s="235"/>
      <c r="H1291" s="237" t="s">
        <v>19</v>
      </c>
      <c r="I1291" s="239"/>
      <c r="J1291" s="235"/>
      <c r="K1291" s="235"/>
      <c r="L1291" s="240"/>
      <c r="M1291" s="241"/>
      <c r="N1291" s="242"/>
      <c r="O1291" s="242"/>
      <c r="P1291" s="242"/>
      <c r="Q1291" s="242"/>
      <c r="R1291" s="242"/>
      <c r="S1291" s="242"/>
      <c r="T1291" s="24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44" t="s">
        <v>240</v>
      </c>
      <c r="AU1291" s="244" t="s">
        <v>89</v>
      </c>
      <c r="AV1291" s="13" t="s">
        <v>81</v>
      </c>
      <c r="AW1291" s="13" t="s">
        <v>35</v>
      </c>
      <c r="AX1291" s="13" t="s">
        <v>73</v>
      </c>
      <c r="AY1291" s="244" t="s">
        <v>230</v>
      </c>
    </row>
    <row r="1292" spans="1:51" s="14" customFormat="1" ht="12">
      <c r="A1292" s="14"/>
      <c r="B1292" s="245"/>
      <c r="C1292" s="246"/>
      <c r="D1292" s="236" t="s">
        <v>240</v>
      </c>
      <c r="E1292" s="247" t="s">
        <v>19</v>
      </c>
      <c r="F1292" s="248" t="s">
        <v>1690</v>
      </c>
      <c r="G1292" s="246"/>
      <c r="H1292" s="249">
        <v>26.4</v>
      </c>
      <c r="I1292" s="250"/>
      <c r="J1292" s="246"/>
      <c r="K1292" s="246"/>
      <c r="L1292" s="251"/>
      <c r="M1292" s="252"/>
      <c r="N1292" s="253"/>
      <c r="O1292" s="253"/>
      <c r="P1292" s="253"/>
      <c r="Q1292" s="253"/>
      <c r="R1292" s="253"/>
      <c r="S1292" s="253"/>
      <c r="T1292" s="25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55" t="s">
        <v>240</v>
      </c>
      <c r="AU1292" s="255" t="s">
        <v>89</v>
      </c>
      <c r="AV1292" s="14" t="s">
        <v>89</v>
      </c>
      <c r="AW1292" s="14" t="s">
        <v>35</v>
      </c>
      <c r="AX1292" s="14" t="s">
        <v>73</v>
      </c>
      <c r="AY1292" s="255" t="s">
        <v>230</v>
      </c>
    </row>
    <row r="1293" spans="1:51" s="14" customFormat="1" ht="12">
      <c r="A1293" s="14"/>
      <c r="B1293" s="245"/>
      <c r="C1293" s="246"/>
      <c r="D1293" s="236" t="s">
        <v>240</v>
      </c>
      <c r="E1293" s="247" t="s">
        <v>19</v>
      </c>
      <c r="F1293" s="248" t="s">
        <v>1691</v>
      </c>
      <c r="G1293" s="246"/>
      <c r="H1293" s="249">
        <v>13.2</v>
      </c>
      <c r="I1293" s="250"/>
      <c r="J1293" s="246"/>
      <c r="K1293" s="246"/>
      <c r="L1293" s="251"/>
      <c r="M1293" s="252"/>
      <c r="N1293" s="253"/>
      <c r="O1293" s="253"/>
      <c r="P1293" s="253"/>
      <c r="Q1293" s="253"/>
      <c r="R1293" s="253"/>
      <c r="S1293" s="253"/>
      <c r="T1293" s="25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55" t="s">
        <v>240</v>
      </c>
      <c r="AU1293" s="255" t="s">
        <v>89</v>
      </c>
      <c r="AV1293" s="14" t="s">
        <v>89</v>
      </c>
      <c r="AW1293" s="14" t="s">
        <v>35</v>
      </c>
      <c r="AX1293" s="14" t="s">
        <v>73</v>
      </c>
      <c r="AY1293" s="255" t="s">
        <v>230</v>
      </c>
    </row>
    <row r="1294" spans="1:51" s="14" customFormat="1" ht="12">
      <c r="A1294" s="14"/>
      <c r="B1294" s="245"/>
      <c r="C1294" s="246"/>
      <c r="D1294" s="236" t="s">
        <v>240</v>
      </c>
      <c r="E1294" s="247" t="s">
        <v>19</v>
      </c>
      <c r="F1294" s="248" t="s">
        <v>1692</v>
      </c>
      <c r="G1294" s="246"/>
      <c r="H1294" s="249">
        <v>26.4</v>
      </c>
      <c r="I1294" s="250"/>
      <c r="J1294" s="246"/>
      <c r="K1294" s="246"/>
      <c r="L1294" s="251"/>
      <c r="M1294" s="252"/>
      <c r="N1294" s="253"/>
      <c r="O1294" s="253"/>
      <c r="P1294" s="253"/>
      <c r="Q1294" s="253"/>
      <c r="R1294" s="253"/>
      <c r="S1294" s="253"/>
      <c r="T1294" s="25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55" t="s">
        <v>240</v>
      </c>
      <c r="AU1294" s="255" t="s">
        <v>89</v>
      </c>
      <c r="AV1294" s="14" t="s">
        <v>89</v>
      </c>
      <c r="AW1294" s="14" t="s">
        <v>35</v>
      </c>
      <c r="AX1294" s="14" t="s">
        <v>73</v>
      </c>
      <c r="AY1294" s="255" t="s">
        <v>230</v>
      </c>
    </row>
    <row r="1295" spans="1:51" s="16" customFormat="1" ht="12">
      <c r="A1295" s="16"/>
      <c r="B1295" s="277"/>
      <c r="C1295" s="278"/>
      <c r="D1295" s="236" t="s">
        <v>240</v>
      </c>
      <c r="E1295" s="279" t="s">
        <v>19</v>
      </c>
      <c r="F1295" s="280" t="s">
        <v>469</v>
      </c>
      <c r="G1295" s="278"/>
      <c r="H1295" s="281">
        <v>66</v>
      </c>
      <c r="I1295" s="282"/>
      <c r="J1295" s="278"/>
      <c r="K1295" s="278"/>
      <c r="L1295" s="283"/>
      <c r="M1295" s="284"/>
      <c r="N1295" s="285"/>
      <c r="O1295" s="285"/>
      <c r="P1295" s="285"/>
      <c r="Q1295" s="285"/>
      <c r="R1295" s="285"/>
      <c r="S1295" s="285"/>
      <c r="T1295" s="28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  <c r="AT1295" s="287" t="s">
        <v>240</v>
      </c>
      <c r="AU1295" s="287" t="s">
        <v>89</v>
      </c>
      <c r="AV1295" s="16" t="s">
        <v>116</v>
      </c>
      <c r="AW1295" s="16" t="s">
        <v>35</v>
      </c>
      <c r="AX1295" s="16" t="s">
        <v>73</v>
      </c>
      <c r="AY1295" s="287" t="s">
        <v>230</v>
      </c>
    </row>
    <row r="1296" spans="1:51" s="15" customFormat="1" ht="12">
      <c r="A1296" s="15"/>
      <c r="B1296" s="256"/>
      <c r="C1296" s="257"/>
      <c r="D1296" s="236" t="s">
        <v>240</v>
      </c>
      <c r="E1296" s="258" t="s">
        <v>19</v>
      </c>
      <c r="F1296" s="259" t="s">
        <v>244</v>
      </c>
      <c r="G1296" s="257"/>
      <c r="H1296" s="260">
        <v>66</v>
      </c>
      <c r="I1296" s="261"/>
      <c r="J1296" s="257"/>
      <c r="K1296" s="257"/>
      <c r="L1296" s="262"/>
      <c r="M1296" s="263"/>
      <c r="N1296" s="264"/>
      <c r="O1296" s="264"/>
      <c r="P1296" s="264"/>
      <c r="Q1296" s="264"/>
      <c r="R1296" s="264"/>
      <c r="S1296" s="264"/>
      <c r="T1296" s="265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T1296" s="266" t="s">
        <v>240</v>
      </c>
      <c r="AU1296" s="266" t="s">
        <v>89</v>
      </c>
      <c r="AV1296" s="15" t="s">
        <v>236</v>
      </c>
      <c r="AW1296" s="15" t="s">
        <v>35</v>
      </c>
      <c r="AX1296" s="15" t="s">
        <v>81</v>
      </c>
      <c r="AY1296" s="266" t="s">
        <v>230</v>
      </c>
    </row>
    <row r="1297" spans="1:65" s="2" customFormat="1" ht="24.15" customHeight="1">
      <c r="A1297" s="40"/>
      <c r="B1297" s="41"/>
      <c r="C1297" s="216" t="s">
        <v>1693</v>
      </c>
      <c r="D1297" s="216" t="s">
        <v>232</v>
      </c>
      <c r="E1297" s="217" t="s">
        <v>1694</v>
      </c>
      <c r="F1297" s="218" t="s">
        <v>1695</v>
      </c>
      <c r="G1297" s="219" t="s">
        <v>144</v>
      </c>
      <c r="H1297" s="220">
        <v>76.947</v>
      </c>
      <c r="I1297" s="221"/>
      <c r="J1297" s="222">
        <f>ROUND(I1297*H1297,2)</f>
        <v>0</v>
      </c>
      <c r="K1297" s="218" t="s">
        <v>235</v>
      </c>
      <c r="L1297" s="46"/>
      <c r="M1297" s="223" t="s">
        <v>19</v>
      </c>
      <c r="N1297" s="224" t="s">
        <v>45</v>
      </c>
      <c r="O1297" s="86"/>
      <c r="P1297" s="225">
        <f>O1297*H1297</f>
        <v>0</v>
      </c>
      <c r="Q1297" s="225">
        <v>5E-05</v>
      </c>
      <c r="R1297" s="225">
        <f>Q1297*H1297</f>
        <v>0.0038473500000000002</v>
      </c>
      <c r="S1297" s="225">
        <v>0</v>
      </c>
      <c r="T1297" s="226">
        <f>S1297*H1297</f>
        <v>0</v>
      </c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R1297" s="227" t="s">
        <v>348</v>
      </c>
      <c r="AT1297" s="227" t="s">
        <v>232</v>
      </c>
      <c r="AU1297" s="227" t="s">
        <v>89</v>
      </c>
      <c r="AY1297" s="19" t="s">
        <v>230</v>
      </c>
      <c r="BE1297" s="228">
        <f>IF(N1297="základní",J1297,0)</f>
        <v>0</v>
      </c>
      <c r="BF1297" s="228">
        <f>IF(N1297="snížená",J1297,0)</f>
        <v>0</v>
      </c>
      <c r="BG1297" s="228">
        <f>IF(N1297="zákl. přenesená",J1297,0)</f>
        <v>0</v>
      </c>
      <c r="BH1297" s="228">
        <f>IF(N1297="sníž. přenesená",J1297,0)</f>
        <v>0</v>
      </c>
      <c r="BI1297" s="228">
        <f>IF(N1297="nulová",J1297,0)</f>
        <v>0</v>
      </c>
      <c r="BJ1297" s="19" t="s">
        <v>89</v>
      </c>
      <c r="BK1297" s="228">
        <f>ROUND(I1297*H1297,2)</f>
        <v>0</v>
      </c>
      <c r="BL1297" s="19" t="s">
        <v>348</v>
      </c>
      <c r="BM1297" s="227" t="s">
        <v>1696</v>
      </c>
    </row>
    <row r="1298" spans="1:47" s="2" customFormat="1" ht="12">
      <c r="A1298" s="40"/>
      <c r="B1298" s="41"/>
      <c r="C1298" s="42"/>
      <c r="D1298" s="229" t="s">
        <v>238</v>
      </c>
      <c r="E1298" s="42"/>
      <c r="F1298" s="230" t="s">
        <v>1697</v>
      </c>
      <c r="G1298" s="42"/>
      <c r="H1298" s="42"/>
      <c r="I1298" s="231"/>
      <c r="J1298" s="42"/>
      <c r="K1298" s="42"/>
      <c r="L1298" s="46"/>
      <c r="M1298" s="232"/>
      <c r="N1298" s="233"/>
      <c r="O1298" s="86"/>
      <c r="P1298" s="86"/>
      <c r="Q1298" s="86"/>
      <c r="R1298" s="86"/>
      <c r="S1298" s="86"/>
      <c r="T1298" s="87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T1298" s="19" t="s">
        <v>238</v>
      </c>
      <c r="AU1298" s="19" t="s">
        <v>89</v>
      </c>
    </row>
    <row r="1299" spans="1:51" s="14" customFormat="1" ht="12">
      <c r="A1299" s="14"/>
      <c r="B1299" s="245"/>
      <c r="C1299" s="246"/>
      <c r="D1299" s="236" t="s">
        <v>240</v>
      </c>
      <c r="E1299" s="247" t="s">
        <v>19</v>
      </c>
      <c r="F1299" s="248" t="s">
        <v>177</v>
      </c>
      <c r="G1299" s="246"/>
      <c r="H1299" s="249">
        <v>76.947</v>
      </c>
      <c r="I1299" s="250"/>
      <c r="J1299" s="246"/>
      <c r="K1299" s="246"/>
      <c r="L1299" s="251"/>
      <c r="M1299" s="252"/>
      <c r="N1299" s="253"/>
      <c r="O1299" s="253"/>
      <c r="P1299" s="253"/>
      <c r="Q1299" s="253"/>
      <c r="R1299" s="253"/>
      <c r="S1299" s="253"/>
      <c r="T1299" s="25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55" t="s">
        <v>240</v>
      </c>
      <c r="AU1299" s="255" t="s">
        <v>89</v>
      </c>
      <c r="AV1299" s="14" t="s">
        <v>89</v>
      </c>
      <c r="AW1299" s="14" t="s">
        <v>35</v>
      </c>
      <c r="AX1299" s="14" t="s">
        <v>73</v>
      </c>
      <c r="AY1299" s="255" t="s">
        <v>230</v>
      </c>
    </row>
    <row r="1300" spans="1:51" s="15" customFormat="1" ht="12">
      <c r="A1300" s="15"/>
      <c r="B1300" s="256"/>
      <c r="C1300" s="257"/>
      <c r="D1300" s="236" t="s">
        <v>240</v>
      </c>
      <c r="E1300" s="258" t="s">
        <v>19</v>
      </c>
      <c r="F1300" s="259" t="s">
        <v>244</v>
      </c>
      <c r="G1300" s="257"/>
      <c r="H1300" s="260">
        <v>76.947</v>
      </c>
      <c r="I1300" s="261"/>
      <c r="J1300" s="257"/>
      <c r="K1300" s="257"/>
      <c r="L1300" s="262"/>
      <c r="M1300" s="263"/>
      <c r="N1300" s="264"/>
      <c r="O1300" s="264"/>
      <c r="P1300" s="264"/>
      <c r="Q1300" s="264"/>
      <c r="R1300" s="264"/>
      <c r="S1300" s="264"/>
      <c r="T1300" s="26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T1300" s="266" t="s">
        <v>240</v>
      </c>
      <c r="AU1300" s="266" t="s">
        <v>89</v>
      </c>
      <c r="AV1300" s="15" t="s">
        <v>236</v>
      </c>
      <c r="AW1300" s="15" t="s">
        <v>35</v>
      </c>
      <c r="AX1300" s="15" t="s">
        <v>81</v>
      </c>
      <c r="AY1300" s="266" t="s">
        <v>230</v>
      </c>
    </row>
    <row r="1301" spans="1:65" s="2" customFormat="1" ht="49.05" customHeight="1">
      <c r="A1301" s="40"/>
      <c r="B1301" s="41"/>
      <c r="C1301" s="216" t="s">
        <v>1698</v>
      </c>
      <c r="D1301" s="216" t="s">
        <v>232</v>
      </c>
      <c r="E1301" s="217" t="s">
        <v>1699</v>
      </c>
      <c r="F1301" s="218" t="s">
        <v>1700</v>
      </c>
      <c r="G1301" s="219" t="s">
        <v>261</v>
      </c>
      <c r="H1301" s="220">
        <v>1.674</v>
      </c>
      <c r="I1301" s="221"/>
      <c r="J1301" s="222">
        <f>ROUND(I1301*H1301,2)</f>
        <v>0</v>
      </c>
      <c r="K1301" s="218" t="s">
        <v>235</v>
      </c>
      <c r="L1301" s="46"/>
      <c r="M1301" s="223" t="s">
        <v>19</v>
      </c>
      <c r="N1301" s="224" t="s">
        <v>45</v>
      </c>
      <c r="O1301" s="86"/>
      <c r="P1301" s="225">
        <f>O1301*H1301</f>
        <v>0</v>
      </c>
      <c r="Q1301" s="225">
        <v>0</v>
      </c>
      <c r="R1301" s="225">
        <f>Q1301*H1301</f>
        <v>0</v>
      </c>
      <c r="S1301" s="225">
        <v>0</v>
      </c>
      <c r="T1301" s="226">
        <f>S1301*H1301</f>
        <v>0</v>
      </c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R1301" s="227" t="s">
        <v>348</v>
      </c>
      <c r="AT1301" s="227" t="s">
        <v>232</v>
      </c>
      <c r="AU1301" s="227" t="s">
        <v>89</v>
      </c>
      <c r="AY1301" s="19" t="s">
        <v>230</v>
      </c>
      <c r="BE1301" s="228">
        <f>IF(N1301="základní",J1301,0)</f>
        <v>0</v>
      </c>
      <c r="BF1301" s="228">
        <f>IF(N1301="snížená",J1301,0)</f>
        <v>0</v>
      </c>
      <c r="BG1301" s="228">
        <f>IF(N1301="zákl. přenesená",J1301,0)</f>
        <v>0</v>
      </c>
      <c r="BH1301" s="228">
        <f>IF(N1301="sníž. přenesená",J1301,0)</f>
        <v>0</v>
      </c>
      <c r="BI1301" s="228">
        <f>IF(N1301="nulová",J1301,0)</f>
        <v>0</v>
      </c>
      <c r="BJ1301" s="19" t="s">
        <v>89</v>
      </c>
      <c r="BK1301" s="228">
        <f>ROUND(I1301*H1301,2)</f>
        <v>0</v>
      </c>
      <c r="BL1301" s="19" t="s">
        <v>348</v>
      </c>
      <c r="BM1301" s="227" t="s">
        <v>1701</v>
      </c>
    </row>
    <row r="1302" spans="1:47" s="2" customFormat="1" ht="12">
      <c r="A1302" s="40"/>
      <c r="B1302" s="41"/>
      <c r="C1302" s="42"/>
      <c r="D1302" s="229" t="s">
        <v>238</v>
      </c>
      <c r="E1302" s="42"/>
      <c r="F1302" s="230" t="s">
        <v>1702</v>
      </c>
      <c r="G1302" s="42"/>
      <c r="H1302" s="42"/>
      <c r="I1302" s="231"/>
      <c r="J1302" s="42"/>
      <c r="K1302" s="42"/>
      <c r="L1302" s="46"/>
      <c r="M1302" s="232"/>
      <c r="N1302" s="233"/>
      <c r="O1302" s="86"/>
      <c r="P1302" s="86"/>
      <c r="Q1302" s="86"/>
      <c r="R1302" s="86"/>
      <c r="S1302" s="86"/>
      <c r="T1302" s="87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T1302" s="19" t="s">
        <v>238</v>
      </c>
      <c r="AU1302" s="19" t="s">
        <v>89</v>
      </c>
    </row>
    <row r="1303" spans="1:63" s="12" customFormat="1" ht="22.8" customHeight="1">
      <c r="A1303" s="12"/>
      <c r="B1303" s="200"/>
      <c r="C1303" s="201"/>
      <c r="D1303" s="202" t="s">
        <v>72</v>
      </c>
      <c r="E1303" s="214" t="s">
        <v>1703</v>
      </c>
      <c r="F1303" s="214" t="s">
        <v>1704</v>
      </c>
      <c r="G1303" s="201"/>
      <c r="H1303" s="201"/>
      <c r="I1303" s="204"/>
      <c r="J1303" s="215">
        <f>BK1303</f>
        <v>0</v>
      </c>
      <c r="K1303" s="201"/>
      <c r="L1303" s="206"/>
      <c r="M1303" s="207"/>
      <c r="N1303" s="208"/>
      <c r="O1303" s="208"/>
      <c r="P1303" s="209">
        <f>SUM(P1304:P1339)</f>
        <v>0</v>
      </c>
      <c r="Q1303" s="208"/>
      <c r="R1303" s="209">
        <f>SUM(R1304:R1339)</f>
        <v>0.011402399999999998</v>
      </c>
      <c r="S1303" s="208"/>
      <c r="T1303" s="210">
        <f>SUM(T1304:T1339)</f>
        <v>0</v>
      </c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R1303" s="211" t="s">
        <v>89</v>
      </c>
      <c r="AT1303" s="212" t="s">
        <v>72</v>
      </c>
      <c r="AU1303" s="212" t="s">
        <v>81</v>
      </c>
      <c r="AY1303" s="211" t="s">
        <v>230</v>
      </c>
      <c r="BK1303" s="213">
        <f>SUM(BK1304:BK1339)</f>
        <v>0</v>
      </c>
    </row>
    <row r="1304" spans="1:65" s="2" customFormat="1" ht="37.8" customHeight="1">
      <c r="A1304" s="40"/>
      <c r="B1304" s="41"/>
      <c r="C1304" s="216" t="s">
        <v>1705</v>
      </c>
      <c r="D1304" s="216" t="s">
        <v>232</v>
      </c>
      <c r="E1304" s="217" t="s">
        <v>1706</v>
      </c>
      <c r="F1304" s="218" t="s">
        <v>1707</v>
      </c>
      <c r="G1304" s="219" t="s">
        <v>144</v>
      </c>
      <c r="H1304" s="220">
        <v>17.54</v>
      </c>
      <c r="I1304" s="221"/>
      <c r="J1304" s="222">
        <f>ROUND(I1304*H1304,2)</f>
        <v>0</v>
      </c>
      <c r="K1304" s="218" t="s">
        <v>235</v>
      </c>
      <c r="L1304" s="46"/>
      <c r="M1304" s="223" t="s">
        <v>19</v>
      </c>
      <c r="N1304" s="224" t="s">
        <v>45</v>
      </c>
      <c r="O1304" s="86"/>
      <c r="P1304" s="225">
        <f>O1304*H1304</f>
        <v>0</v>
      </c>
      <c r="Q1304" s="225">
        <v>7E-05</v>
      </c>
      <c r="R1304" s="225">
        <f>Q1304*H1304</f>
        <v>0.0012277999999999998</v>
      </c>
      <c r="S1304" s="225">
        <v>0</v>
      </c>
      <c r="T1304" s="226">
        <f>S1304*H1304</f>
        <v>0</v>
      </c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R1304" s="227" t="s">
        <v>348</v>
      </c>
      <c r="AT1304" s="227" t="s">
        <v>232</v>
      </c>
      <c r="AU1304" s="227" t="s">
        <v>89</v>
      </c>
      <c r="AY1304" s="19" t="s">
        <v>230</v>
      </c>
      <c r="BE1304" s="228">
        <f>IF(N1304="základní",J1304,0)</f>
        <v>0</v>
      </c>
      <c r="BF1304" s="228">
        <f>IF(N1304="snížená",J1304,0)</f>
        <v>0</v>
      </c>
      <c r="BG1304" s="228">
        <f>IF(N1304="zákl. přenesená",J1304,0)</f>
        <v>0</v>
      </c>
      <c r="BH1304" s="228">
        <f>IF(N1304="sníž. přenesená",J1304,0)</f>
        <v>0</v>
      </c>
      <c r="BI1304" s="228">
        <f>IF(N1304="nulová",J1304,0)</f>
        <v>0</v>
      </c>
      <c r="BJ1304" s="19" t="s">
        <v>89</v>
      </c>
      <c r="BK1304" s="228">
        <f>ROUND(I1304*H1304,2)</f>
        <v>0</v>
      </c>
      <c r="BL1304" s="19" t="s">
        <v>348</v>
      </c>
      <c r="BM1304" s="227" t="s">
        <v>1708</v>
      </c>
    </row>
    <row r="1305" spans="1:47" s="2" customFormat="1" ht="12">
      <c r="A1305" s="40"/>
      <c r="B1305" s="41"/>
      <c r="C1305" s="42"/>
      <c r="D1305" s="229" t="s">
        <v>238</v>
      </c>
      <c r="E1305" s="42"/>
      <c r="F1305" s="230" t="s">
        <v>1709</v>
      </c>
      <c r="G1305" s="42"/>
      <c r="H1305" s="42"/>
      <c r="I1305" s="231"/>
      <c r="J1305" s="42"/>
      <c r="K1305" s="42"/>
      <c r="L1305" s="46"/>
      <c r="M1305" s="232"/>
      <c r="N1305" s="233"/>
      <c r="O1305" s="86"/>
      <c r="P1305" s="86"/>
      <c r="Q1305" s="86"/>
      <c r="R1305" s="86"/>
      <c r="S1305" s="86"/>
      <c r="T1305" s="87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T1305" s="19" t="s">
        <v>238</v>
      </c>
      <c r="AU1305" s="19" t="s">
        <v>89</v>
      </c>
    </row>
    <row r="1306" spans="1:51" s="13" customFormat="1" ht="12">
      <c r="A1306" s="13"/>
      <c r="B1306" s="234"/>
      <c r="C1306" s="235"/>
      <c r="D1306" s="236" t="s">
        <v>240</v>
      </c>
      <c r="E1306" s="237" t="s">
        <v>19</v>
      </c>
      <c r="F1306" s="238" t="s">
        <v>1710</v>
      </c>
      <c r="G1306" s="235"/>
      <c r="H1306" s="237" t="s">
        <v>19</v>
      </c>
      <c r="I1306" s="239"/>
      <c r="J1306" s="235"/>
      <c r="K1306" s="235"/>
      <c r="L1306" s="240"/>
      <c r="M1306" s="241"/>
      <c r="N1306" s="242"/>
      <c r="O1306" s="242"/>
      <c r="P1306" s="242"/>
      <c r="Q1306" s="242"/>
      <c r="R1306" s="242"/>
      <c r="S1306" s="242"/>
      <c r="T1306" s="24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44" t="s">
        <v>240</v>
      </c>
      <c r="AU1306" s="244" t="s">
        <v>89</v>
      </c>
      <c r="AV1306" s="13" t="s">
        <v>81</v>
      </c>
      <c r="AW1306" s="13" t="s">
        <v>35</v>
      </c>
      <c r="AX1306" s="13" t="s">
        <v>73</v>
      </c>
      <c r="AY1306" s="244" t="s">
        <v>230</v>
      </c>
    </row>
    <row r="1307" spans="1:51" s="14" customFormat="1" ht="12">
      <c r="A1307" s="14"/>
      <c r="B1307" s="245"/>
      <c r="C1307" s="246"/>
      <c r="D1307" s="236" t="s">
        <v>240</v>
      </c>
      <c r="E1307" s="247" t="s">
        <v>19</v>
      </c>
      <c r="F1307" s="248" t="s">
        <v>1711</v>
      </c>
      <c r="G1307" s="246"/>
      <c r="H1307" s="249">
        <v>4.8</v>
      </c>
      <c r="I1307" s="250"/>
      <c r="J1307" s="246"/>
      <c r="K1307" s="246"/>
      <c r="L1307" s="251"/>
      <c r="M1307" s="252"/>
      <c r="N1307" s="253"/>
      <c r="O1307" s="253"/>
      <c r="P1307" s="253"/>
      <c r="Q1307" s="253"/>
      <c r="R1307" s="253"/>
      <c r="S1307" s="253"/>
      <c r="T1307" s="25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55" t="s">
        <v>240</v>
      </c>
      <c r="AU1307" s="255" t="s">
        <v>89</v>
      </c>
      <c r="AV1307" s="14" t="s">
        <v>89</v>
      </c>
      <c r="AW1307" s="14" t="s">
        <v>35</v>
      </c>
      <c r="AX1307" s="14" t="s">
        <v>73</v>
      </c>
      <c r="AY1307" s="255" t="s">
        <v>230</v>
      </c>
    </row>
    <row r="1308" spans="1:51" s="14" customFormat="1" ht="12">
      <c r="A1308" s="14"/>
      <c r="B1308" s="245"/>
      <c r="C1308" s="246"/>
      <c r="D1308" s="236" t="s">
        <v>240</v>
      </c>
      <c r="E1308" s="247" t="s">
        <v>19</v>
      </c>
      <c r="F1308" s="248" t="s">
        <v>1712</v>
      </c>
      <c r="G1308" s="246"/>
      <c r="H1308" s="249">
        <v>12.74</v>
      </c>
      <c r="I1308" s="250"/>
      <c r="J1308" s="246"/>
      <c r="K1308" s="246"/>
      <c r="L1308" s="251"/>
      <c r="M1308" s="252"/>
      <c r="N1308" s="253"/>
      <c r="O1308" s="253"/>
      <c r="P1308" s="253"/>
      <c r="Q1308" s="253"/>
      <c r="R1308" s="253"/>
      <c r="S1308" s="253"/>
      <c r="T1308" s="25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55" t="s">
        <v>240</v>
      </c>
      <c r="AU1308" s="255" t="s">
        <v>89</v>
      </c>
      <c r="AV1308" s="14" t="s">
        <v>89</v>
      </c>
      <c r="AW1308" s="14" t="s">
        <v>35</v>
      </c>
      <c r="AX1308" s="14" t="s">
        <v>73</v>
      </c>
      <c r="AY1308" s="255" t="s">
        <v>230</v>
      </c>
    </row>
    <row r="1309" spans="1:51" s="15" customFormat="1" ht="12">
      <c r="A1309" s="15"/>
      <c r="B1309" s="256"/>
      <c r="C1309" s="257"/>
      <c r="D1309" s="236" t="s">
        <v>240</v>
      </c>
      <c r="E1309" s="258" t="s">
        <v>19</v>
      </c>
      <c r="F1309" s="259" t="s">
        <v>244</v>
      </c>
      <c r="G1309" s="257"/>
      <c r="H1309" s="260">
        <v>17.54</v>
      </c>
      <c r="I1309" s="261"/>
      <c r="J1309" s="257"/>
      <c r="K1309" s="257"/>
      <c r="L1309" s="262"/>
      <c r="M1309" s="263"/>
      <c r="N1309" s="264"/>
      <c r="O1309" s="264"/>
      <c r="P1309" s="264"/>
      <c r="Q1309" s="264"/>
      <c r="R1309" s="264"/>
      <c r="S1309" s="264"/>
      <c r="T1309" s="26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T1309" s="266" t="s">
        <v>240</v>
      </c>
      <c r="AU1309" s="266" t="s">
        <v>89</v>
      </c>
      <c r="AV1309" s="15" t="s">
        <v>236</v>
      </c>
      <c r="AW1309" s="15" t="s">
        <v>35</v>
      </c>
      <c r="AX1309" s="15" t="s">
        <v>81</v>
      </c>
      <c r="AY1309" s="266" t="s">
        <v>230</v>
      </c>
    </row>
    <row r="1310" spans="1:65" s="2" customFormat="1" ht="24.15" customHeight="1">
      <c r="A1310" s="40"/>
      <c r="B1310" s="41"/>
      <c r="C1310" s="216" t="s">
        <v>1713</v>
      </c>
      <c r="D1310" s="216" t="s">
        <v>232</v>
      </c>
      <c r="E1310" s="217" t="s">
        <v>1714</v>
      </c>
      <c r="F1310" s="218" t="s">
        <v>1715</v>
      </c>
      <c r="G1310" s="219" t="s">
        <v>144</v>
      </c>
      <c r="H1310" s="220">
        <v>17.54</v>
      </c>
      <c r="I1310" s="221"/>
      <c r="J1310" s="222">
        <f>ROUND(I1310*H1310,2)</f>
        <v>0</v>
      </c>
      <c r="K1310" s="218" t="s">
        <v>235</v>
      </c>
      <c r="L1310" s="46"/>
      <c r="M1310" s="223" t="s">
        <v>19</v>
      </c>
      <c r="N1310" s="224" t="s">
        <v>45</v>
      </c>
      <c r="O1310" s="86"/>
      <c r="P1310" s="225">
        <f>O1310*H1310</f>
        <v>0</v>
      </c>
      <c r="Q1310" s="225">
        <v>0.00014</v>
      </c>
      <c r="R1310" s="225">
        <f>Q1310*H1310</f>
        <v>0.0024555999999999996</v>
      </c>
      <c r="S1310" s="225">
        <v>0</v>
      </c>
      <c r="T1310" s="226">
        <f>S1310*H1310</f>
        <v>0</v>
      </c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R1310" s="227" t="s">
        <v>348</v>
      </c>
      <c r="AT1310" s="227" t="s">
        <v>232</v>
      </c>
      <c r="AU1310" s="227" t="s">
        <v>89</v>
      </c>
      <c r="AY1310" s="19" t="s">
        <v>230</v>
      </c>
      <c r="BE1310" s="228">
        <f>IF(N1310="základní",J1310,0)</f>
        <v>0</v>
      </c>
      <c r="BF1310" s="228">
        <f>IF(N1310="snížená",J1310,0)</f>
        <v>0</v>
      </c>
      <c r="BG1310" s="228">
        <f>IF(N1310="zákl. přenesená",J1310,0)</f>
        <v>0</v>
      </c>
      <c r="BH1310" s="228">
        <f>IF(N1310="sníž. přenesená",J1310,0)</f>
        <v>0</v>
      </c>
      <c r="BI1310" s="228">
        <f>IF(N1310="nulová",J1310,0)</f>
        <v>0</v>
      </c>
      <c r="BJ1310" s="19" t="s">
        <v>89</v>
      </c>
      <c r="BK1310" s="228">
        <f>ROUND(I1310*H1310,2)</f>
        <v>0</v>
      </c>
      <c r="BL1310" s="19" t="s">
        <v>348</v>
      </c>
      <c r="BM1310" s="227" t="s">
        <v>1716</v>
      </c>
    </row>
    <row r="1311" spans="1:47" s="2" customFormat="1" ht="12">
      <c r="A1311" s="40"/>
      <c r="B1311" s="41"/>
      <c r="C1311" s="42"/>
      <c r="D1311" s="229" t="s">
        <v>238</v>
      </c>
      <c r="E1311" s="42"/>
      <c r="F1311" s="230" t="s">
        <v>1717</v>
      </c>
      <c r="G1311" s="42"/>
      <c r="H1311" s="42"/>
      <c r="I1311" s="231"/>
      <c r="J1311" s="42"/>
      <c r="K1311" s="42"/>
      <c r="L1311" s="46"/>
      <c r="M1311" s="232"/>
      <c r="N1311" s="233"/>
      <c r="O1311" s="86"/>
      <c r="P1311" s="86"/>
      <c r="Q1311" s="86"/>
      <c r="R1311" s="86"/>
      <c r="S1311" s="86"/>
      <c r="T1311" s="87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T1311" s="19" t="s">
        <v>238</v>
      </c>
      <c r="AU1311" s="19" t="s">
        <v>89</v>
      </c>
    </row>
    <row r="1312" spans="1:51" s="13" customFormat="1" ht="12">
      <c r="A1312" s="13"/>
      <c r="B1312" s="234"/>
      <c r="C1312" s="235"/>
      <c r="D1312" s="236" t="s">
        <v>240</v>
      </c>
      <c r="E1312" s="237" t="s">
        <v>19</v>
      </c>
      <c r="F1312" s="238" t="s">
        <v>1710</v>
      </c>
      <c r="G1312" s="235"/>
      <c r="H1312" s="237" t="s">
        <v>19</v>
      </c>
      <c r="I1312" s="239"/>
      <c r="J1312" s="235"/>
      <c r="K1312" s="235"/>
      <c r="L1312" s="240"/>
      <c r="M1312" s="241"/>
      <c r="N1312" s="242"/>
      <c r="O1312" s="242"/>
      <c r="P1312" s="242"/>
      <c r="Q1312" s="242"/>
      <c r="R1312" s="242"/>
      <c r="S1312" s="242"/>
      <c r="T1312" s="24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44" t="s">
        <v>240</v>
      </c>
      <c r="AU1312" s="244" t="s">
        <v>89</v>
      </c>
      <c r="AV1312" s="13" t="s">
        <v>81</v>
      </c>
      <c r="AW1312" s="13" t="s">
        <v>35</v>
      </c>
      <c r="AX1312" s="13" t="s">
        <v>73</v>
      </c>
      <c r="AY1312" s="244" t="s">
        <v>230</v>
      </c>
    </row>
    <row r="1313" spans="1:51" s="14" customFormat="1" ht="12">
      <c r="A1313" s="14"/>
      <c r="B1313" s="245"/>
      <c r="C1313" s="246"/>
      <c r="D1313" s="236" t="s">
        <v>240</v>
      </c>
      <c r="E1313" s="247" t="s">
        <v>19</v>
      </c>
      <c r="F1313" s="248" t="s">
        <v>1711</v>
      </c>
      <c r="G1313" s="246"/>
      <c r="H1313" s="249">
        <v>4.8</v>
      </c>
      <c r="I1313" s="250"/>
      <c r="J1313" s="246"/>
      <c r="K1313" s="246"/>
      <c r="L1313" s="251"/>
      <c r="M1313" s="252"/>
      <c r="N1313" s="253"/>
      <c r="O1313" s="253"/>
      <c r="P1313" s="253"/>
      <c r="Q1313" s="253"/>
      <c r="R1313" s="253"/>
      <c r="S1313" s="253"/>
      <c r="T1313" s="25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55" t="s">
        <v>240</v>
      </c>
      <c r="AU1313" s="255" t="s">
        <v>89</v>
      </c>
      <c r="AV1313" s="14" t="s">
        <v>89</v>
      </c>
      <c r="AW1313" s="14" t="s">
        <v>35</v>
      </c>
      <c r="AX1313" s="14" t="s">
        <v>73</v>
      </c>
      <c r="AY1313" s="255" t="s">
        <v>230</v>
      </c>
    </row>
    <row r="1314" spans="1:51" s="14" customFormat="1" ht="12">
      <c r="A1314" s="14"/>
      <c r="B1314" s="245"/>
      <c r="C1314" s="246"/>
      <c r="D1314" s="236" t="s">
        <v>240</v>
      </c>
      <c r="E1314" s="247" t="s">
        <v>19</v>
      </c>
      <c r="F1314" s="248" t="s">
        <v>1712</v>
      </c>
      <c r="G1314" s="246"/>
      <c r="H1314" s="249">
        <v>12.74</v>
      </c>
      <c r="I1314" s="250"/>
      <c r="J1314" s="246"/>
      <c r="K1314" s="246"/>
      <c r="L1314" s="251"/>
      <c r="M1314" s="252"/>
      <c r="N1314" s="253"/>
      <c r="O1314" s="253"/>
      <c r="P1314" s="253"/>
      <c r="Q1314" s="253"/>
      <c r="R1314" s="253"/>
      <c r="S1314" s="253"/>
      <c r="T1314" s="25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55" t="s">
        <v>240</v>
      </c>
      <c r="AU1314" s="255" t="s">
        <v>89</v>
      </c>
      <c r="AV1314" s="14" t="s">
        <v>89</v>
      </c>
      <c r="AW1314" s="14" t="s">
        <v>35</v>
      </c>
      <c r="AX1314" s="14" t="s">
        <v>73</v>
      </c>
      <c r="AY1314" s="255" t="s">
        <v>230</v>
      </c>
    </row>
    <row r="1315" spans="1:51" s="15" customFormat="1" ht="12">
      <c r="A1315" s="15"/>
      <c r="B1315" s="256"/>
      <c r="C1315" s="257"/>
      <c r="D1315" s="236" t="s">
        <v>240</v>
      </c>
      <c r="E1315" s="258" t="s">
        <v>19</v>
      </c>
      <c r="F1315" s="259" t="s">
        <v>244</v>
      </c>
      <c r="G1315" s="257"/>
      <c r="H1315" s="260">
        <v>17.54</v>
      </c>
      <c r="I1315" s="261"/>
      <c r="J1315" s="257"/>
      <c r="K1315" s="257"/>
      <c r="L1315" s="262"/>
      <c r="M1315" s="263"/>
      <c r="N1315" s="264"/>
      <c r="O1315" s="264"/>
      <c r="P1315" s="264"/>
      <c r="Q1315" s="264"/>
      <c r="R1315" s="264"/>
      <c r="S1315" s="264"/>
      <c r="T1315" s="265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T1315" s="266" t="s">
        <v>240</v>
      </c>
      <c r="AU1315" s="266" t="s">
        <v>89</v>
      </c>
      <c r="AV1315" s="15" t="s">
        <v>236</v>
      </c>
      <c r="AW1315" s="15" t="s">
        <v>35</v>
      </c>
      <c r="AX1315" s="15" t="s">
        <v>81</v>
      </c>
      <c r="AY1315" s="266" t="s">
        <v>230</v>
      </c>
    </row>
    <row r="1316" spans="1:65" s="2" customFormat="1" ht="24.15" customHeight="1">
      <c r="A1316" s="40"/>
      <c r="B1316" s="41"/>
      <c r="C1316" s="216" t="s">
        <v>1718</v>
      </c>
      <c r="D1316" s="216" t="s">
        <v>232</v>
      </c>
      <c r="E1316" s="217" t="s">
        <v>1719</v>
      </c>
      <c r="F1316" s="218" t="s">
        <v>1720</v>
      </c>
      <c r="G1316" s="219" t="s">
        <v>144</v>
      </c>
      <c r="H1316" s="220">
        <v>17.54</v>
      </c>
      <c r="I1316" s="221"/>
      <c r="J1316" s="222">
        <f>ROUND(I1316*H1316,2)</f>
        <v>0</v>
      </c>
      <c r="K1316" s="218" t="s">
        <v>235</v>
      </c>
      <c r="L1316" s="46"/>
      <c r="M1316" s="223" t="s">
        <v>19</v>
      </c>
      <c r="N1316" s="224" t="s">
        <v>45</v>
      </c>
      <c r="O1316" s="86"/>
      <c r="P1316" s="225">
        <f>O1316*H1316</f>
        <v>0</v>
      </c>
      <c r="Q1316" s="225">
        <v>0.00012</v>
      </c>
      <c r="R1316" s="225">
        <f>Q1316*H1316</f>
        <v>0.0021048</v>
      </c>
      <c r="S1316" s="225">
        <v>0</v>
      </c>
      <c r="T1316" s="226">
        <f>S1316*H1316</f>
        <v>0</v>
      </c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R1316" s="227" t="s">
        <v>348</v>
      </c>
      <c r="AT1316" s="227" t="s">
        <v>232</v>
      </c>
      <c r="AU1316" s="227" t="s">
        <v>89</v>
      </c>
      <c r="AY1316" s="19" t="s">
        <v>230</v>
      </c>
      <c r="BE1316" s="228">
        <f>IF(N1316="základní",J1316,0)</f>
        <v>0</v>
      </c>
      <c r="BF1316" s="228">
        <f>IF(N1316="snížená",J1316,0)</f>
        <v>0</v>
      </c>
      <c r="BG1316" s="228">
        <f>IF(N1316="zákl. přenesená",J1316,0)</f>
        <v>0</v>
      </c>
      <c r="BH1316" s="228">
        <f>IF(N1316="sníž. přenesená",J1316,0)</f>
        <v>0</v>
      </c>
      <c r="BI1316" s="228">
        <f>IF(N1316="nulová",J1316,0)</f>
        <v>0</v>
      </c>
      <c r="BJ1316" s="19" t="s">
        <v>89</v>
      </c>
      <c r="BK1316" s="228">
        <f>ROUND(I1316*H1316,2)</f>
        <v>0</v>
      </c>
      <c r="BL1316" s="19" t="s">
        <v>348</v>
      </c>
      <c r="BM1316" s="227" t="s">
        <v>1721</v>
      </c>
    </row>
    <row r="1317" spans="1:47" s="2" customFormat="1" ht="12">
      <c r="A1317" s="40"/>
      <c r="B1317" s="41"/>
      <c r="C1317" s="42"/>
      <c r="D1317" s="229" t="s">
        <v>238</v>
      </c>
      <c r="E1317" s="42"/>
      <c r="F1317" s="230" t="s">
        <v>1722</v>
      </c>
      <c r="G1317" s="42"/>
      <c r="H1317" s="42"/>
      <c r="I1317" s="231"/>
      <c r="J1317" s="42"/>
      <c r="K1317" s="42"/>
      <c r="L1317" s="46"/>
      <c r="M1317" s="232"/>
      <c r="N1317" s="233"/>
      <c r="O1317" s="86"/>
      <c r="P1317" s="86"/>
      <c r="Q1317" s="86"/>
      <c r="R1317" s="86"/>
      <c r="S1317" s="86"/>
      <c r="T1317" s="87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T1317" s="19" t="s">
        <v>238</v>
      </c>
      <c r="AU1317" s="19" t="s">
        <v>89</v>
      </c>
    </row>
    <row r="1318" spans="1:51" s="13" customFormat="1" ht="12">
      <c r="A1318" s="13"/>
      <c r="B1318" s="234"/>
      <c r="C1318" s="235"/>
      <c r="D1318" s="236" t="s">
        <v>240</v>
      </c>
      <c r="E1318" s="237" t="s">
        <v>19</v>
      </c>
      <c r="F1318" s="238" t="s">
        <v>1710</v>
      </c>
      <c r="G1318" s="235"/>
      <c r="H1318" s="237" t="s">
        <v>19</v>
      </c>
      <c r="I1318" s="239"/>
      <c r="J1318" s="235"/>
      <c r="K1318" s="235"/>
      <c r="L1318" s="240"/>
      <c r="M1318" s="241"/>
      <c r="N1318" s="242"/>
      <c r="O1318" s="242"/>
      <c r="P1318" s="242"/>
      <c r="Q1318" s="242"/>
      <c r="R1318" s="242"/>
      <c r="S1318" s="242"/>
      <c r="T1318" s="24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44" t="s">
        <v>240</v>
      </c>
      <c r="AU1318" s="244" t="s">
        <v>89</v>
      </c>
      <c r="AV1318" s="13" t="s">
        <v>81</v>
      </c>
      <c r="AW1318" s="13" t="s">
        <v>35</v>
      </c>
      <c r="AX1318" s="13" t="s">
        <v>73</v>
      </c>
      <c r="AY1318" s="244" t="s">
        <v>230</v>
      </c>
    </row>
    <row r="1319" spans="1:51" s="14" customFormat="1" ht="12">
      <c r="A1319" s="14"/>
      <c r="B1319" s="245"/>
      <c r="C1319" s="246"/>
      <c r="D1319" s="236" t="s">
        <v>240</v>
      </c>
      <c r="E1319" s="247" t="s">
        <v>19</v>
      </c>
      <c r="F1319" s="248" t="s">
        <v>1711</v>
      </c>
      <c r="G1319" s="246"/>
      <c r="H1319" s="249">
        <v>4.8</v>
      </c>
      <c r="I1319" s="250"/>
      <c r="J1319" s="246"/>
      <c r="K1319" s="246"/>
      <c r="L1319" s="251"/>
      <c r="M1319" s="252"/>
      <c r="N1319" s="253"/>
      <c r="O1319" s="253"/>
      <c r="P1319" s="253"/>
      <c r="Q1319" s="253"/>
      <c r="R1319" s="253"/>
      <c r="S1319" s="253"/>
      <c r="T1319" s="25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55" t="s">
        <v>240</v>
      </c>
      <c r="AU1319" s="255" t="s">
        <v>89</v>
      </c>
      <c r="AV1319" s="14" t="s">
        <v>89</v>
      </c>
      <c r="AW1319" s="14" t="s">
        <v>35</v>
      </c>
      <c r="AX1319" s="14" t="s">
        <v>73</v>
      </c>
      <c r="AY1319" s="255" t="s">
        <v>230</v>
      </c>
    </row>
    <row r="1320" spans="1:51" s="14" customFormat="1" ht="12">
      <c r="A1320" s="14"/>
      <c r="B1320" s="245"/>
      <c r="C1320" s="246"/>
      <c r="D1320" s="236" t="s">
        <v>240</v>
      </c>
      <c r="E1320" s="247" t="s">
        <v>19</v>
      </c>
      <c r="F1320" s="248" t="s">
        <v>1712</v>
      </c>
      <c r="G1320" s="246"/>
      <c r="H1320" s="249">
        <v>12.74</v>
      </c>
      <c r="I1320" s="250"/>
      <c r="J1320" s="246"/>
      <c r="K1320" s="246"/>
      <c r="L1320" s="251"/>
      <c r="M1320" s="252"/>
      <c r="N1320" s="253"/>
      <c r="O1320" s="253"/>
      <c r="P1320" s="253"/>
      <c r="Q1320" s="253"/>
      <c r="R1320" s="253"/>
      <c r="S1320" s="253"/>
      <c r="T1320" s="25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55" t="s">
        <v>240</v>
      </c>
      <c r="AU1320" s="255" t="s">
        <v>89</v>
      </c>
      <c r="AV1320" s="14" t="s">
        <v>89</v>
      </c>
      <c r="AW1320" s="14" t="s">
        <v>35</v>
      </c>
      <c r="AX1320" s="14" t="s">
        <v>73</v>
      </c>
      <c r="AY1320" s="255" t="s">
        <v>230</v>
      </c>
    </row>
    <row r="1321" spans="1:51" s="15" customFormat="1" ht="12">
      <c r="A1321" s="15"/>
      <c r="B1321" s="256"/>
      <c r="C1321" s="257"/>
      <c r="D1321" s="236" t="s">
        <v>240</v>
      </c>
      <c r="E1321" s="258" t="s">
        <v>19</v>
      </c>
      <c r="F1321" s="259" t="s">
        <v>244</v>
      </c>
      <c r="G1321" s="257"/>
      <c r="H1321" s="260">
        <v>17.54</v>
      </c>
      <c r="I1321" s="261"/>
      <c r="J1321" s="257"/>
      <c r="K1321" s="257"/>
      <c r="L1321" s="262"/>
      <c r="M1321" s="263"/>
      <c r="N1321" s="264"/>
      <c r="O1321" s="264"/>
      <c r="P1321" s="264"/>
      <c r="Q1321" s="264"/>
      <c r="R1321" s="264"/>
      <c r="S1321" s="264"/>
      <c r="T1321" s="265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T1321" s="266" t="s">
        <v>240</v>
      </c>
      <c r="AU1321" s="266" t="s">
        <v>89</v>
      </c>
      <c r="AV1321" s="15" t="s">
        <v>236</v>
      </c>
      <c r="AW1321" s="15" t="s">
        <v>35</v>
      </c>
      <c r="AX1321" s="15" t="s">
        <v>81</v>
      </c>
      <c r="AY1321" s="266" t="s">
        <v>230</v>
      </c>
    </row>
    <row r="1322" spans="1:65" s="2" customFormat="1" ht="24.15" customHeight="1">
      <c r="A1322" s="40"/>
      <c r="B1322" s="41"/>
      <c r="C1322" s="216" t="s">
        <v>1723</v>
      </c>
      <c r="D1322" s="216" t="s">
        <v>232</v>
      </c>
      <c r="E1322" s="217" t="s">
        <v>1724</v>
      </c>
      <c r="F1322" s="218" t="s">
        <v>1725</v>
      </c>
      <c r="G1322" s="219" t="s">
        <v>144</v>
      </c>
      <c r="H1322" s="220">
        <v>17.54</v>
      </c>
      <c r="I1322" s="221"/>
      <c r="J1322" s="222">
        <f>ROUND(I1322*H1322,2)</f>
        <v>0</v>
      </c>
      <c r="K1322" s="218" t="s">
        <v>235</v>
      </c>
      <c r="L1322" s="46"/>
      <c r="M1322" s="223" t="s">
        <v>19</v>
      </c>
      <c r="N1322" s="224" t="s">
        <v>45</v>
      </c>
      <c r="O1322" s="86"/>
      <c r="P1322" s="225">
        <f>O1322*H1322</f>
        <v>0</v>
      </c>
      <c r="Q1322" s="225">
        <v>0.00012</v>
      </c>
      <c r="R1322" s="225">
        <f>Q1322*H1322</f>
        <v>0.0021048</v>
      </c>
      <c r="S1322" s="225">
        <v>0</v>
      </c>
      <c r="T1322" s="226">
        <f>S1322*H1322</f>
        <v>0</v>
      </c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R1322" s="227" t="s">
        <v>348</v>
      </c>
      <c r="AT1322" s="227" t="s">
        <v>232</v>
      </c>
      <c r="AU1322" s="227" t="s">
        <v>89</v>
      </c>
      <c r="AY1322" s="19" t="s">
        <v>230</v>
      </c>
      <c r="BE1322" s="228">
        <f>IF(N1322="základní",J1322,0)</f>
        <v>0</v>
      </c>
      <c r="BF1322" s="228">
        <f>IF(N1322="snížená",J1322,0)</f>
        <v>0</v>
      </c>
      <c r="BG1322" s="228">
        <f>IF(N1322="zákl. přenesená",J1322,0)</f>
        <v>0</v>
      </c>
      <c r="BH1322" s="228">
        <f>IF(N1322="sníž. přenesená",J1322,0)</f>
        <v>0</v>
      </c>
      <c r="BI1322" s="228">
        <f>IF(N1322="nulová",J1322,0)</f>
        <v>0</v>
      </c>
      <c r="BJ1322" s="19" t="s">
        <v>89</v>
      </c>
      <c r="BK1322" s="228">
        <f>ROUND(I1322*H1322,2)</f>
        <v>0</v>
      </c>
      <c r="BL1322" s="19" t="s">
        <v>348</v>
      </c>
      <c r="BM1322" s="227" t="s">
        <v>1726</v>
      </c>
    </row>
    <row r="1323" spans="1:47" s="2" customFormat="1" ht="12">
      <c r="A1323" s="40"/>
      <c r="B1323" s="41"/>
      <c r="C1323" s="42"/>
      <c r="D1323" s="229" t="s">
        <v>238</v>
      </c>
      <c r="E1323" s="42"/>
      <c r="F1323" s="230" t="s">
        <v>1727</v>
      </c>
      <c r="G1323" s="42"/>
      <c r="H1323" s="42"/>
      <c r="I1323" s="231"/>
      <c r="J1323" s="42"/>
      <c r="K1323" s="42"/>
      <c r="L1323" s="46"/>
      <c r="M1323" s="232"/>
      <c r="N1323" s="233"/>
      <c r="O1323" s="86"/>
      <c r="P1323" s="86"/>
      <c r="Q1323" s="86"/>
      <c r="R1323" s="86"/>
      <c r="S1323" s="86"/>
      <c r="T1323" s="87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T1323" s="19" t="s">
        <v>238</v>
      </c>
      <c r="AU1323" s="19" t="s">
        <v>89</v>
      </c>
    </row>
    <row r="1324" spans="1:51" s="13" customFormat="1" ht="12">
      <c r="A1324" s="13"/>
      <c r="B1324" s="234"/>
      <c r="C1324" s="235"/>
      <c r="D1324" s="236" t="s">
        <v>240</v>
      </c>
      <c r="E1324" s="237" t="s">
        <v>19</v>
      </c>
      <c r="F1324" s="238" t="s">
        <v>1710</v>
      </c>
      <c r="G1324" s="235"/>
      <c r="H1324" s="237" t="s">
        <v>19</v>
      </c>
      <c r="I1324" s="239"/>
      <c r="J1324" s="235"/>
      <c r="K1324" s="235"/>
      <c r="L1324" s="240"/>
      <c r="M1324" s="241"/>
      <c r="N1324" s="242"/>
      <c r="O1324" s="242"/>
      <c r="P1324" s="242"/>
      <c r="Q1324" s="242"/>
      <c r="R1324" s="242"/>
      <c r="S1324" s="242"/>
      <c r="T1324" s="24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44" t="s">
        <v>240</v>
      </c>
      <c r="AU1324" s="244" t="s">
        <v>89</v>
      </c>
      <c r="AV1324" s="13" t="s">
        <v>81</v>
      </c>
      <c r="AW1324" s="13" t="s">
        <v>35</v>
      </c>
      <c r="AX1324" s="13" t="s">
        <v>73</v>
      </c>
      <c r="AY1324" s="244" t="s">
        <v>230</v>
      </c>
    </row>
    <row r="1325" spans="1:51" s="14" customFormat="1" ht="12">
      <c r="A1325" s="14"/>
      <c r="B1325" s="245"/>
      <c r="C1325" s="246"/>
      <c r="D1325" s="236" t="s">
        <v>240</v>
      </c>
      <c r="E1325" s="247" t="s">
        <v>19</v>
      </c>
      <c r="F1325" s="248" t="s">
        <v>1711</v>
      </c>
      <c r="G1325" s="246"/>
      <c r="H1325" s="249">
        <v>4.8</v>
      </c>
      <c r="I1325" s="250"/>
      <c r="J1325" s="246"/>
      <c r="K1325" s="246"/>
      <c r="L1325" s="251"/>
      <c r="M1325" s="252"/>
      <c r="N1325" s="253"/>
      <c r="O1325" s="253"/>
      <c r="P1325" s="253"/>
      <c r="Q1325" s="253"/>
      <c r="R1325" s="253"/>
      <c r="S1325" s="253"/>
      <c r="T1325" s="25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55" t="s">
        <v>240</v>
      </c>
      <c r="AU1325" s="255" t="s">
        <v>89</v>
      </c>
      <c r="AV1325" s="14" t="s">
        <v>89</v>
      </c>
      <c r="AW1325" s="14" t="s">
        <v>35</v>
      </c>
      <c r="AX1325" s="14" t="s">
        <v>73</v>
      </c>
      <c r="AY1325" s="255" t="s">
        <v>230</v>
      </c>
    </row>
    <row r="1326" spans="1:51" s="14" customFormat="1" ht="12">
      <c r="A1326" s="14"/>
      <c r="B1326" s="245"/>
      <c r="C1326" s="246"/>
      <c r="D1326" s="236" t="s">
        <v>240</v>
      </c>
      <c r="E1326" s="247" t="s">
        <v>19</v>
      </c>
      <c r="F1326" s="248" t="s">
        <v>1712</v>
      </c>
      <c r="G1326" s="246"/>
      <c r="H1326" s="249">
        <v>12.74</v>
      </c>
      <c r="I1326" s="250"/>
      <c r="J1326" s="246"/>
      <c r="K1326" s="246"/>
      <c r="L1326" s="251"/>
      <c r="M1326" s="252"/>
      <c r="N1326" s="253"/>
      <c r="O1326" s="253"/>
      <c r="P1326" s="253"/>
      <c r="Q1326" s="253"/>
      <c r="R1326" s="253"/>
      <c r="S1326" s="253"/>
      <c r="T1326" s="25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55" t="s">
        <v>240</v>
      </c>
      <c r="AU1326" s="255" t="s">
        <v>89</v>
      </c>
      <c r="AV1326" s="14" t="s">
        <v>89</v>
      </c>
      <c r="AW1326" s="14" t="s">
        <v>35</v>
      </c>
      <c r="AX1326" s="14" t="s">
        <v>73</v>
      </c>
      <c r="AY1326" s="255" t="s">
        <v>230</v>
      </c>
    </row>
    <row r="1327" spans="1:51" s="15" customFormat="1" ht="12">
      <c r="A1327" s="15"/>
      <c r="B1327" s="256"/>
      <c r="C1327" s="257"/>
      <c r="D1327" s="236" t="s">
        <v>240</v>
      </c>
      <c r="E1327" s="258" t="s">
        <v>19</v>
      </c>
      <c r="F1327" s="259" t="s">
        <v>244</v>
      </c>
      <c r="G1327" s="257"/>
      <c r="H1327" s="260">
        <v>17.54</v>
      </c>
      <c r="I1327" s="261"/>
      <c r="J1327" s="257"/>
      <c r="K1327" s="257"/>
      <c r="L1327" s="262"/>
      <c r="M1327" s="263"/>
      <c r="N1327" s="264"/>
      <c r="O1327" s="264"/>
      <c r="P1327" s="264"/>
      <c r="Q1327" s="264"/>
      <c r="R1327" s="264"/>
      <c r="S1327" s="264"/>
      <c r="T1327" s="265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T1327" s="266" t="s">
        <v>240</v>
      </c>
      <c r="AU1327" s="266" t="s">
        <v>89</v>
      </c>
      <c r="AV1327" s="15" t="s">
        <v>236</v>
      </c>
      <c r="AW1327" s="15" t="s">
        <v>35</v>
      </c>
      <c r="AX1327" s="15" t="s">
        <v>81</v>
      </c>
      <c r="AY1327" s="266" t="s">
        <v>230</v>
      </c>
    </row>
    <row r="1328" spans="1:65" s="2" customFormat="1" ht="33" customHeight="1">
      <c r="A1328" s="40"/>
      <c r="B1328" s="41"/>
      <c r="C1328" s="216" t="s">
        <v>1728</v>
      </c>
      <c r="D1328" s="216" t="s">
        <v>232</v>
      </c>
      <c r="E1328" s="217" t="s">
        <v>1729</v>
      </c>
      <c r="F1328" s="218" t="s">
        <v>1730</v>
      </c>
      <c r="G1328" s="219" t="s">
        <v>144</v>
      </c>
      <c r="H1328" s="220">
        <v>5.88</v>
      </c>
      <c r="I1328" s="221"/>
      <c r="J1328" s="222">
        <f>ROUND(I1328*H1328,2)</f>
        <v>0</v>
      </c>
      <c r="K1328" s="218" t="s">
        <v>235</v>
      </c>
      <c r="L1328" s="46"/>
      <c r="M1328" s="223" t="s">
        <v>19</v>
      </c>
      <c r="N1328" s="224" t="s">
        <v>45</v>
      </c>
      <c r="O1328" s="86"/>
      <c r="P1328" s="225">
        <f>O1328*H1328</f>
        <v>0</v>
      </c>
      <c r="Q1328" s="225">
        <v>3E-05</v>
      </c>
      <c r="R1328" s="225">
        <f>Q1328*H1328</f>
        <v>0.0001764</v>
      </c>
      <c r="S1328" s="225">
        <v>0</v>
      </c>
      <c r="T1328" s="226">
        <f>S1328*H1328</f>
        <v>0</v>
      </c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R1328" s="227" t="s">
        <v>348</v>
      </c>
      <c r="AT1328" s="227" t="s">
        <v>232</v>
      </c>
      <c r="AU1328" s="227" t="s">
        <v>89</v>
      </c>
      <c r="AY1328" s="19" t="s">
        <v>230</v>
      </c>
      <c r="BE1328" s="228">
        <f>IF(N1328="základní",J1328,0)</f>
        <v>0</v>
      </c>
      <c r="BF1328" s="228">
        <f>IF(N1328="snížená",J1328,0)</f>
        <v>0</v>
      </c>
      <c r="BG1328" s="228">
        <f>IF(N1328="zákl. přenesená",J1328,0)</f>
        <v>0</v>
      </c>
      <c r="BH1328" s="228">
        <f>IF(N1328="sníž. přenesená",J1328,0)</f>
        <v>0</v>
      </c>
      <c r="BI1328" s="228">
        <f>IF(N1328="nulová",J1328,0)</f>
        <v>0</v>
      </c>
      <c r="BJ1328" s="19" t="s">
        <v>89</v>
      </c>
      <c r="BK1328" s="228">
        <f>ROUND(I1328*H1328,2)</f>
        <v>0</v>
      </c>
      <c r="BL1328" s="19" t="s">
        <v>348</v>
      </c>
      <c r="BM1328" s="227" t="s">
        <v>1731</v>
      </c>
    </row>
    <row r="1329" spans="1:47" s="2" customFormat="1" ht="12">
      <c r="A1329" s="40"/>
      <c r="B1329" s="41"/>
      <c r="C1329" s="42"/>
      <c r="D1329" s="229" t="s">
        <v>238</v>
      </c>
      <c r="E1329" s="42"/>
      <c r="F1329" s="230" t="s">
        <v>1732</v>
      </c>
      <c r="G1329" s="42"/>
      <c r="H1329" s="42"/>
      <c r="I1329" s="231"/>
      <c r="J1329" s="42"/>
      <c r="K1329" s="42"/>
      <c r="L1329" s="46"/>
      <c r="M1329" s="232"/>
      <c r="N1329" s="233"/>
      <c r="O1329" s="86"/>
      <c r="P1329" s="86"/>
      <c r="Q1329" s="86"/>
      <c r="R1329" s="86"/>
      <c r="S1329" s="86"/>
      <c r="T1329" s="87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T1329" s="19" t="s">
        <v>238</v>
      </c>
      <c r="AU1329" s="19" t="s">
        <v>89</v>
      </c>
    </row>
    <row r="1330" spans="1:51" s="13" customFormat="1" ht="12">
      <c r="A1330" s="13"/>
      <c r="B1330" s="234"/>
      <c r="C1330" s="235"/>
      <c r="D1330" s="236" t="s">
        <v>240</v>
      </c>
      <c r="E1330" s="237" t="s">
        <v>19</v>
      </c>
      <c r="F1330" s="238" t="s">
        <v>1710</v>
      </c>
      <c r="G1330" s="235"/>
      <c r="H1330" s="237" t="s">
        <v>19</v>
      </c>
      <c r="I1330" s="239"/>
      <c r="J1330" s="235"/>
      <c r="K1330" s="235"/>
      <c r="L1330" s="240"/>
      <c r="M1330" s="241"/>
      <c r="N1330" s="242"/>
      <c r="O1330" s="242"/>
      <c r="P1330" s="242"/>
      <c r="Q1330" s="242"/>
      <c r="R1330" s="242"/>
      <c r="S1330" s="242"/>
      <c r="T1330" s="24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44" t="s">
        <v>240</v>
      </c>
      <c r="AU1330" s="244" t="s">
        <v>89</v>
      </c>
      <c r="AV1330" s="13" t="s">
        <v>81</v>
      </c>
      <c r="AW1330" s="13" t="s">
        <v>35</v>
      </c>
      <c r="AX1330" s="13" t="s">
        <v>73</v>
      </c>
      <c r="AY1330" s="244" t="s">
        <v>230</v>
      </c>
    </row>
    <row r="1331" spans="1:51" s="14" customFormat="1" ht="12">
      <c r="A1331" s="14"/>
      <c r="B1331" s="245"/>
      <c r="C1331" s="246"/>
      <c r="D1331" s="236" t="s">
        <v>240</v>
      </c>
      <c r="E1331" s="247" t="s">
        <v>19</v>
      </c>
      <c r="F1331" s="248" t="s">
        <v>1733</v>
      </c>
      <c r="G1331" s="246"/>
      <c r="H1331" s="249">
        <v>5.88</v>
      </c>
      <c r="I1331" s="250"/>
      <c r="J1331" s="246"/>
      <c r="K1331" s="246"/>
      <c r="L1331" s="251"/>
      <c r="M1331" s="252"/>
      <c r="N1331" s="253"/>
      <c r="O1331" s="253"/>
      <c r="P1331" s="253"/>
      <c r="Q1331" s="253"/>
      <c r="R1331" s="253"/>
      <c r="S1331" s="253"/>
      <c r="T1331" s="25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55" t="s">
        <v>240</v>
      </c>
      <c r="AU1331" s="255" t="s">
        <v>89</v>
      </c>
      <c r="AV1331" s="14" t="s">
        <v>89</v>
      </c>
      <c r="AW1331" s="14" t="s">
        <v>35</v>
      </c>
      <c r="AX1331" s="14" t="s">
        <v>73</v>
      </c>
      <c r="AY1331" s="255" t="s">
        <v>230</v>
      </c>
    </row>
    <row r="1332" spans="1:51" s="15" customFormat="1" ht="12">
      <c r="A1332" s="15"/>
      <c r="B1332" s="256"/>
      <c r="C1332" s="257"/>
      <c r="D1332" s="236" t="s">
        <v>240</v>
      </c>
      <c r="E1332" s="258" t="s">
        <v>19</v>
      </c>
      <c r="F1332" s="259" t="s">
        <v>244</v>
      </c>
      <c r="G1332" s="257"/>
      <c r="H1332" s="260">
        <v>5.88</v>
      </c>
      <c r="I1332" s="261"/>
      <c r="J1332" s="257"/>
      <c r="K1332" s="257"/>
      <c r="L1332" s="262"/>
      <c r="M1332" s="263"/>
      <c r="N1332" s="264"/>
      <c r="O1332" s="264"/>
      <c r="P1332" s="264"/>
      <c r="Q1332" s="264"/>
      <c r="R1332" s="264"/>
      <c r="S1332" s="264"/>
      <c r="T1332" s="265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T1332" s="266" t="s">
        <v>240</v>
      </c>
      <c r="AU1332" s="266" t="s">
        <v>89</v>
      </c>
      <c r="AV1332" s="15" t="s">
        <v>236</v>
      </c>
      <c r="AW1332" s="15" t="s">
        <v>35</v>
      </c>
      <c r="AX1332" s="15" t="s">
        <v>81</v>
      </c>
      <c r="AY1332" s="266" t="s">
        <v>230</v>
      </c>
    </row>
    <row r="1333" spans="1:65" s="2" customFormat="1" ht="33" customHeight="1">
      <c r="A1333" s="40"/>
      <c r="B1333" s="41"/>
      <c r="C1333" s="216" t="s">
        <v>1734</v>
      </c>
      <c r="D1333" s="216" t="s">
        <v>232</v>
      </c>
      <c r="E1333" s="217" t="s">
        <v>1735</v>
      </c>
      <c r="F1333" s="218" t="s">
        <v>1736</v>
      </c>
      <c r="G1333" s="219" t="s">
        <v>114</v>
      </c>
      <c r="H1333" s="220">
        <v>111.1</v>
      </c>
      <c r="I1333" s="221"/>
      <c r="J1333" s="222">
        <f>ROUND(I1333*H1333,2)</f>
        <v>0</v>
      </c>
      <c r="K1333" s="218" t="s">
        <v>235</v>
      </c>
      <c r="L1333" s="46"/>
      <c r="M1333" s="223" t="s">
        <v>19</v>
      </c>
      <c r="N1333" s="224" t="s">
        <v>45</v>
      </c>
      <c r="O1333" s="86"/>
      <c r="P1333" s="225">
        <f>O1333*H1333</f>
        <v>0</v>
      </c>
      <c r="Q1333" s="225">
        <v>3E-05</v>
      </c>
      <c r="R1333" s="225">
        <f>Q1333*H1333</f>
        <v>0.003333</v>
      </c>
      <c r="S1333" s="225">
        <v>0</v>
      </c>
      <c r="T1333" s="226">
        <f>S1333*H1333</f>
        <v>0</v>
      </c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R1333" s="227" t="s">
        <v>348</v>
      </c>
      <c r="AT1333" s="227" t="s">
        <v>232</v>
      </c>
      <c r="AU1333" s="227" t="s">
        <v>89</v>
      </c>
      <c r="AY1333" s="19" t="s">
        <v>230</v>
      </c>
      <c r="BE1333" s="228">
        <f>IF(N1333="základní",J1333,0)</f>
        <v>0</v>
      </c>
      <c r="BF1333" s="228">
        <f>IF(N1333="snížená",J1333,0)</f>
        <v>0</v>
      </c>
      <c r="BG1333" s="228">
        <f>IF(N1333="zákl. přenesená",J1333,0)</f>
        <v>0</v>
      </c>
      <c r="BH1333" s="228">
        <f>IF(N1333="sníž. přenesená",J1333,0)</f>
        <v>0</v>
      </c>
      <c r="BI1333" s="228">
        <f>IF(N1333="nulová",J1333,0)</f>
        <v>0</v>
      </c>
      <c r="BJ1333" s="19" t="s">
        <v>89</v>
      </c>
      <c r="BK1333" s="228">
        <f>ROUND(I1333*H1333,2)</f>
        <v>0</v>
      </c>
      <c r="BL1333" s="19" t="s">
        <v>348</v>
      </c>
      <c r="BM1333" s="227" t="s">
        <v>1737</v>
      </c>
    </row>
    <row r="1334" spans="1:47" s="2" customFormat="1" ht="12">
      <c r="A1334" s="40"/>
      <c r="B1334" s="41"/>
      <c r="C1334" s="42"/>
      <c r="D1334" s="229" t="s">
        <v>238</v>
      </c>
      <c r="E1334" s="42"/>
      <c r="F1334" s="230" t="s">
        <v>1738</v>
      </c>
      <c r="G1334" s="42"/>
      <c r="H1334" s="42"/>
      <c r="I1334" s="231"/>
      <c r="J1334" s="42"/>
      <c r="K1334" s="42"/>
      <c r="L1334" s="46"/>
      <c r="M1334" s="232"/>
      <c r="N1334" s="233"/>
      <c r="O1334" s="86"/>
      <c r="P1334" s="86"/>
      <c r="Q1334" s="86"/>
      <c r="R1334" s="86"/>
      <c r="S1334" s="86"/>
      <c r="T1334" s="87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T1334" s="19" t="s">
        <v>238</v>
      </c>
      <c r="AU1334" s="19" t="s">
        <v>89</v>
      </c>
    </row>
    <row r="1335" spans="1:51" s="13" customFormat="1" ht="12">
      <c r="A1335" s="13"/>
      <c r="B1335" s="234"/>
      <c r="C1335" s="235"/>
      <c r="D1335" s="236" t="s">
        <v>240</v>
      </c>
      <c r="E1335" s="237" t="s">
        <v>19</v>
      </c>
      <c r="F1335" s="238" t="s">
        <v>1739</v>
      </c>
      <c r="G1335" s="235"/>
      <c r="H1335" s="237" t="s">
        <v>19</v>
      </c>
      <c r="I1335" s="239"/>
      <c r="J1335" s="235"/>
      <c r="K1335" s="235"/>
      <c r="L1335" s="240"/>
      <c r="M1335" s="241"/>
      <c r="N1335" s="242"/>
      <c r="O1335" s="242"/>
      <c r="P1335" s="242"/>
      <c r="Q1335" s="242"/>
      <c r="R1335" s="242"/>
      <c r="S1335" s="242"/>
      <c r="T1335" s="24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44" t="s">
        <v>240</v>
      </c>
      <c r="AU1335" s="244" t="s">
        <v>89</v>
      </c>
      <c r="AV1335" s="13" t="s">
        <v>81</v>
      </c>
      <c r="AW1335" s="13" t="s">
        <v>35</v>
      </c>
      <c r="AX1335" s="13" t="s">
        <v>73</v>
      </c>
      <c r="AY1335" s="244" t="s">
        <v>230</v>
      </c>
    </row>
    <row r="1336" spans="1:51" s="14" customFormat="1" ht="12">
      <c r="A1336" s="14"/>
      <c r="B1336" s="245"/>
      <c r="C1336" s="246"/>
      <c r="D1336" s="236" t="s">
        <v>240</v>
      </c>
      <c r="E1336" s="247" t="s">
        <v>19</v>
      </c>
      <c r="F1336" s="248" t="s">
        <v>1740</v>
      </c>
      <c r="G1336" s="246"/>
      <c r="H1336" s="249">
        <v>28</v>
      </c>
      <c r="I1336" s="250"/>
      <c r="J1336" s="246"/>
      <c r="K1336" s="246"/>
      <c r="L1336" s="251"/>
      <c r="M1336" s="252"/>
      <c r="N1336" s="253"/>
      <c r="O1336" s="253"/>
      <c r="P1336" s="253"/>
      <c r="Q1336" s="253"/>
      <c r="R1336" s="253"/>
      <c r="S1336" s="253"/>
      <c r="T1336" s="25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55" t="s">
        <v>240</v>
      </c>
      <c r="AU1336" s="255" t="s">
        <v>89</v>
      </c>
      <c r="AV1336" s="14" t="s">
        <v>89</v>
      </c>
      <c r="AW1336" s="14" t="s">
        <v>35</v>
      </c>
      <c r="AX1336" s="14" t="s">
        <v>73</v>
      </c>
      <c r="AY1336" s="255" t="s">
        <v>230</v>
      </c>
    </row>
    <row r="1337" spans="1:51" s="14" customFormat="1" ht="12">
      <c r="A1337" s="14"/>
      <c r="B1337" s="245"/>
      <c r="C1337" s="246"/>
      <c r="D1337" s="236" t="s">
        <v>240</v>
      </c>
      <c r="E1337" s="247" t="s">
        <v>19</v>
      </c>
      <c r="F1337" s="248" t="s">
        <v>1741</v>
      </c>
      <c r="G1337" s="246"/>
      <c r="H1337" s="249">
        <v>64.1</v>
      </c>
      <c r="I1337" s="250"/>
      <c r="J1337" s="246"/>
      <c r="K1337" s="246"/>
      <c r="L1337" s="251"/>
      <c r="M1337" s="252"/>
      <c r="N1337" s="253"/>
      <c r="O1337" s="253"/>
      <c r="P1337" s="253"/>
      <c r="Q1337" s="253"/>
      <c r="R1337" s="253"/>
      <c r="S1337" s="253"/>
      <c r="T1337" s="25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55" t="s">
        <v>240</v>
      </c>
      <c r="AU1337" s="255" t="s">
        <v>89</v>
      </c>
      <c r="AV1337" s="14" t="s">
        <v>89</v>
      </c>
      <c r="AW1337" s="14" t="s">
        <v>35</v>
      </c>
      <c r="AX1337" s="14" t="s">
        <v>73</v>
      </c>
      <c r="AY1337" s="255" t="s">
        <v>230</v>
      </c>
    </row>
    <row r="1338" spans="1:51" s="14" customFormat="1" ht="12">
      <c r="A1338" s="14"/>
      <c r="B1338" s="245"/>
      <c r="C1338" s="246"/>
      <c r="D1338" s="236" t="s">
        <v>240</v>
      </c>
      <c r="E1338" s="247" t="s">
        <v>19</v>
      </c>
      <c r="F1338" s="248" t="s">
        <v>158</v>
      </c>
      <c r="G1338" s="246"/>
      <c r="H1338" s="249">
        <v>19</v>
      </c>
      <c r="I1338" s="250"/>
      <c r="J1338" s="246"/>
      <c r="K1338" s="246"/>
      <c r="L1338" s="251"/>
      <c r="M1338" s="252"/>
      <c r="N1338" s="253"/>
      <c r="O1338" s="253"/>
      <c r="P1338" s="253"/>
      <c r="Q1338" s="253"/>
      <c r="R1338" s="253"/>
      <c r="S1338" s="253"/>
      <c r="T1338" s="25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55" t="s">
        <v>240</v>
      </c>
      <c r="AU1338" s="255" t="s">
        <v>89</v>
      </c>
      <c r="AV1338" s="14" t="s">
        <v>89</v>
      </c>
      <c r="AW1338" s="14" t="s">
        <v>35</v>
      </c>
      <c r="AX1338" s="14" t="s">
        <v>73</v>
      </c>
      <c r="AY1338" s="255" t="s">
        <v>230</v>
      </c>
    </row>
    <row r="1339" spans="1:51" s="15" customFormat="1" ht="12">
      <c r="A1339" s="15"/>
      <c r="B1339" s="256"/>
      <c r="C1339" s="257"/>
      <c r="D1339" s="236" t="s">
        <v>240</v>
      </c>
      <c r="E1339" s="258" t="s">
        <v>19</v>
      </c>
      <c r="F1339" s="259" t="s">
        <v>244</v>
      </c>
      <c r="G1339" s="257"/>
      <c r="H1339" s="260">
        <v>111.1</v>
      </c>
      <c r="I1339" s="261"/>
      <c r="J1339" s="257"/>
      <c r="K1339" s="257"/>
      <c r="L1339" s="262"/>
      <c r="M1339" s="263"/>
      <c r="N1339" s="264"/>
      <c r="O1339" s="264"/>
      <c r="P1339" s="264"/>
      <c r="Q1339" s="264"/>
      <c r="R1339" s="264"/>
      <c r="S1339" s="264"/>
      <c r="T1339" s="265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T1339" s="266" t="s">
        <v>240</v>
      </c>
      <c r="AU1339" s="266" t="s">
        <v>89</v>
      </c>
      <c r="AV1339" s="15" t="s">
        <v>236</v>
      </c>
      <c r="AW1339" s="15" t="s">
        <v>35</v>
      </c>
      <c r="AX1339" s="15" t="s">
        <v>81</v>
      </c>
      <c r="AY1339" s="266" t="s">
        <v>230</v>
      </c>
    </row>
    <row r="1340" spans="1:63" s="12" customFormat="1" ht="22.8" customHeight="1">
      <c r="A1340" s="12"/>
      <c r="B1340" s="200"/>
      <c r="C1340" s="201"/>
      <c r="D1340" s="202" t="s">
        <v>72</v>
      </c>
      <c r="E1340" s="214" t="s">
        <v>1742</v>
      </c>
      <c r="F1340" s="214" t="s">
        <v>1743</v>
      </c>
      <c r="G1340" s="201"/>
      <c r="H1340" s="201"/>
      <c r="I1340" s="204"/>
      <c r="J1340" s="215">
        <f>BK1340</f>
        <v>0</v>
      </c>
      <c r="K1340" s="201"/>
      <c r="L1340" s="206"/>
      <c r="M1340" s="207"/>
      <c r="N1340" s="208"/>
      <c r="O1340" s="208"/>
      <c r="P1340" s="209">
        <f>SUM(P1341:P1401)</f>
        <v>0</v>
      </c>
      <c r="Q1340" s="208"/>
      <c r="R1340" s="209">
        <f>SUM(R1341:R1401)</f>
        <v>0.44340635999999994</v>
      </c>
      <c r="S1340" s="208"/>
      <c r="T1340" s="210">
        <f>SUM(T1341:T1401)</f>
        <v>0</v>
      </c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R1340" s="211" t="s">
        <v>89</v>
      </c>
      <c r="AT1340" s="212" t="s">
        <v>72</v>
      </c>
      <c r="AU1340" s="212" t="s">
        <v>81</v>
      </c>
      <c r="AY1340" s="211" t="s">
        <v>230</v>
      </c>
      <c r="BK1340" s="213">
        <f>SUM(BK1341:BK1401)</f>
        <v>0</v>
      </c>
    </row>
    <row r="1341" spans="1:65" s="2" customFormat="1" ht="24.15" customHeight="1">
      <c r="A1341" s="40"/>
      <c r="B1341" s="41"/>
      <c r="C1341" s="216" t="s">
        <v>1744</v>
      </c>
      <c r="D1341" s="216" t="s">
        <v>232</v>
      </c>
      <c r="E1341" s="217" t="s">
        <v>1745</v>
      </c>
      <c r="F1341" s="218" t="s">
        <v>1746</v>
      </c>
      <c r="G1341" s="219" t="s">
        <v>144</v>
      </c>
      <c r="H1341" s="220">
        <v>888.704</v>
      </c>
      <c r="I1341" s="221"/>
      <c r="J1341" s="222">
        <f>ROUND(I1341*H1341,2)</f>
        <v>0</v>
      </c>
      <c r="K1341" s="218" t="s">
        <v>235</v>
      </c>
      <c r="L1341" s="46"/>
      <c r="M1341" s="223" t="s">
        <v>19</v>
      </c>
      <c r="N1341" s="224" t="s">
        <v>45</v>
      </c>
      <c r="O1341" s="86"/>
      <c r="P1341" s="225">
        <f>O1341*H1341</f>
        <v>0</v>
      </c>
      <c r="Q1341" s="225">
        <v>0</v>
      </c>
      <c r="R1341" s="225">
        <f>Q1341*H1341</f>
        <v>0</v>
      </c>
      <c r="S1341" s="225">
        <v>0</v>
      </c>
      <c r="T1341" s="226">
        <f>S1341*H1341</f>
        <v>0</v>
      </c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R1341" s="227" t="s">
        <v>348</v>
      </c>
      <c r="AT1341" s="227" t="s">
        <v>232</v>
      </c>
      <c r="AU1341" s="227" t="s">
        <v>89</v>
      </c>
      <c r="AY1341" s="19" t="s">
        <v>230</v>
      </c>
      <c r="BE1341" s="228">
        <f>IF(N1341="základní",J1341,0)</f>
        <v>0</v>
      </c>
      <c r="BF1341" s="228">
        <f>IF(N1341="snížená",J1341,0)</f>
        <v>0</v>
      </c>
      <c r="BG1341" s="228">
        <f>IF(N1341="zákl. přenesená",J1341,0)</f>
        <v>0</v>
      </c>
      <c r="BH1341" s="228">
        <f>IF(N1341="sníž. přenesená",J1341,0)</f>
        <v>0</v>
      </c>
      <c r="BI1341" s="228">
        <f>IF(N1341="nulová",J1341,0)</f>
        <v>0</v>
      </c>
      <c r="BJ1341" s="19" t="s">
        <v>89</v>
      </c>
      <c r="BK1341" s="228">
        <f>ROUND(I1341*H1341,2)</f>
        <v>0</v>
      </c>
      <c r="BL1341" s="19" t="s">
        <v>348</v>
      </c>
      <c r="BM1341" s="227" t="s">
        <v>1747</v>
      </c>
    </row>
    <row r="1342" spans="1:47" s="2" customFormat="1" ht="12">
      <c r="A1342" s="40"/>
      <c r="B1342" s="41"/>
      <c r="C1342" s="42"/>
      <c r="D1342" s="229" t="s">
        <v>238</v>
      </c>
      <c r="E1342" s="42"/>
      <c r="F1342" s="230" t="s">
        <v>1748</v>
      </c>
      <c r="G1342" s="42"/>
      <c r="H1342" s="42"/>
      <c r="I1342" s="231"/>
      <c r="J1342" s="42"/>
      <c r="K1342" s="42"/>
      <c r="L1342" s="46"/>
      <c r="M1342" s="232"/>
      <c r="N1342" s="233"/>
      <c r="O1342" s="86"/>
      <c r="P1342" s="86"/>
      <c r="Q1342" s="86"/>
      <c r="R1342" s="86"/>
      <c r="S1342" s="86"/>
      <c r="T1342" s="87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T1342" s="19" t="s">
        <v>238</v>
      </c>
      <c r="AU1342" s="19" t="s">
        <v>89</v>
      </c>
    </row>
    <row r="1343" spans="1:51" s="14" customFormat="1" ht="12">
      <c r="A1343" s="14"/>
      <c r="B1343" s="245"/>
      <c r="C1343" s="246"/>
      <c r="D1343" s="236" t="s">
        <v>240</v>
      </c>
      <c r="E1343" s="247" t="s">
        <v>19</v>
      </c>
      <c r="F1343" s="248" t="s">
        <v>181</v>
      </c>
      <c r="G1343" s="246"/>
      <c r="H1343" s="249">
        <v>888.704</v>
      </c>
      <c r="I1343" s="250"/>
      <c r="J1343" s="246"/>
      <c r="K1343" s="246"/>
      <c r="L1343" s="251"/>
      <c r="M1343" s="252"/>
      <c r="N1343" s="253"/>
      <c r="O1343" s="253"/>
      <c r="P1343" s="253"/>
      <c r="Q1343" s="253"/>
      <c r="R1343" s="253"/>
      <c r="S1343" s="253"/>
      <c r="T1343" s="25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55" t="s">
        <v>240</v>
      </c>
      <c r="AU1343" s="255" t="s">
        <v>89</v>
      </c>
      <c r="AV1343" s="14" t="s">
        <v>89</v>
      </c>
      <c r="AW1343" s="14" t="s">
        <v>35</v>
      </c>
      <c r="AX1343" s="14" t="s">
        <v>73</v>
      </c>
      <c r="AY1343" s="255" t="s">
        <v>230</v>
      </c>
    </row>
    <row r="1344" spans="1:51" s="15" customFormat="1" ht="12">
      <c r="A1344" s="15"/>
      <c r="B1344" s="256"/>
      <c r="C1344" s="257"/>
      <c r="D1344" s="236" t="s">
        <v>240</v>
      </c>
      <c r="E1344" s="258" t="s">
        <v>19</v>
      </c>
      <c r="F1344" s="259" t="s">
        <v>244</v>
      </c>
      <c r="G1344" s="257"/>
      <c r="H1344" s="260">
        <v>888.704</v>
      </c>
      <c r="I1344" s="261"/>
      <c r="J1344" s="257"/>
      <c r="K1344" s="257"/>
      <c r="L1344" s="262"/>
      <c r="M1344" s="263"/>
      <c r="N1344" s="264"/>
      <c r="O1344" s="264"/>
      <c r="P1344" s="264"/>
      <c r="Q1344" s="264"/>
      <c r="R1344" s="264"/>
      <c r="S1344" s="264"/>
      <c r="T1344" s="265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T1344" s="266" t="s">
        <v>240</v>
      </c>
      <c r="AU1344" s="266" t="s">
        <v>89</v>
      </c>
      <c r="AV1344" s="15" t="s">
        <v>236</v>
      </c>
      <c r="AW1344" s="15" t="s">
        <v>35</v>
      </c>
      <c r="AX1344" s="15" t="s">
        <v>81</v>
      </c>
      <c r="AY1344" s="266" t="s">
        <v>230</v>
      </c>
    </row>
    <row r="1345" spans="1:65" s="2" customFormat="1" ht="24.15" customHeight="1">
      <c r="A1345" s="40"/>
      <c r="B1345" s="41"/>
      <c r="C1345" s="216" t="s">
        <v>1749</v>
      </c>
      <c r="D1345" s="216" t="s">
        <v>232</v>
      </c>
      <c r="E1345" s="217" t="s">
        <v>1750</v>
      </c>
      <c r="F1345" s="218" t="s">
        <v>1751</v>
      </c>
      <c r="G1345" s="219" t="s">
        <v>144</v>
      </c>
      <c r="H1345" s="220">
        <v>195</v>
      </c>
      <c r="I1345" s="221"/>
      <c r="J1345" s="222">
        <f>ROUND(I1345*H1345,2)</f>
        <v>0</v>
      </c>
      <c r="K1345" s="218" t="s">
        <v>235</v>
      </c>
      <c r="L1345" s="46"/>
      <c r="M1345" s="223" t="s">
        <v>19</v>
      </c>
      <c r="N1345" s="224" t="s">
        <v>45</v>
      </c>
      <c r="O1345" s="86"/>
      <c r="P1345" s="225">
        <f>O1345*H1345</f>
        <v>0</v>
      </c>
      <c r="Q1345" s="225">
        <v>0</v>
      </c>
      <c r="R1345" s="225">
        <f>Q1345*H1345</f>
        <v>0</v>
      </c>
      <c r="S1345" s="225">
        <v>0</v>
      </c>
      <c r="T1345" s="226">
        <f>S1345*H1345</f>
        <v>0</v>
      </c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R1345" s="227" t="s">
        <v>348</v>
      </c>
      <c r="AT1345" s="227" t="s">
        <v>232</v>
      </c>
      <c r="AU1345" s="227" t="s">
        <v>89</v>
      </c>
      <c r="AY1345" s="19" t="s">
        <v>230</v>
      </c>
      <c r="BE1345" s="228">
        <f>IF(N1345="základní",J1345,0)</f>
        <v>0</v>
      </c>
      <c r="BF1345" s="228">
        <f>IF(N1345="snížená",J1345,0)</f>
        <v>0</v>
      </c>
      <c r="BG1345" s="228">
        <f>IF(N1345="zákl. přenesená",J1345,0)</f>
        <v>0</v>
      </c>
      <c r="BH1345" s="228">
        <f>IF(N1345="sníž. přenesená",J1345,0)</f>
        <v>0</v>
      </c>
      <c r="BI1345" s="228">
        <f>IF(N1345="nulová",J1345,0)</f>
        <v>0</v>
      </c>
      <c r="BJ1345" s="19" t="s">
        <v>89</v>
      </c>
      <c r="BK1345" s="228">
        <f>ROUND(I1345*H1345,2)</f>
        <v>0</v>
      </c>
      <c r="BL1345" s="19" t="s">
        <v>348</v>
      </c>
      <c r="BM1345" s="227" t="s">
        <v>1752</v>
      </c>
    </row>
    <row r="1346" spans="1:47" s="2" customFormat="1" ht="12">
      <c r="A1346" s="40"/>
      <c r="B1346" s="41"/>
      <c r="C1346" s="42"/>
      <c r="D1346" s="229" t="s">
        <v>238</v>
      </c>
      <c r="E1346" s="42"/>
      <c r="F1346" s="230" t="s">
        <v>1753</v>
      </c>
      <c r="G1346" s="42"/>
      <c r="H1346" s="42"/>
      <c r="I1346" s="231"/>
      <c r="J1346" s="42"/>
      <c r="K1346" s="42"/>
      <c r="L1346" s="46"/>
      <c r="M1346" s="232"/>
      <c r="N1346" s="233"/>
      <c r="O1346" s="86"/>
      <c r="P1346" s="86"/>
      <c r="Q1346" s="86"/>
      <c r="R1346" s="86"/>
      <c r="S1346" s="86"/>
      <c r="T1346" s="87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T1346" s="19" t="s">
        <v>238</v>
      </c>
      <c r="AU1346" s="19" t="s">
        <v>89</v>
      </c>
    </row>
    <row r="1347" spans="1:51" s="14" customFormat="1" ht="12">
      <c r="A1347" s="14"/>
      <c r="B1347" s="245"/>
      <c r="C1347" s="246"/>
      <c r="D1347" s="236" t="s">
        <v>240</v>
      </c>
      <c r="E1347" s="247" t="s">
        <v>19</v>
      </c>
      <c r="F1347" s="248" t="s">
        <v>179</v>
      </c>
      <c r="G1347" s="246"/>
      <c r="H1347" s="249">
        <v>195</v>
      </c>
      <c r="I1347" s="250"/>
      <c r="J1347" s="246"/>
      <c r="K1347" s="246"/>
      <c r="L1347" s="251"/>
      <c r="M1347" s="252"/>
      <c r="N1347" s="253"/>
      <c r="O1347" s="253"/>
      <c r="P1347" s="253"/>
      <c r="Q1347" s="253"/>
      <c r="R1347" s="253"/>
      <c r="S1347" s="253"/>
      <c r="T1347" s="25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55" t="s">
        <v>240</v>
      </c>
      <c r="AU1347" s="255" t="s">
        <v>89</v>
      </c>
      <c r="AV1347" s="14" t="s">
        <v>89</v>
      </c>
      <c r="AW1347" s="14" t="s">
        <v>35</v>
      </c>
      <c r="AX1347" s="14" t="s">
        <v>73</v>
      </c>
      <c r="AY1347" s="255" t="s">
        <v>230</v>
      </c>
    </row>
    <row r="1348" spans="1:51" s="15" customFormat="1" ht="12">
      <c r="A1348" s="15"/>
      <c r="B1348" s="256"/>
      <c r="C1348" s="257"/>
      <c r="D1348" s="236" t="s">
        <v>240</v>
      </c>
      <c r="E1348" s="258" t="s">
        <v>19</v>
      </c>
      <c r="F1348" s="259" t="s">
        <v>244</v>
      </c>
      <c r="G1348" s="257"/>
      <c r="H1348" s="260">
        <v>195</v>
      </c>
      <c r="I1348" s="261"/>
      <c r="J1348" s="257"/>
      <c r="K1348" s="257"/>
      <c r="L1348" s="262"/>
      <c r="M1348" s="263"/>
      <c r="N1348" s="264"/>
      <c r="O1348" s="264"/>
      <c r="P1348" s="264"/>
      <c r="Q1348" s="264"/>
      <c r="R1348" s="264"/>
      <c r="S1348" s="264"/>
      <c r="T1348" s="265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T1348" s="266" t="s">
        <v>240</v>
      </c>
      <c r="AU1348" s="266" t="s">
        <v>89</v>
      </c>
      <c r="AV1348" s="15" t="s">
        <v>236</v>
      </c>
      <c r="AW1348" s="15" t="s">
        <v>35</v>
      </c>
      <c r="AX1348" s="15" t="s">
        <v>81</v>
      </c>
      <c r="AY1348" s="266" t="s">
        <v>230</v>
      </c>
    </row>
    <row r="1349" spans="1:65" s="2" customFormat="1" ht="33" customHeight="1">
      <c r="A1349" s="40"/>
      <c r="B1349" s="41"/>
      <c r="C1349" s="216" t="s">
        <v>1754</v>
      </c>
      <c r="D1349" s="216" t="s">
        <v>232</v>
      </c>
      <c r="E1349" s="217" t="s">
        <v>1755</v>
      </c>
      <c r="F1349" s="218" t="s">
        <v>1756</v>
      </c>
      <c r="G1349" s="219" t="s">
        <v>144</v>
      </c>
      <c r="H1349" s="220">
        <v>450.661</v>
      </c>
      <c r="I1349" s="221"/>
      <c r="J1349" s="222">
        <f>ROUND(I1349*H1349,2)</f>
        <v>0</v>
      </c>
      <c r="K1349" s="218" t="s">
        <v>235</v>
      </c>
      <c r="L1349" s="46"/>
      <c r="M1349" s="223" t="s">
        <v>19</v>
      </c>
      <c r="N1349" s="224" t="s">
        <v>45</v>
      </c>
      <c r="O1349" s="86"/>
      <c r="P1349" s="225">
        <f>O1349*H1349</f>
        <v>0</v>
      </c>
      <c r="Q1349" s="225">
        <v>0.0002</v>
      </c>
      <c r="R1349" s="225">
        <f>Q1349*H1349</f>
        <v>0.09013220000000001</v>
      </c>
      <c r="S1349" s="225">
        <v>0</v>
      </c>
      <c r="T1349" s="226">
        <f>S1349*H1349</f>
        <v>0</v>
      </c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R1349" s="227" t="s">
        <v>348</v>
      </c>
      <c r="AT1349" s="227" t="s">
        <v>232</v>
      </c>
      <c r="AU1349" s="227" t="s">
        <v>89</v>
      </c>
      <c r="AY1349" s="19" t="s">
        <v>230</v>
      </c>
      <c r="BE1349" s="228">
        <f>IF(N1349="základní",J1349,0)</f>
        <v>0</v>
      </c>
      <c r="BF1349" s="228">
        <f>IF(N1349="snížená",J1349,0)</f>
        <v>0</v>
      </c>
      <c r="BG1349" s="228">
        <f>IF(N1349="zákl. přenesená",J1349,0)</f>
        <v>0</v>
      </c>
      <c r="BH1349" s="228">
        <f>IF(N1349="sníž. přenesená",J1349,0)</f>
        <v>0</v>
      </c>
      <c r="BI1349" s="228">
        <f>IF(N1349="nulová",J1349,0)</f>
        <v>0</v>
      </c>
      <c r="BJ1349" s="19" t="s">
        <v>89</v>
      </c>
      <c r="BK1349" s="228">
        <f>ROUND(I1349*H1349,2)</f>
        <v>0</v>
      </c>
      <c r="BL1349" s="19" t="s">
        <v>348</v>
      </c>
      <c r="BM1349" s="227" t="s">
        <v>1757</v>
      </c>
    </row>
    <row r="1350" spans="1:47" s="2" customFormat="1" ht="12">
      <c r="A1350" s="40"/>
      <c r="B1350" s="41"/>
      <c r="C1350" s="42"/>
      <c r="D1350" s="229" t="s">
        <v>238</v>
      </c>
      <c r="E1350" s="42"/>
      <c r="F1350" s="230" t="s">
        <v>1758</v>
      </c>
      <c r="G1350" s="42"/>
      <c r="H1350" s="42"/>
      <c r="I1350" s="231"/>
      <c r="J1350" s="42"/>
      <c r="K1350" s="42"/>
      <c r="L1350" s="46"/>
      <c r="M1350" s="232"/>
      <c r="N1350" s="233"/>
      <c r="O1350" s="86"/>
      <c r="P1350" s="86"/>
      <c r="Q1350" s="86"/>
      <c r="R1350" s="86"/>
      <c r="S1350" s="86"/>
      <c r="T1350" s="87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T1350" s="19" t="s">
        <v>238</v>
      </c>
      <c r="AU1350" s="19" t="s">
        <v>89</v>
      </c>
    </row>
    <row r="1351" spans="1:51" s="14" customFormat="1" ht="12">
      <c r="A1351" s="14"/>
      <c r="B1351" s="245"/>
      <c r="C1351" s="246"/>
      <c r="D1351" s="236" t="s">
        <v>240</v>
      </c>
      <c r="E1351" s="247" t="s">
        <v>19</v>
      </c>
      <c r="F1351" s="248" t="s">
        <v>1759</v>
      </c>
      <c r="G1351" s="246"/>
      <c r="H1351" s="249">
        <v>888.704</v>
      </c>
      <c r="I1351" s="250"/>
      <c r="J1351" s="246"/>
      <c r="K1351" s="246"/>
      <c r="L1351" s="251"/>
      <c r="M1351" s="252"/>
      <c r="N1351" s="253"/>
      <c r="O1351" s="253"/>
      <c r="P1351" s="253"/>
      <c r="Q1351" s="253"/>
      <c r="R1351" s="253"/>
      <c r="S1351" s="253"/>
      <c r="T1351" s="25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55" t="s">
        <v>240</v>
      </c>
      <c r="AU1351" s="255" t="s">
        <v>89</v>
      </c>
      <c r="AV1351" s="14" t="s">
        <v>89</v>
      </c>
      <c r="AW1351" s="14" t="s">
        <v>35</v>
      </c>
      <c r="AX1351" s="14" t="s">
        <v>73</v>
      </c>
      <c r="AY1351" s="255" t="s">
        <v>230</v>
      </c>
    </row>
    <row r="1352" spans="1:51" s="16" customFormat="1" ht="12">
      <c r="A1352" s="16"/>
      <c r="B1352" s="277"/>
      <c r="C1352" s="278"/>
      <c r="D1352" s="236" t="s">
        <v>240</v>
      </c>
      <c r="E1352" s="279" t="s">
        <v>19</v>
      </c>
      <c r="F1352" s="280" t="s">
        <v>469</v>
      </c>
      <c r="G1352" s="278"/>
      <c r="H1352" s="281">
        <v>888.704</v>
      </c>
      <c r="I1352" s="282"/>
      <c r="J1352" s="278"/>
      <c r="K1352" s="278"/>
      <c r="L1352" s="283"/>
      <c r="M1352" s="284"/>
      <c r="N1352" s="285"/>
      <c r="O1352" s="285"/>
      <c r="P1352" s="285"/>
      <c r="Q1352" s="285"/>
      <c r="R1352" s="285"/>
      <c r="S1352" s="285"/>
      <c r="T1352" s="28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T1352" s="287" t="s">
        <v>240</v>
      </c>
      <c r="AU1352" s="287" t="s">
        <v>89</v>
      </c>
      <c r="AV1352" s="16" t="s">
        <v>116</v>
      </c>
      <c r="AW1352" s="16" t="s">
        <v>35</v>
      </c>
      <c r="AX1352" s="16" t="s">
        <v>73</v>
      </c>
      <c r="AY1352" s="287" t="s">
        <v>230</v>
      </c>
    </row>
    <row r="1353" spans="1:51" s="13" customFormat="1" ht="12">
      <c r="A1353" s="13"/>
      <c r="B1353" s="234"/>
      <c r="C1353" s="235"/>
      <c r="D1353" s="236" t="s">
        <v>240</v>
      </c>
      <c r="E1353" s="237" t="s">
        <v>19</v>
      </c>
      <c r="F1353" s="238" t="s">
        <v>1760</v>
      </c>
      <c r="G1353" s="235"/>
      <c r="H1353" s="237" t="s">
        <v>19</v>
      </c>
      <c r="I1353" s="239"/>
      <c r="J1353" s="235"/>
      <c r="K1353" s="235"/>
      <c r="L1353" s="240"/>
      <c r="M1353" s="241"/>
      <c r="N1353" s="242"/>
      <c r="O1353" s="242"/>
      <c r="P1353" s="242"/>
      <c r="Q1353" s="242"/>
      <c r="R1353" s="242"/>
      <c r="S1353" s="242"/>
      <c r="T1353" s="24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44" t="s">
        <v>240</v>
      </c>
      <c r="AU1353" s="244" t="s">
        <v>89</v>
      </c>
      <c r="AV1353" s="13" t="s">
        <v>81</v>
      </c>
      <c r="AW1353" s="13" t="s">
        <v>35</v>
      </c>
      <c r="AX1353" s="13" t="s">
        <v>73</v>
      </c>
      <c r="AY1353" s="244" t="s">
        <v>230</v>
      </c>
    </row>
    <row r="1354" spans="1:51" s="14" customFormat="1" ht="12">
      <c r="A1354" s="14"/>
      <c r="B1354" s="245"/>
      <c r="C1354" s="246"/>
      <c r="D1354" s="236" t="s">
        <v>240</v>
      </c>
      <c r="E1354" s="247" t="s">
        <v>19</v>
      </c>
      <c r="F1354" s="248" t="s">
        <v>1761</v>
      </c>
      <c r="G1354" s="246"/>
      <c r="H1354" s="249">
        <v>-127.814</v>
      </c>
      <c r="I1354" s="250"/>
      <c r="J1354" s="246"/>
      <c r="K1354" s="246"/>
      <c r="L1354" s="251"/>
      <c r="M1354" s="252"/>
      <c r="N1354" s="253"/>
      <c r="O1354" s="253"/>
      <c r="P1354" s="253"/>
      <c r="Q1354" s="253"/>
      <c r="R1354" s="253"/>
      <c r="S1354" s="253"/>
      <c r="T1354" s="25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55" t="s">
        <v>240</v>
      </c>
      <c r="AU1354" s="255" t="s">
        <v>89</v>
      </c>
      <c r="AV1354" s="14" t="s">
        <v>89</v>
      </c>
      <c r="AW1354" s="14" t="s">
        <v>35</v>
      </c>
      <c r="AX1354" s="14" t="s">
        <v>73</v>
      </c>
      <c r="AY1354" s="255" t="s">
        <v>230</v>
      </c>
    </row>
    <row r="1355" spans="1:51" s="14" customFormat="1" ht="12">
      <c r="A1355" s="14"/>
      <c r="B1355" s="245"/>
      <c r="C1355" s="246"/>
      <c r="D1355" s="236" t="s">
        <v>240</v>
      </c>
      <c r="E1355" s="247" t="s">
        <v>19</v>
      </c>
      <c r="F1355" s="248" t="s">
        <v>1762</v>
      </c>
      <c r="G1355" s="246"/>
      <c r="H1355" s="249">
        <v>-125.146</v>
      </c>
      <c r="I1355" s="250"/>
      <c r="J1355" s="246"/>
      <c r="K1355" s="246"/>
      <c r="L1355" s="251"/>
      <c r="M1355" s="252"/>
      <c r="N1355" s="253"/>
      <c r="O1355" s="253"/>
      <c r="P1355" s="253"/>
      <c r="Q1355" s="253"/>
      <c r="R1355" s="253"/>
      <c r="S1355" s="253"/>
      <c r="T1355" s="25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55" t="s">
        <v>240</v>
      </c>
      <c r="AU1355" s="255" t="s">
        <v>89</v>
      </c>
      <c r="AV1355" s="14" t="s">
        <v>89</v>
      </c>
      <c r="AW1355" s="14" t="s">
        <v>35</v>
      </c>
      <c r="AX1355" s="14" t="s">
        <v>73</v>
      </c>
      <c r="AY1355" s="255" t="s">
        <v>230</v>
      </c>
    </row>
    <row r="1356" spans="1:51" s="13" customFormat="1" ht="12">
      <c r="A1356" s="13"/>
      <c r="B1356" s="234"/>
      <c r="C1356" s="235"/>
      <c r="D1356" s="236" t="s">
        <v>240</v>
      </c>
      <c r="E1356" s="237" t="s">
        <v>19</v>
      </c>
      <c r="F1356" s="238" t="s">
        <v>1763</v>
      </c>
      <c r="G1356" s="235"/>
      <c r="H1356" s="237" t="s">
        <v>19</v>
      </c>
      <c r="I1356" s="239"/>
      <c r="J1356" s="235"/>
      <c r="K1356" s="235"/>
      <c r="L1356" s="240"/>
      <c r="M1356" s="241"/>
      <c r="N1356" s="242"/>
      <c r="O1356" s="242"/>
      <c r="P1356" s="242"/>
      <c r="Q1356" s="242"/>
      <c r="R1356" s="242"/>
      <c r="S1356" s="242"/>
      <c r="T1356" s="24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44" t="s">
        <v>240</v>
      </c>
      <c r="AU1356" s="244" t="s">
        <v>89</v>
      </c>
      <c r="AV1356" s="13" t="s">
        <v>81</v>
      </c>
      <c r="AW1356" s="13" t="s">
        <v>35</v>
      </c>
      <c r="AX1356" s="13" t="s">
        <v>73</v>
      </c>
      <c r="AY1356" s="244" t="s">
        <v>230</v>
      </c>
    </row>
    <row r="1357" spans="1:51" s="14" customFormat="1" ht="12">
      <c r="A1357" s="14"/>
      <c r="B1357" s="245"/>
      <c r="C1357" s="246"/>
      <c r="D1357" s="236" t="s">
        <v>240</v>
      </c>
      <c r="E1357" s="247" t="s">
        <v>19</v>
      </c>
      <c r="F1357" s="248" t="s">
        <v>1764</v>
      </c>
      <c r="G1357" s="246"/>
      <c r="H1357" s="249">
        <v>-25.293</v>
      </c>
      <c r="I1357" s="250"/>
      <c r="J1357" s="246"/>
      <c r="K1357" s="246"/>
      <c r="L1357" s="251"/>
      <c r="M1357" s="252"/>
      <c r="N1357" s="253"/>
      <c r="O1357" s="253"/>
      <c r="P1357" s="253"/>
      <c r="Q1357" s="253"/>
      <c r="R1357" s="253"/>
      <c r="S1357" s="253"/>
      <c r="T1357" s="25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55" t="s">
        <v>240</v>
      </c>
      <c r="AU1357" s="255" t="s">
        <v>89</v>
      </c>
      <c r="AV1357" s="14" t="s">
        <v>89</v>
      </c>
      <c r="AW1357" s="14" t="s">
        <v>35</v>
      </c>
      <c r="AX1357" s="14" t="s">
        <v>73</v>
      </c>
      <c r="AY1357" s="255" t="s">
        <v>230</v>
      </c>
    </row>
    <row r="1358" spans="1:51" s="14" customFormat="1" ht="12">
      <c r="A1358" s="14"/>
      <c r="B1358" s="245"/>
      <c r="C1358" s="246"/>
      <c r="D1358" s="236" t="s">
        <v>240</v>
      </c>
      <c r="E1358" s="247" t="s">
        <v>19</v>
      </c>
      <c r="F1358" s="248" t="s">
        <v>1765</v>
      </c>
      <c r="G1358" s="246"/>
      <c r="H1358" s="249">
        <v>-3.87</v>
      </c>
      <c r="I1358" s="250"/>
      <c r="J1358" s="246"/>
      <c r="K1358" s="246"/>
      <c r="L1358" s="251"/>
      <c r="M1358" s="252"/>
      <c r="N1358" s="253"/>
      <c r="O1358" s="253"/>
      <c r="P1358" s="253"/>
      <c r="Q1358" s="253"/>
      <c r="R1358" s="253"/>
      <c r="S1358" s="253"/>
      <c r="T1358" s="25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55" t="s">
        <v>240</v>
      </c>
      <c r="AU1358" s="255" t="s">
        <v>89</v>
      </c>
      <c r="AV1358" s="14" t="s">
        <v>89</v>
      </c>
      <c r="AW1358" s="14" t="s">
        <v>35</v>
      </c>
      <c r="AX1358" s="14" t="s">
        <v>73</v>
      </c>
      <c r="AY1358" s="255" t="s">
        <v>230</v>
      </c>
    </row>
    <row r="1359" spans="1:51" s="13" customFormat="1" ht="12">
      <c r="A1359" s="13"/>
      <c r="B1359" s="234"/>
      <c r="C1359" s="235"/>
      <c r="D1359" s="236" t="s">
        <v>240</v>
      </c>
      <c r="E1359" s="237" t="s">
        <v>19</v>
      </c>
      <c r="F1359" s="238" t="s">
        <v>1766</v>
      </c>
      <c r="G1359" s="235"/>
      <c r="H1359" s="237" t="s">
        <v>19</v>
      </c>
      <c r="I1359" s="239"/>
      <c r="J1359" s="235"/>
      <c r="K1359" s="235"/>
      <c r="L1359" s="240"/>
      <c r="M1359" s="241"/>
      <c r="N1359" s="242"/>
      <c r="O1359" s="242"/>
      <c r="P1359" s="242"/>
      <c r="Q1359" s="242"/>
      <c r="R1359" s="242"/>
      <c r="S1359" s="242"/>
      <c r="T1359" s="24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44" t="s">
        <v>240</v>
      </c>
      <c r="AU1359" s="244" t="s">
        <v>89</v>
      </c>
      <c r="AV1359" s="13" t="s">
        <v>81</v>
      </c>
      <c r="AW1359" s="13" t="s">
        <v>35</v>
      </c>
      <c r="AX1359" s="13" t="s">
        <v>73</v>
      </c>
      <c r="AY1359" s="244" t="s">
        <v>230</v>
      </c>
    </row>
    <row r="1360" spans="1:51" s="14" customFormat="1" ht="12">
      <c r="A1360" s="14"/>
      <c r="B1360" s="245"/>
      <c r="C1360" s="246"/>
      <c r="D1360" s="236" t="s">
        <v>240</v>
      </c>
      <c r="E1360" s="247" t="s">
        <v>19</v>
      </c>
      <c r="F1360" s="248" t="s">
        <v>1767</v>
      </c>
      <c r="G1360" s="246"/>
      <c r="H1360" s="249">
        <v>-140.47</v>
      </c>
      <c r="I1360" s="250"/>
      <c r="J1360" s="246"/>
      <c r="K1360" s="246"/>
      <c r="L1360" s="251"/>
      <c r="M1360" s="252"/>
      <c r="N1360" s="253"/>
      <c r="O1360" s="253"/>
      <c r="P1360" s="253"/>
      <c r="Q1360" s="253"/>
      <c r="R1360" s="253"/>
      <c r="S1360" s="253"/>
      <c r="T1360" s="25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55" t="s">
        <v>240</v>
      </c>
      <c r="AU1360" s="255" t="s">
        <v>89</v>
      </c>
      <c r="AV1360" s="14" t="s">
        <v>89</v>
      </c>
      <c r="AW1360" s="14" t="s">
        <v>35</v>
      </c>
      <c r="AX1360" s="14" t="s">
        <v>73</v>
      </c>
      <c r="AY1360" s="255" t="s">
        <v>230</v>
      </c>
    </row>
    <row r="1361" spans="1:51" s="14" customFormat="1" ht="12">
      <c r="A1361" s="14"/>
      <c r="B1361" s="245"/>
      <c r="C1361" s="246"/>
      <c r="D1361" s="236" t="s">
        <v>240</v>
      </c>
      <c r="E1361" s="247" t="s">
        <v>19</v>
      </c>
      <c r="F1361" s="248" t="s">
        <v>1768</v>
      </c>
      <c r="G1361" s="246"/>
      <c r="H1361" s="249">
        <v>-15.45</v>
      </c>
      <c r="I1361" s="250"/>
      <c r="J1361" s="246"/>
      <c r="K1361" s="246"/>
      <c r="L1361" s="251"/>
      <c r="M1361" s="252"/>
      <c r="N1361" s="253"/>
      <c r="O1361" s="253"/>
      <c r="P1361" s="253"/>
      <c r="Q1361" s="253"/>
      <c r="R1361" s="253"/>
      <c r="S1361" s="253"/>
      <c r="T1361" s="25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55" t="s">
        <v>240</v>
      </c>
      <c r="AU1361" s="255" t="s">
        <v>89</v>
      </c>
      <c r="AV1361" s="14" t="s">
        <v>89</v>
      </c>
      <c r="AW1361" s="14" t="s">
        <v>35</v>
      </c>
      <c r="AX1361" s="14" t="s">
        <v>73</v>
      </c>
      <c r="AY1361" s="255" t="s">
        <v>230</v>
      </c>
    </row>
    <row r="1362" spans="1:51" s="16" customFormat="1" ht="12">
      <c r="A1362" s="16"/>
      <c r="B1362" s="277"/>
      <c r="C1362" s="278"/>
      <c r="D1362" s="236" t="s">
        <v>240</v>
      </c>
      <c r="E1362" s="279" t="s">
        <v>19</v>
      </c>
      <c r="F1362" s="280" t="s">
        <v>469</v>
      </c>
      <c r="G1362" s="278"/>
      <c r="H1362" s="281">
        <v>-438.043</v>
      </c>
      <c r="I1362" s="282"/>
      <c r="J1362" s="278"/>
      <c r="K1362" s="278"/>
      <c r="L1362" s="283"/>
      <c r="M1362" s="284"/>
      <c r="N1362" s="285"/>
      <c r="O1362" s="285"/>
      <c r="P1362" s="285"/>
      <c r="Q1362" s="285"/>
      <c r="R1362" s="285"/>
      <c r="S1362" s="285"/>
      <c r="T1362" s="28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T1362" s="287" t="s">
        <v>240</v>
      </c>
      <c r="AU1362" s="287" t="s">
        <v>89</v>
      </c>
      <c r="AV1362" s="16" t="s">
        <v>116</v>
      </c>
      <c r="AW1362" s="16" t="s">
        <v>35</v>
      </c>
      <c r="AX1362" s="16" t="s">
        <v>73</v>
      </c>
      <c r="AY1362" s="287" t="s">
        <v>230</v>
      </c>
    </row>
    <row r="1363" spans="1:51" s="15" customFormat="1" ht="12">
      <c r="A1363" s="15"/>
      <c r="B1363" s="256"/>
      <c r="C1363" s="257"/>
      <c r="D1363" s="236" t="s">
        <v>240</v>
      </c>
      <c r="E1363" s="258" t="s">
        <v>19</v>
      </c>
      <c r="F1363" s="259" t="s">
        <v>244</v>
      </c>
      <c r="G1363" s="257"/>
      <c r="H1363" s="260">
        <v>450.661</v>
      </c>
      <c r="I1363" s="261"/>
      <c r="J1363" s="257"/>
      <c r="K1363" s="257"/>
      <c r="L1363" s="262"/>
      <c r="M1363" s="263"/>
      <c r="N1363" s="264"/>
      <c r="O1363" s="264"/>
      <c r="P1363" s="264"/>
      <c r="Q1363" s="264"/>
      <c r="R1363" s="264"/>
      <c r="S1363" s="264"/>
      <c r="T1363" s="26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T1363" s="266" t="s">
        <v>240</v>
      </c>
      <c r="AU1363" s="266" t="s">
        <v>89</v>
      </c>
      <c r="AV1363" s="15" t="s">
        <v>236</v>
      </c>
      <c r="AW1363" s="15" t="s">
        <v>35</v>
      </c>
      <c r="AX1363" s="15" t="s">
        <v>81</v>
      </c>
      <c r="AY1363" s="266" t="s">
        <v>230</v>
      </c>
    </row>
    <row r="1364" spans="1:65" s="2" customFormat="1" ht="33" customHeight="1">
      <c r="A1364" s="40"/>
      <c r="B1364" s="41"/>
      <c r="C1364" s="216" t="s">
        <v>1769</v>
      </c>
      <c r="D1364" s="216" t="s">
        <v>232</v>
      </c>
      <c r="E1364" s="217" t="s">
        <v>1770</v>
      </c>
      <c r="F1364" s="218" t="s">
        <v>1771</v>
      </c>
      <c r="G1364" s="219" t="s">
        <v>144</v>
      </c>
      <c r="H1364" s="220">
        <v>195</v>
      </c>
      <c r="I1364" s="221"/>
      <c r="J1364" s="222">
        <f>ROUND(I1364*H1364,2)</f>
        <v>0</v>
      </c>
      <c r="K1364" s="218" t="s">
        <v>235</v>
      </c>
      <c r="L1364" s="46"/>
      <c r="M1364" s="223" t="s">
        <v>19</v>
      </c>
      <c r="N1364" s="224" t="s">
        <v>45</v>
      </c>
      <c r="O1364" s="86"/>
      <c r="P1364" s="225">
        <f>O1364*H1364</f>
        <v>0</v>
      </c>
      <c r="Q1364" s="225">
        <v>0.0002</v>
      </c>
      <c r="R1364" s="225">
        <f>Q1364*H1364</f>
        <v>0.039</v>
      </c>
      <c r="S1364" s="225">
        <v>0</v>
      </c>
      <c r="T1364" s="226">
        <f>S1364*H1364</f>
        <v>0</v>
      </c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R1364" s="227" t="s">
        <v>348</v>
      </c>
      <c r="AT1364" s="227" t="s">
        <v>232</v>
      </c>
      <c r="AU1364" s="227" t="s">
        <v>89</v>
      </c>
      <c r="AY1364" s="19" t="s">
        <v>230</v>
      </c>
      <c r="BE1364" s="228">
        <f>IF(N1364="základní",J1364,0)</f>
        <v>0</v>
      </c>
      <c r="BF1364" s="228">
        <f>IF(N1364="snížená",J1364,0)</f>
        <v>0</v>
      </c>
      <c r="BG1364" s="228">
        <f>IF(N1364="zákl. přenesená",J1364,0)</f>
        <v>0</v>
      </c>
      <c r="BH1364" s="228">
        <f>IF(N1364="sníž. přenesená",J1364,0)</f>
        <v>0</v>
      </c>
      <c r="BI1364" s="228">
        <f>IF(N1364="nulová",J1364,0)</f>
        <v>0</v>
      </c>
      <c r="BJ1364" s="19" t="s">
        <v>89</v>
      </c>
      <c r="BK1364" s="228">
        <f>ROUND(I1364*H1364,2)</f>
        <v>0</v>
      </c>
      <c r="BL1364" s="19" t="s">
        <v>348</v>
      </c>
      <c r="BM1364" s="227" t="s">
        <v>1772</v>
      </c>
    </row>
    <row r="1365" spans="1:47" s="2" customFormat="1" ht="12">
      <c r="A1365" s="40"/>
      <c r="B1365" s="41"/>
      <c r="C1365" s="42"/>
      <c r="D1365" s="229" t="s">
        <v>238</v>
      </c>
      <c r="E1365" s="42"/>
      <c r="F1365" s="230" t="s">
        <v>1773</v>
      </c>
      <c r="G1365" s="42"/>
      <c r="H1365" s="42"/>
      <c r="I1365" s="231"/>
      <c r="J1365" s="42"/>
      <c r="K1365" s="42"/>
      <c r="L1365" s="46"/>
      <c r="M1365" s="232"/>
      <c r="N1365" s="233"/>
      <c r="O1365" s="86"/>
      <c r="P1365" s="86"/>
      <c r="Q1365" s="86"/>
      <c r="R1365" s="86"/>
      <c r="S1365" s="86"/>
      <c r="T1365" s="87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T1365" s="19" t="s">
        <v>238</v>
      </c>
      <c r="AU1365" s="19" t="s">
        <v>89</v>
      </c>
    </row>
    <row r="1366" spans="1:51" s="14" customFormat="1" ht="12">
      <c r="A1366" s="14"/>
      <c r="B1366" s="245"/>
      <c r="C1366" s="246"/>
      <c r="D1366" s="236" t="s">
        <v>240</v>
      </c>
      <c r="E1366" s="247" t="s">
        <v>19</v>
      </c>
      <c r="F1366" s="248" t="s">
        <v>179</v>
      </c>
      <c r="G1366" s="246"/>
      <c r="H1366" s="249">
        <v>195</v>
      </c>
      <c r="I1366" s="250"/>
      <c r="J1366" s="246"/>
      <c r="K1366" s="246"/>
      <c r="L1366" s="251"/>
      <c r="M1366" s="252"/>
      <c r="N1366" s="253"/>
      <c r="O1366" s="253"/>
      <c r="P1366" s="253"/>
      <c r="Q1366" s="253"/>
      <c r="R1366" s="253"/>
      <c r="S1366" s="253"/>
      <c r="T1366" s="25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55" t="s">
        <v>240</v>
      </c>
      <c r="AU1366" s="255" t="s">
        <v>89</v>
      </c>
      <c r="AV1366" s="14" t="s">
        <v>89</v>
      </c>
      <c r="AW1366" s="14" t="s">
        <v>35</v>
      </c>
      <c r="AX1366" s="14" t="s">
        <v>73</v>
      </c>
      <c r="AY1366" s="255" t="s">
        <v>230</v>
      </c>
    </row>
    <row r="1367" spans="1:51" s="15" customFormat="1" ht="12">
      <c r="A1367" s="15"/>
      <c r="B1367" s="256"/>
      <c r="C1367" s="257"/>
      <c r="D1367" s="236" t="s">
        <v>240</v>
      </c>
      <c r="E1367" s="258" t="s">
        <v>19</v>
      </c>
      <c r="F1367" s="259" t="s">
        <v>244</v>
      </c>
      <c r="G1367" s="257"/>
      <c r="H1367" s="260">
        <v>195</v>
      </c>
      <c r="I1367" s="261"/>
      <c r="J1367" s="257"/>
      <c r="K1367" s="257"/>
      <c r="L1367" s="262"/>
      <c r="M1367" s="263"/>
      <c r="N1367" s="264"/>
      <c r="O1367" s="264"/>
      <c r="P1367" s="264"/>
      <c r="Q1367" s="264"/>
      <c r="R1367" s="264"/>
      <c r="S1367" s="264"/>
      <c r="T1367" s="26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T1367" s="266" t="s">
        <v>240</v>
      </c>
      <c r="AU1367" s="266" t="s">
        <v>89</v>
      </c>
      <c r="AV1367" s="15" t="s">
        <v>236</v>
      </c>
      <c r="AW1367" s="15" t="s">
        <v>35</v>
      </c>
      <c r="AX1367" s="15" t="s">
        <v>81</v>
      </c>
      <c r="AY1367" s="266" t="s">
        <v>230</v>
      </c>
    </row>
    <row r="1368" spans="1:65" s="2" customFormat="1" ht="37.8" customHeight="1">
      <c r="A1368" s="40"/>
      <c r="B1368" s="41"/>
      <c r="C1368" s="216" t="s">
        <v>1774</v>
      </c>
      <c r="D1368" s="216" t="s">
        <v>232</v>
      </c>
      <c r="E1368" s="217" t="s">
        <v>1775</v>
      </c>
      <c r="F1368" s="218" t="s">
        <v>1776</v>
      </c>
      <c r="G1368" s="219" t="s">
        <v>144</v>
      </c>
      <c r="H1368" s="220">
        <v>888.704</v>
      </c>
      <c r="I1368" s="221"/>
      <c r="J1368" s="222">
        <f>ROUND(I1368*H1368,2)</f>
        <v>0</v>
      </c>
      <c r="K1368" s="218" t="s">
        <v>235</v>
      </c>
      <c r="L1368" s="46"/>
      <c r="M1368" s="223" t="s">
        <v>19</v>
      </c>
      <c r="N1368" s="224" t="s">
        <v>45</v>
      </c>
      <c r="O1368" s="86"/>
      <c r="P1368" s="225">
        <f>O1368*H1368</f>
        <v>0</v>
      </c>
      <c r="Q1368" s="225">
        <v>0.00029</v>
      </c>
      <c r="R1368" s="225">
        <f>Q1368*H1368</f>
        <v>0.25772416</v>
      </c>
      <c r="S1368" s="225">
        <v>0</v>
      </c>
      <c r="T1368" s="226">
        <f>S1368*H1368</f>
        <v>0</v>
      </c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R1368" s="227" t="s">
        <v>348</v>
      </c>
      <c r="AT1368" s="227" t="s">
        <v>232</v>
      </c>
      <c r="AU1368" s="227" t="s">
        <v>89</v>
      </c>
      <c r="AY1368" s="19" t="s">
        <v>230</v>
      </c>
      <c r="BE1368" s="228">
        <f>IF(N1368="základní",J1368,0)</f>
        <v>0</v>
      </c>
      <c r="BF1368" s="228">
        <f>IF(N1368="snížená",J1368,0)</f>
        <v>0</v>
      </c>
      <c r="BG1368" s="228">
        <f>IF(N1368="zákl. přenesená",J1368,0)</f>
        <v>0</v>
      </c>
      <c r="BH1368" s="228">
        <f>IF(N1368="sníž. přenesená",J1368,0)</f>
        <v>0</v>
      </c>
      <c r="BI1368" s="228">
        <f>IF(N1368="nulová",J1368,0)</f>
        <v>0</v>
      </c>
      <c r="BJ1368" s="19" t="s">
        <v>89</v>
      </c>
      <c r="BK1368" s="228">
        <f>ROUND(I1368*H1368,2)</f>
        <v>0</v>
      </c>
      <c r="BL1368" s="19" t="s">
        <v>348</v>
      </c>
      <c r="BM1368" s="227" t="s">
        <v>1777</v>
      </c>
    </row>
    <row r="1369" spans="1:47" s="2" customFormat="1" ht="12">
      <c r="A1369" s="40"/>
      <c r="B1369" s="41"/>
      <c r="C1369" s="42"/>
      <c r="D1369" s="229" t="s">
        <v>238</v>
      </c>
      <c r="E1369" s="42"/>
      <c r="F1369" s="230" t="s">
        <v>1778</v>
      </c>
      <c r="G1369" s="42"/>
      <c r="H1369" s="42"/>
      <c r="I1369" s="231"/>
      <c r="J1369" s="42"/>
      <c r="K1369" s="42"/>
      <c r="L1369" s="46"/>
      <c r="M1369" s="232"/>
      <c r="N1369" s="233"/>
      <c r="O1369" s="86"/>
      <c r="P1369" s="86"/>
      <c r="Q1369" s="86"/>
      <c r="R1369" s="86"/>
      <c r="S1369" s="86"/>
      <c r="T1369" s="87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T1369" s="19" t="s">
        <v>238</v>
      </c>
      <c r="AU1369" s="19" t="s">
        <v>89</v>
      </c>
    </row>
    <row r="1370" spans="1:51" s="13" customFormat="1" ht="12">
      <c r="A1370" s="13"/>
      <c r="B1370" s="234"/>
      <c r="C1370" s="235"/>
      <c r="D1370" s="236" t="s">
        <v>240</v>
      </c>
      <c r="E1370" s="237" t="s">
        <v>19</v>
      </c>
      <c r="F1370" s="238" t="s">
        <v>1779</v>
      </c>
      <c r="G1370" s="235"/>
      <c r="H1370" s="237" t="s">
        <v>19</v>
      </c>
      <c r="I1370" s="239"/>
      <c r="J1370" s="235"/>
      <c r="K1370" s="235"/>
      <c r="L1370" s="240"/>
      <c r="M1370" s="241"/>
      <c r="N1370" s="242"/>
      <c r="O1370" s="242"/>
      <c r="P1370" s="242"/>
      <c r="Q1370" s="242"/>
      <c r="R1370" s="242"/>
      <c r="S1370" s="242"/>
      <c r="T1370" s="24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44" t="s">
        <v>240</v>
      </c>
      <c r="AU1370" s="244" t="s">
        <v>89</v>
      </c>
      <c r="AV1370" s="13" t="s">
        <v>81</v>
      </c>
      <c r="AW1370" s="13" t="s">
        <v>35</v>
      </c>
      <c r="AX1370" s="13" t="s">
        <v>73</v>
      </c>
      <c r="AY1370" s="244" t="s">
        <v>230</v>
      </c>
    </row>
    <row r="1371" spans="1:51" s="14" customFormat="1" ht="12">
      <c r="A1371" s="14"/>
      <c r="B1371" s="245"/>
      <c r="C1371" s="246"/>
      <c r="D1371" s="236" t="s">
        <v>240</v>
      </c>
      <c r="E1371" s="247" t="s">
        <v>19</v>
      </c>
      <c r="F1371" s="248" t="s">
        <v>1780</v>
      </c>
      <c r="G1371" s="246"/>
      <c r="H1371" s="249">
        <v>226</v>
      </c>
      <c r="I1371" s="250"/>
      <c r="J1371" s="246"/>
      <c r="K1371" s="246"/>
      <c r="L1371" s="251"/>
      <c r="M1371" s="252"/>
      <c r="N1371" s="253"/>
      <c r="O1371" s="253"/>
      <c r="P1371" s="253"/>
      <c r="Q1371" s="253"/>
      <c r="R1371" s="253"/>
      <c r="S1371" s="253"/>
      <c r="T1371" s="25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55" t="s">
        <v>240</v>
      </c>
      <c r="AU1371" s="255" t="s">
        <v>89</v>
      </c>
      <c r="AV1371" s="14" t="s">
        <v>89</v>
      </c>
      <c r="AW1371" s="14" t="s">
        <v>35</v>
      </c>
      <c r="AX1371" s="14" t="s">
        <v>73</v>
      </c>
      <c r="AY1371" s="255" t="s">
        <v>230</v>
      </c>
    </row>
    <row r="1372" spans="1:51" s="14" customFormat="1" ht="12">
      <c r="A1372" s="14"/>
      <c r="B1372" s="245"/>
      <c r="C1372" s="246"/>
      <c r="D1372" s="236" t="s">
        <v>240</v>
      </c>
      <c r="E1372" s="247" t="s">
        <v>19</v>
      </c>
      <c r="F1372" s="248" t="s">
        <v>1781</v>
      </c>
      <c r="G1372" s="246"/>
      <c r="H1372" s="249">
        <v>74</v>
      </c>
      <c r="I1372" s="250"/>
      <c r="J1372" s="246"/>
      <c r="K1372" s="246"/>
      <c r="L1372" s="251"/>
      <c r="M1372" s="252"/>
      <c r="N1372" s="253"/>
      <c r="O1372" s="253"/>
      <c r="P1372" s="253"/>
      <c r="Q1372" s="253"/>
      <c r="R1372" s="253"/>
      <c r="S1372" s="253"/>
      <c r="T1372" s="25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55" t="s">
        <v>240</v>
      </c>
      <c r="AU1372" s="255" t="s">
        <v>89</v>
      </c>
      <c r="AV1372" s="14" t="s">
        <v>89</v>
      </c>
      <c r="AW1372" s="14" t="s">
        <v>35</v>
      </c>
      <c r="AX1372" s="14" t="s">
        <v>73</v>
      </c>
      <c r="AY1372" s="255" t="s">
        <v>230</v>
      </c>
    </row>
    <row r="1373" spans="1:51" s="14" customFormat="1" ht="12">
      <c r="A1373" s="14"/>
      <c r="B1373" s="245"/>
      <c r="C1373" s="246"/>
      <c r="D1373" s="236" t="s">
        <v>240</v>
      </c>
      <c r="E1373" s="247" t="s">
        <v>19</v>
      </c>
      <c r="F1373" s="248" t="s">
        <v>1782</v>
      </c>
      <c r="G1373" s="246"/>
      <c r="H1373" s="249">
        <v>-30.24</v>
      </c>
      <c r="I1373" s="250"/>
      <c r="J1373" s="246"/>
      <c r="K1373" s="246"/>
      <c r="L1373" s="251"/>
      <c r="M1373" s="252"/>
      <c r="N1373" s="253"/>
      <c r="O1373" s="253"/>
      <c r="P1373" s="253"/>
      <c r="Q1373" s="253"/>
      <c r="R1373" s="253"/>
      <c r="S1373" s="253"/>
      <c r="T1373" s="25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55" t="s">
        <v>240</v>
      </c>
      <c r="AU1373" s="255" t="s">
        <v>89</v>
      </c>
      <c r="AV1373" s="14" t="s">
        <v>89</v>
      </c>
      <c r="AW1373" s="14" t="s">
        <v>35</v>
      </c>
      <c r="AX1373" s="14" t="s">
        <v>73</v>
      </c>
      <c r="AY1373" s="255" t="s">
        <v>230</v>
      </c>
    </row>
    <row r="1374" spans="1:51" s="16" customFormat="1" ht="12">
      <c r="A1374" s="16"/>
      <c r="B1374" s="277"/>
      <c r="C1374" s="278"/>
      <c r="D1374" s="236" t="s">
        <v>240</v>
      </c>
      <c r="E1374" s="279" t="s">
        <v>19</v>
      </c>
      <c r="F1374" s="280" t="s">
        <v>469</v>
      </c>
      <c r="G1374" s="278"/>
      <c r="H1374" s="281">
        <v>269.76</v>
      </c>
      <c r="I1374" s="282"/>
      <c r="J1374" s="278"/>
      <c r="K1374" s="278"/>
      <c r="L1374" s="283"/>
      <c r="M1374" s="284"/>
      <c r="N1374" s="285"/>
      <c r="O1374" s="285"/>
      <c r="P1374" s="285"/>
      <c r="Q1374" s="285"/>
      <c r="R1374" s="285"/>
      <c r="S1374" s="285"/>
      <c r="T1374" s="28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T1374" s="287" t="s">
        <v>240</v>
      </c>
      <c r="AU1374" s="287" t="s">
        <v>89</v>
      </c>
      <c r="AV1374" s="16" t="s">
        <v>116</v>
      </c>
      <c r="AW1374" s="16" t="s">
        <v>35</v>
      </c>
      <c r="AX1374" s="16" t="s">
        <v>73</v>
      </c>
      <c r="AY1374" s="287" t="s">
        <v>230</v>
      </c>
    </row>
    <row r="1375" spans="1:51" s="13" customFormat="1" ht="12">
      <c r="A1375" s="13"/>
      <c r="B1375" s="234"/>
      <c r="C1375" s="235"/>
      <c r="D1375" s="236" t="s">
        <v>240</v>
      </c>
      <c r="E1375" s="237" t="s">
        <v>19</v>
      </c>
      <c r="F1375" s="238" t="s">
        <v>1783</v>
      </c>
      <c r="G1375" s="235"/>
      <c r="H1375" s="237" t="s">
        <v>19</v>
      </c>
      <c r="I1375" s="239"/>
      <c r="J1375" s="235"/>
      <c r="K1375" s="235"/>
      <c r="L1375" s="240"/>
      <c r="M1375" s="241"/>
      <c r="N1375" s="242"/>
      <c r="O1375" s="242"/>
      <c r="P1375" s="242"/>
      <c r="Q1375" s="242"/>
      <c r="R1375" s="242"/>
      <c r="S1375" s="242"/>
      <c r="T1375" s="24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44" t="s">
        <v>240</v>
      </c>
      <c r="AU1375" s="244" t="s">
        <v>89</v>
      </c>
      <c r="AV1375" s="13" t="s">
        <v>81</v>
      </c>
      <c r="AW1375" s="13" t="s">
        <v>35</v>
      </c>
      <c r="AX1375" s="13" t="s">
        <v>73</v>
      </c>
      <c r="AY1375" s="244" t="s">
        <v>230</v>
      </c>
    </row>
    <row r="1376" spans="1:51" s="13" customFormat="1" ht="12">
      <c r="A1376" s="13"/>
      <c r="B1376" s="234"/>
      <c r="C1376" s="235"/>
      <c r="D1376" s="236" t="s">
        <v>240</v>
      </c>
      <c r="E1376" s="237" t="s">
        <v>19</v>
      </c>
      <c r="F1376" s="238" t="s">
        <v>1784</v>
      </c>
      <c r="G1376" s="235"/>
      <c r="H1376" s="237" t="s">
        <v>19</v>
      </c>
      <c r="I1376" s="239"/>
      <c r="J1376" s="235"/>
      <c r="K1376" s="235"/>
      <c r="L1376" s="240"/>
      <c r="M1376" s="241"/>
      <c r="N1376" s="242"/>
      <c r="O1376" s="242"/>
      <c r="P1376" s="242"/>
      <c r="Q1376" s="242"/>
      <c r="R1376" s="242"/>
      <c r="S1376" s="242"/>
      <c r="T1376" s="24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44" t="s">
        <v>240</v>
      </c>
      <c r="AU1376" s="244" t="s">
        <v>89</v>
      </c>
      <c r="AV1376" s="13" t="s">
        <v>81</v>
      </c>
      <c r="AW1376" s="13" t="s">
        <v>35</v>
      </c>
      <c r="AX1376" s="13" t="s">
        <v>73</v>
      </c>
      <c r="AY1376" s="244" t="s">
        <v>230</v>
      </c>
    </row>
    <row r="1377" spans="1:51" s="14" customFormat="1" ht="12">
      <c r="A1377" s="14"/>
      <c r="B1377" s="245"/>
      <c r="C1377" s="246"/>
      <c r="D1377" s="236" t="s">
        <v>240</v>
      </c>
      <c r="E1377" s="247" t="s">
        <v>19</v>
      </c>
      <c r="F1377" s="248" t="s">
        <v>1785</v>
      </c>
      <c r="G1377" s="246"/>
      <c r="H1377" s="249">
        <v>222.54</v>
      </c>
      <c r="I1377" s="250"/>
      <c r="J1377" s="246"/>
      <c r="K1377" s="246"/>
      <c r="L1377" s="251"/>
      <c r="M1377" s="252"/>
      <c r="N1377" s="253"/>
      <c r="O1377" s="253"/>
      <c r="P1377" s="253"/>
      <c r="Q1377" s="253"/>
      <c r="R1377" s="253"/>
      <c r="S1377" s="253"/>
      <c r="T1377" s="25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55" t="s">
        <v>240</v>
      </c>
      <c r="AU1377" s="255" t="s">
        <v>89</v>
      </c>
      <c r="AV1377" s="14" t="s">
        <v>89</v>
      </c>
      <c r="AW1377" s="14" t="s">
        <v>35</v>
      </c>
      <c r="AX1377" s="14" t="s">
        <v>73</v>
      </c>
      <c r="AY1377" s="255" t="s">
        <v>230</v>
      </c>
    </row>
    <row r="1378" spans="1:51" s="14" customFormat="1" ht="12">
      <c r="A1378" s="14"/>
      <c r="B1378" s="245"/>
      <c r="C1378" s="246"/>
      <c r="D1378" s="236" t="s">
        <v>240</v>
      </c>
      <c r="E1378" s="247" t="s">
        <v>19</v>
      </c>
      <c r="F1378" s="248" t="s">
        <v>1786</v>
      </c>
      <c r="G1378" s="246"/>
      <c r="H1378" s="249">
        <v>54.17</v>
      </c>
      <c r="I1378" s="250"/>
      <c r="J1378" s="246"/>
      <c r="K1378" s="246"/>
      <c r="L1378" s="251"/>
      <c r="M1378" s="252"/>
      <c r="N1378" s="253"/>
      <c r="O1378" s="253"/>
      <c r="P1378" s="253"/>
      <c r="Q1378" s="253"/>
      <c r="R1378" s="253"/>
      <c r="S1378" s="253"/>
      <c r="T1378" s="25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55" t="s">
        <v>240</v>
      </c>
      <c r="AU1378" s="255" t="s">
        <v>89</v>
      </c>
      <c r="AV1378" s="14" t="s">
        <v>89</v>
      </c>
      <c r="AW1378" s="14" t="s">
        <v>35</v>
      </c>
      <c r="AX1378" s="14" t="s">
        <v>73</v>
      </c>
      <c r="AY1378" s="255" t="s">
        <v>230</v>
      </c>
    </row>
    <row r="1379" spans="1:51" s="14" customFormat="1" ht="12">
      <c r="A1379" s="14"/>
      <c r="B1379" s="245"/>
      <c r="C1379" s="246"/>
      <c r="D1379" s="236" t="s">
        <v>240</v>
      </c>
      <c r="E1379" s="247" t="s">
        <v>19</v>
      </c>
      <c r="F1379" s="248" t="s">
        <v>1787</v>
      </c>
      <c r="G1379" s="246"/>
      <c r="H1379" s="249">
        <v>-31.742</v>
      </c>
      <c r="I1379" s="250"/>
      <c r="J1379" s="246"/>
      <c r="K1379" s="246"/>
      <c r="L1379" s="251"/>
      <c r="M1379" s="252"/>
      <c r="N1379" s="253"/>
      <c r="O1379" s="253"/>
      <c r="P1379" s="253"/>
      <c r="Q1379" s="253"/>
      <c r="R1379" s="253"/>
      <c r="S1379" s="253"/>
      <c r="T1379" s="25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55" t="s">
        <v>240</v>
      </c>
      <c r="AU1379" s="255" t="s">
        <v>89</v>
      </c>
      <c r="AV1379" s="14" t="s">
        <v>89</v>
      </c>
      <c r="AW1379" s="14" t="s">
        <v>35</v>
      </c>
      <c r="AX1379" s="14" t="s">
        <v>73</v>
      </c>
      <c r="AY1379" s="255" t="s">
        <v>230</v>
      </c>
    </row>
    <row r="1380" spans="1:51" s="14" customFormat="1" ht="12">
      <c r="A1380" s="14"/>
      <c r="B1380" s="245"/>
      <c r="C1380" s="246"/>
      <c r="D1380" s="236" t="s">
        <v>240</v>
      </c>
      <c r="E1380" s="247" t="s">
        <v>19</v>
      </c>
      <c r="F1380" s="248" t="s">
        <v>1788</v>
      </c>
      <c r="G1380" s="246"/>
      <c r="H1380" s="249">
        <v>-18.124</v>
      </c>
      <c r="I1380" s="250"/>
      <c r="J1380" s="246"/>
      <c r="K1380" s="246"/>
      <c r="L1380" s="251"/>
      <c r="M1380" s="252"/>
      <c r="N1380" s="253"/>
      <c r="O1380" s="253"/>
      <c r="P1380" s="253"/>
      <c r="Q1380" s="253"/>
      <c r="R1380" s="253"/>
      <c r="S1380" s="253"/>
      <c r="T1380" s="25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55" t="s">
        <v>240</v>
      </c>
      <c r="AU1380" s="255" t="s">
        <v>89</v>
      </c>
      <c r="AV1380" s="14" t="s">
        <v>89</v>
      </c>
      <c r="AW1380" s="14" t="s">
        <v>35</v>
      </c>
      <c r="AX1380" s="14" t="s">
        <v>73</v>
      </c>
      <c r="AY1380" s="255" t="s">
        <v>230</v>
      </c>
    </row>
    <row r="1381" spans="1:51" s="16" customFormat="1" ht="12">
      <c r="A1381" s="16"/>
      <c r="B1381" s="277"/>
      <c r="C1381" s="278"/>
      <c r="D1381" s="236" t="s">
        <v>240</v>
      </c>
      <c r="E1381" s="279" t="s">
        <v>19</v>
      </c>
      <c r="F1381" s="280" t="s">
        <v>469</v>
      </c>
      <c r="G1381" s="278"/>
      <c r="H1381" s="281">
        <v>226.844</v>
      </c>
      <c r="I1381" s="282"/>
      <c r="J1381" s="278"/>
      <c r="K1381" s="278"/>
      <c r="L1381" s="283"/>
      <c r="M1381" s="284"/>
      <c r="N1381" s="285"/>
      <c r="O1381" s="285"/>
      <c r="P1381" s="285"/>
      <c r="Q1381" s="285"/>
      <c r="R1381" s="285"/>
      <c r="S1381" s="285"/>
      <c r="T1381" s="28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T1381" s="287" t="s">
        <v>240</v>
      </c>
      <c r="AU1381" s="287" t="s">
        <v>89</v>
      </c>
      <c r="AV1381" s="16" t="s">
        <v>116</v>
      </c>
      <c r="AW1381" s="16" t="s">
        <v>35</v>
      </c>
      <c r="AX1381" s="16" t="s">
        <v>73</v>
      </c>
      <c r="AY1381" s="287" t="s">
        <v>230</v>
      </c>
    </row>
    <row r="1382" spans="1:51" s="13" customFormat="1" ht="12">
      <c r="A1382" s="13"/>
      <c r="B1382" s="234"/>
      <c r="C1382" s="235"/>
      <c r="D1382" s="236" t="s">
        <v>240</v>
      </c>
      <c r="E1382" s="237" t="s">
        <v>19</v>
      </c>
      <c r="F1382" s="238" t="s">
        <v>1789</v>
      </c>
      <c r="G1382" s="235"/>
      <c r="H1382" s="237" t="s">
        <v>19</v>
      </c>
      <c r="I1382" s="239"/>
      <c r="J1382" s="235"/>
      <c r="K1382" s="235"/>
      <c r="L1382" s="240"/>
      <c r="M1382" s="241"/>
      <c r="N1382" s="242"/>
      <c r="O1382" s="242"/>
      <c r="P1382" s="242"/>
      <c r="Q1382" s="242"/>
      <c r="R1382" s="242"/>
      <c r="S1382" s="242"/>
      <c r="T1382" s="24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44" t="s">
        <v>240</v>
      </c>
      <c r="AU1382" s="244" t="s">
        <v>89</v>
      </c>
      <c r="AV1382" s="13" t="s">
        <v>81</v>
      </c>
      <c r="AW1382" s="13" t="s">
        <v>35</v>
      </c>
      <c r="AX1382" s="13" t="s">
        <v>73</v>
      </c>
      <c r="AY1382" s="244" t="s">
        <v>230</v>
      </c>
    </row>
    <row r="1383" spans="1:51" s="14" customFormat="1" ht="12">
      <c r="A1383" s="14"/>
      <c r="B1383" s="245"/>
      <c r="C1383" s="246"/>
      <c r="D1383" s="236" t="s">
        <v>240</v>
      </c>
      <c r="E1383" s="247" t="s">
        <v>19</v>
      </c>
      <c r="F1383" s="248" t="s">
        <v>1790</v>
      </c>
      <c r="G1383" s="246"/>
      <c r="H1383" s="249">
        <v>134.65</v>
      </c>
      <c r="I1383" s="250"/>
      <c r="J1383" s="246"/>
      <c r="K1383" s="246"/>
      <c r="L1383" s="251"/>
      <c r="M1383" s="252"/>
      <c r="N1383" s="253"/>
      <c r="O1383" s="253"/>
      <c r="P1383" s="253"/>
      <c r="Q1383" s="253"/>
      <c r="R1383" s="253"/>
      <c r="S1383" s="253"/>
      <c r="T1383" s="25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55" t="s">
        <v>240</v>
      </c>
      <c r="AU1383" s="255" t="s">
        <v>89</v>
      </c>
      <c r="AV1383" s="14" t="s">
        <v>89</v>
      </c>
      <c r="AW1383" s="14" t="s">
        <v>35</v>
      </c>
      <c r="AX1383" s="14" t="s">
        <v>73</v>
      </c>
      <c r="AY1383" s="255" t="s">
        <v>230</v>
      </c>
    </row>
    <row r="1384" spans="1:51" s="14" customFormat="1" ht="12">
      <c r="A1384" s="14"/>
      <c r="B1384" s="245"/>
      <c r="C1384" s="246"/>
      <c r="D1384" s="236" t="s">
        <v>240</v>
      </c>
      <c r="E1384" s="247" t="s">
        <v>19</v>
      </c>
      <c r="F1384" s="248" t="s">
        <v>1791</v>
      </c>
      <c r="G1384" s="246"/>
      <c r="H1384" s="249">
        <v>36.83</v>
      </c>
      <c r="I1384" s="250"/>
      <c r="J1384" s="246"/>
      <c r="K1384" s="246"/>
      <c r="L1384" s="251"/>
      <c r="M1384" s="252"/>
      <c r="N1384" s="253"/>
      <c r="O1384" s="253"/>
      <c r="P1384" s="253"/>
      <c r="Q1384" s="253"/>
      <c r="R1384" s="253"/>
      <c r="S1384" s="253"/>
      <c r="T1384" s="25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55" t="s">
        <v>240</v>
      </c>
      <c r="AU1384" s="255" t="s">
        <v>89</v>
      </c>
      <c r="AV1384" s="14" t="s">
        <v>89</v>
      </c>
      <c r="AW1384" s="14" t="s">
        <v>35</v>
      </c>
      <c r="AX1384" s="14" t="s">
        <v>73</v>
      </c>
      <c r="AY1384" s="255" t="s">
        <v>230</v>
      </c>
    </row>
    <row r="1385" spans="1:51" s="14" customFormat="1" ht="12">
      <c r="A1385" s="14"/>
      <c r="B1385" s="245"/>
      <c r="C1385" s="246"/>
      <c r="D1385" s="236" t="s">
        <v>240</v>
      </c>
      <c r="E1385" s="247" t="s">
        <v>19</v>
      </c>
      <c r="F1385" s="248" t="s">
        <v>1792</v>
      </c>
      <c r="G1385" s="246"/>
      <c r="H1385" s="249">
        <v>-16.265</v>
      </c>
      <c r="I1385" s="250"/>
      <c r="J1385" s="246"/>
      <c r="K1385" s="246"/>
      <c r="L1385" s="251"/>
      <c r="M1385" s="252"/>
      <c r="N1385" s="253"/>
      <c r="O1385" s="253"/>
      <c r="P1385" s="253"/>
      <c r="Q1385" s="253"/>
      <c r="R1385" s="253"/>
      <c r="S1385" s="253"/>
      <c r="T1385" s="25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55" t="s">
        <v>240</v>
      </c>
      <c r="AU1385" s="255" t="s">
        <v>89</v>
      </c>
      <c r="AV1385" s="14" t="s">
        <v>89</v>
      </c>
      <c r="AW1385" s="14" t="s">
        <v>35</v>
      </c>
      <c r="AX1385" s="14" t="s">
        <v>73</v>
      </c>
      <c r="AY1385" s="255" t="s">
        <v>230</v>
      </c>
    </row>
    <row r="1386" spans="1:51" s="14" customFormat="1" ht="12">
      <c r="A1386" s="14"/>
      <c r="B1386" s="245"/>
      <c r="C1386" s="246"/>
      <c r="D1386" s="236" t="s">
        <v>240</v>
      </c>
      <c r="E1386" s="247" t="s">
        <v>19</v>
      </c>
      <c r="F1386" s="248" t="s">
        <v>1793</v>
      </c>
      <c r="G1386" s="246"/>
      <c r="H1386" s="249">
        <v>-12.214</v>
      </c>
      <c r="I1386" s="250"/>
      <c r="J1386" s="246"/>
      <c r="K1386" s="246"/>
      <c r="L1386" s="251"/>
      <c r="M1386" s="252"/>
      <c r="N1386" s="253"/>
      <c r="O1386" s="253"/>
      <c r="P1386" s="253"/>
      <c r="Q1386" s="253"/>
      <c r="R1386" s="253"/>
      <c r="S1386" s="253"/>
      <c r="T1386" s="25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55" t="s">
        <v>240</v>
      </c>
      <c r="AU1386" s="255" t="s">
        <v>89</v>
      </c>
      <c r="AV1386" s="14" t="s">
        <v>89</v>
      </c>
      <c r="AW1386" s="14" t="s">
        <v>35</v>
      </c>
      <c r="AX1386" s="14" t="s">
        <v>73</v>
      </c>
      <c r="AY1386" s="255" t="s">
        <v>230</v>
      </c>
    </row>
    <row r="1387" spans="1:51" s="16" customFormat="1" ht="12">
      <c r="A1387" s="16"/>
      <c r="B1387" s="277"/>
      <c r="C1387" s="278"/>
      <c r="D1387" s="236" t="s">
        <v>240</v>
      </c>
      <c r="E1387" s="279" t="s">
        <v>19</v>
      </c>
      <c r="F1387" s="280" t="s">
        <v>469</v>
      </c>
      <c r="G1387" s="278"/>
      <c r="H1387" s="281">
        <v>143.001</v>
      </c>
      <c r="I1387" s="282"/>
      <c r="J1387" s="278"/>
      <c r="K1387" s="278"/>
      <c r="L1387" s="283"/>
      <c r="M1387" s="284"/>
      <c r="N1387" s="285"/>
      <c r="O1387" s="285"/>
      <c r="P1387" s="285"/>
      <c r="Q1387" s="285"/>
      <c r="R1387" s="285"/>
      <c r="S1387" s="285"/>
      <c r="T1387" s="28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T1387" s="287" t="s">
        <v>240</v>
      </c>
      <c r="AU1387" s="287" t="s">
        <v>89</v>
      </c>
      <c r="AV1387" s="16" t="s">
        <v>116</v>
      </c>
      <c r="AW1387" s="16" t="s">
        <v>35</v>
      </c>
      <c r="AX1387" s="16" t="s">
        <v>73</v>
      </c>
      <c r="AY1387" s="287" t="s">
        <v>230</v>
      </c>
    </row>
    <row r="1388" spans="1:51" s="13" customFormat="1" ht="12">
      <c r="A1388" s="13"/>
      <c r="B1388" s="234"/>
      <c r="C1388" s="235"/>
      <c r="D1388" s="236" t="s">
        <v>240</v>
      </c>
      <c r="E1388" s="237" t="s">
        <v>19</v>
      </c>
      <c r="F1388" s="238" t="s">
        <v>1794</v>
      </c>
      <c r="G1388" s="235"/>
      <c r="H1388" s="237" t="s">
        <v>19</v>
      </c>
      <c r="I1388" s="239"/>
      <c r="J1388" s="235"/>
      <c r="K1388" s="235"/>
      <c r="L1388" s="240"/>
      <c r="M1388" s="241"/>
      <c r="N1388" s="242"/>
      <c r="O1388" s="242"/>
      <c r="P1388" s="242"/>
      <c r="Q1388" s="242"/>
      <c r="R1388" s="242"/>
      <c r="S1388" s="242"/>
      <c r="T1388" s="24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44" t="s">
        <v>240</v>
      </c>
      <c r="AU1388" s="244" t="s">
        <v>89</v>
      </c>
      <c r="AV1388" s="13" t="s">
        <v>81</v>
      </c>
      <c r="AW1388" s="13" t="s">
        <v>35</v>
      </c>
      <c r="AX1388" s="13" t="s">
        <v>73</v>
      </c>
      <c r="AY1388" s="244" t="s">
        <v>230</v>
      </c>
    </row>
    <row r="1389" spans="1:51" s="14" customFormat="1" ht="12">
      <c r="A1389" s="14"/>
      <c r="B1389" s="245"/>
      <c r="C1389" s="246"/>
      <c r="D1389" s="236" t="s">
        <v>240</v>
      </c>
      <c r="E1389" s="247" t="s">
        <v>19</v>
      </c>
      <c r="F1389" s="248" t="s">
        <v>1795</v>
      </c>
      <c r="G1389" s="246"/>
      <c r="H1389" s="249">
        <v>241.465</v>
      </c>
      <c r="I1389" s="250"/>
      <c r="J1389" s="246"/>
      <c r="K1389" s="246"/>
      <c r="L1389" s="251"/>
      <c r="M1389" s="252"/>
      <c r="N1389" s="253"/>
      <c r="O1389" s="253"/>
      <c r="P1389" s="253"/>
      <c r="Q1389" s="253"/>
      <c r="R1389" s="253"/>
      <c r="S1389" s="253"/>
      <c r="T1389" s="25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55" t="s">
        <v>240</v>
      </c>
      <c r="AU1389" s="255" t="s">
        <v>89</v>
      </c>
      <c r="AV1389" s="14" t="s">
        <v>89</v>
      </c>
      <c r="AW1389" s="14" t="s">
        <v>35</v>
      </c>
      <c r="AX1389" s="14" t="s">
        <v>73</v>
      </c>
      <c r="AY1389" s="255" t="s">
        <v>230</v>
      </c>
    </row>
    <row r="1390" spans="1:51" s="14" customFormat="1" ht="12">
      <c r="A1390" s="14"/>
      <c r="B1390" s="245"/>
      <c r="C1390" s="246"/>
      <c r="D1390" s="236" t="s">
        <v>240</v>
      </c>
      <c r="E1390" s="247" t="s">
        <v>19</v>
      </c>
      <c r="F1390" s="248" t="s">
        <v>1796</v>
      </c>
      <c r="G1390" s="246"/>
      <c r="H1390" s="249">
        <v>61.99</v>
      </c>
      <c r="I1390" s="250"/>
      <c r="J1390" s="246"/>
      <c r="K1390" s="246"/>
      <c r="L1390" s="251"/>
      <c r="M1390" s="252"/>
      <c r="N1390" s="253"/>
      <c r="O1390" s="253"/>
      <c r="P1390" s="253"/>
      <c r="Q1390" s="253"/>
      <c r="R1390" s="253"/>
      <c r="S1390" s="253"/>
      <c r="T1390" s="25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55" t="s">
        <v>240</v>
      </c>
      <c r="AU1390" s="255" t="s">
        <v>89</v>
      </c>
      <c r="AV1390" s="14" t="s">
        <v>89</v>
      </c>
      <c r="AW1390" s="14" t="s">
        <v>35</v>
      </c>
      <c r="AX1390" s="14" t="s">
        <v>73</v>
      </c>
      <c r="AY1390" s="255" t="s">
        <v>230</v>
      </c>
    </row>
    <row r="1391" spans="1:51" s="14" customFormat="1" ht="12">
      <c r="A1391" s="14"/>
      <c r="B1391" s="245"/>
      <c r="C1391" s="246"/>
      <c r="D1391" s="236" t="s">
        <v>240</v>
      </c>
      <c r="E1391" s="247" t="s">
        <v>19</v>
      </c>
      <c r="F1391" s="248" t="s">
        <v>1797</v>
      </c>
      <c r="G1391" s="246"/>
      <c r="H1391" s="249">
        <v>-33.08</v>
      </c>
      <c r="I1391" s="250"/>
      <c r="J1391" s="246"/>
      <c r="K1391" s="246"/>
      <c r="L1391" s="251"/>
      <c r="M1391" s="252"/>
      <c r="N1391" s="253"/>
      <c r="O1391" s="253"/>
      <c r="P1391" s="253"/>
      <c r="Q1391" s="253"/>
      <c r="R1391" s="253"/>
      <c r="S1391" s="253"/>
      <c r="T1391" s="25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55" t="s">
        <v>240</v>
      </c>
      <c r="AU1391" s="255" t="s">
        <v>89</v>
      </c>
      <c r="AV1391" s="14" t="s">
        <v>89</v>
      </c>
      <c r="AW1391" s="14" t="s">
        <v>35</v>
      </c>
      <c r="AX1391" s="14" t="s">
        <v>73</v>
      </c>
      <c r="AY1391" s="255" t="s">
        <v>230</v>
      </c>
    </row>
    <row r="1392" spans="1:51" s="14" customFormat="1" ht="12">
      <c r="A1392" s="14"/>
      <c r="B1392" s="245"/>
      <c r="C1392" s="246"/>
      <c r="D1392" s="236" t="s">
        <v>240</v>
      </c>
      <c r="E1392" s="247" t="s">
        <v>19</v>
      </c>
      <c r="F1392" s="248" t="s">
        <v>1798</v>
      </c>
      <c r="G1392" s="246"/>
      <c r="H1392" s="249">
        <v>-21.276</v>
      </c>
      <c r="I1392" s="250"/>
      <c r="J1392" s="246"/>
      <c r="K1392" s="246"/>
      <c r="L1392" s="251"/>
      <c r="M1392" s="252"/>
      <c r="N1392" s="253"/>
      <c r="O1392" s="253"/>
      <c r="P1392" s="253"/>
      <c r="Q1392" s="253"/>
      <c r="R1392" s="253"/>
      <c r="S1392" s="253"/>
      <c r="T1392" s="25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55" t="s">
        <v>240</v>
      </c>
      <c r="AU1392" s="255" t="s">
        <v>89</v>
      </c>
      <c r="AV1392" s="14" t="s">
        <v>89</v>
      </c>
      <c r="AW1392" s="14" t="s">
        <v>35</v>
      </c>
      <c r="AX1392" s="14" t="s">
        <v>73</v>
      </c>
      <c r="AY1392" s="255" t="s">
        <v>230</v>
      </c>
    </row>
    <row r="1393" spans="1:51" s="16" customFormat="1" ht="12">
      <c r="A1393" s="16"/>
      <c r="B1393" s="277"/>
      <c r="C1393" s="278"/>
      <c r="D1393" s="236" t="s">
        <v>240</v>
      </c>
      <c r="E1393" s="279" t="s">
        <v>19</v>
      </c>
      <c r="F1393" s="280" t="s">
        <v>469</v>
      </c>
      <c r="G1393" s="278"/>
      <c r="H1393" s="281">
        <v>249.099</v>
      </c>
      <c r="I1393" s="282"/>
      <c r="J1393" s="278"/>
      <c r="K1393" s="278"/>
      <c r="L1393" s="283"/>
      <c r="M1393" s="284"/>
      <c r="N1393" s="285"/>
      <c r="O1393" s="285"/>
      <c r="P1393" s="285"/>
      <c r="Q1393" s="285"/>
      <c r="R1393" s="285"/>
      <c r="S1393" s="285"/>
      <c r="T1393" s="28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T1393" s="287" t="s">
        <v>240</v>
      </c>
      <c r="AU1393" s="287" t="s">
        <v>89</v>
      </c>
      <c r="AV1393" s="16" t="s">
        <v>116</v>
      </c>
      <c r="AW1393" s="16" t="s">
        <v>35</v>
      </c>
      <c r="AX1393" s="16" t="s">
        <v>73</v>
      </c>
      <c r="AY1393" s="287" t="s">
        <v>230</v>
      </c>
    </row>
    <row r="1394" spans="1:51" s="15" customFormat="1" ht="12">
      <c r="A1394" s="15"/>
      <c r="B1394" s="256"/>
      <c r="C1394" s="257"/>
      <c r="D1394" s="236" t="s">
        <v>240</v>
      </c>
      <c r="E1394" s="258" t="s">
        <v>181</v>
      </c>
      <c r="F1394" s="259" t="s">
        <v>244</v>
      </c>
      <c r="G1394" s="257"/>
      <c r="H1394" s="260">
        <v>888.704</v>
      </c>
      <c r="I1394" s="261"/>
      <c r="J1394" s="257"/>
      <c r="K1394" s="257"/>
      <c r="L1394" s="262"/>
      <c r="M1394" s="263"/>
      <c r="N1394" s="264"/>
      <c r="O1394" s="264"/>
      <c r="P1394" s="264"/>
      <c r="Q1394" s="264"/>
      <c r="R1394" s="264"/>
      <c r="S1394" s="264"/>
      <c r="T1394" s="26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T1394" s="266" t="s">
        <v>240</v>
      </c>
      <c r="AU1394" s="266" t="s">
        <v>89</v>
      </c>
      <c r="AV1394" s="15" t="s">
        <v>236</v>
      </c>
      <c r="AW1394" s="15" t="s">
        <v>35</v>
      </c>
      <c r="AX1394" s="15" t="s">
        <v>81</v>
      </c>
      <c r="AY1394" s="266" t="s">
        <v>230</v>
      </c>
    </row>
    <row r="1395" spans="1:65" s="2" customFormat="1" ht="37.8" customHeight="1">
      <c r="A1395" s="40"/>
      <c r="B1395" s="41"/>
      <c r="C1395" s="216" t="s">
        <v>1799</v>
      </c>
      <c r="D1395" s="216" t="s">
        <v>232</v>
      </c>
      <c r="E1395" s="217" t="s">
        <v>1800</v>
      </c>
      <c r="F1395" s="218" t="s">
        <v>1801</v>
      </c>
      <c r="G1395" s="219" t="s">
        <v>144</v>
      </c>
      <c r="H1395" s="220">
        <v>195</v>
      </c>
      <c r="I1395" s="221"/>
      <c r="J1395" s="222">
        <f>ROUND(I1395*H1395,2)</f>
        <v>0</v>
      </c>
      <c r="K1395" s="218" t="s">
        <v>235</v>
      </c>
      <c r="L1395" s="46"/>
      <c r="M1395" s="223" t="s">
        <v>19</v>
      </c>
      <c r="N1395" s="224" t="s">
        <v>45</v>
      </c>
      <c r="O1395" s="86"/>
      <c r="P1395" s="225">
        <f>O1395*H1395</f>
        <v>0</v>
      </c>
      <c r="Q1395" s="225">
        <v>0.00029</v>
      </c>
      <c r="R1395" s="225">
        <f>Q1395*H1395</f>
        <v>0.05655</v>
      </c>
      <c r="S1395" s="225">
        <v>0</v>
      </c>
      <c r="T1395" s="226">
        <f>S1395*H1395</f>
        <v>0</v>
      </c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R1395" s="227" t="s">
        <v>348</v>
      </c>
      <c r="AT1395" s="227" t="s">
        <v>232</v>
      </c>
      <c r="AU1395" s="227" t="s">
        <v>89</v>
      </c>
      <c r="AY1395" s="19" t="s">
        <v>230</v>
      </c>
      <c r="BE1395" s="228">
        <f>IF(N1395="základní",J1395,0)</f>
        <v>0</v>
      </c>
      <c r="BF1395" s="228">
        <f>IF(N1395="snížená",J1395,0)</f>
        <v>0</v>
      </c>
      <c r="BG1395" s="228">
        <f>IF(N1395="zákl. přenesená",J1395,0)</f>
        <v>0</v>
      </c>
      <c r="BH1395" s="228">
        <f>IF(N1395="sníž. přenesená",J1395,0)</f>
        <v>0</v>
      </c>
      <c r="BI1395" s="228">
        <f>IF(N1395="nulová",J1395,0)</f>
        <v>0</v>
      </c>
      <c r="BJ1395" s="19" t="s">
        <v>89</v>
      </c>
      <c r="BK1395" s="228">
        <f>ROUND(I1395*H1395,2)</f>
        <v>0</v>
      </c>
      <c r="BL1395" s="19" t="s">
        <v>348</v>
      </c>
      <c r="BM1395" s="227" t="s">
        <v>1802</v>
      </c>
    </row>
    <row r="1396" spans="1:47" s="2" customFormat="1" ht="12">
      <c r="A1396" s="40"/>
      <c r="B1396" s="41"/>
      <c r="C1396" s="42"/>
      <c r="D1396" s="229" t="s">
        <v>238</v>
      </c>
      <c r="E1396" s="42"/>
      <c r="F1396" s="230" t="s">
        <v>1803</v>
      </c>
      <c r="G1396" s="42"/>
      <c r="H1396" s="42"/>
      <c r="I1396" s="231"/>
      <c r="J1396" s="42"/>
      <c r="K1396" s="42"/>
      <c r="L1396" s="46"/>
      <c r="M1396" s="232"/>
      <c r="N1396" s="233"/>
      <c r="O1396" s="86"/>
      <c r="P1396" s="86"/>
      <c r="Q1396" s="86"/>
      <c r="R1396" s="86"/>
      <c r="S1396" s="86"/>
      <c r="T1396" s="87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T1396" s="19" t="s">
        <v>238</v>
      </c>
      <c r="AU1396" s="19" t="s">
        <v>89</v>
      </c>
    </row>
    <row r="1397" spans="1:51" s="13" customFormat="1" ht="12">
      <c r="A1397" s="13"/>
      <c r="B1397" s="234"/>
      <c r="C1397" s="235"/>
      <c r="D1397" s="236" t="s">
        <v>240</v>
      </c>
      <c r="E1397" s="237" t="s">
        <v>19</v>
      </c>
      <c r="F1397" s="238" t="s">
        <v>1779</v>
      </c>
      <c r="G1397" s="235"/>
      <c r="H1397" s="237" t="s">
        <v>19</v>
      </c>
      <c r="I1397" s="239"/>
      <c r="J1397" s="235"/>
      <c r="K1397" s="235"/>
      <c r="L1397" s="240"/>
      <c r="M1397" s="241"/>
      <c r="N1397" s="242"/>
      <c r="O1397" s="242"/>
      <c r="P1397" s="242"/>
      <c r="Q1397" s="242"/>
      <c r="R1397" s="242"/>
      <c r="S1397" s="242"/>
      <c r="T1397" s="24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44" t="s">
        <v>240</v>
      </c>
      <c r="AU1397" s="244" t="s">
        <v>89</v>
      </c>
      <c r="AV1397" s="13" t="s">
        <v>81</v>
      </c>
      <c r="AW1397" s="13" t="s">
        <v>35</v>
      </c>
      <c r="AX1397" s="13" t="s">
        <v>73</v>
      </c>
      <c r="AY1397" s="244" t="s">
        <v>230</v>
      </c>
    </row>
    <row r="1398" spans="1:51" s="14" customFormat="1" ht="12">
      <c r="A1398" s="14"/>
      <c r="B1398" s="245"/>
      <c r="C1398" s="246"/>
      <c r="D1398" s="236" t="s">
        <v>240</v>
      </c>
      <c r="E1398" s="247" t="s">
        <v>19</v>
      </c>
      <c r="F1398" s="248" t="s">
        <v>1804</v>
      </c>
      <c r="G1398" s="246"/>
      <c r="H1398" s="249">
        <v>144</v>
      </c>
      <c r="I1398" s="250"/>
      <c r="J1398" s="246"/>
      <c r="K1398" s="246"/>
      <c r="L1398" s="251"/>
      <c r="M1398" s="252"/>
      <c r="N1398" s="253"/>
      <c r="O1398" s="253"/>
      <c r="P1398" s="253"/>
      <c r="Q1398" s="253"/>
      <c r="R1398" s="253"/>
      <c r="S1398" s="253"/>
      <c r="T1398" s="25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55" t="s">
        <v>240</v>
      </c>
      <c r="AU1398" s="255" t="s">
        <v>89</v>
      </c>
      <c r="AV1398" s="14" t="s">
        <v>89</v>
      </c>
      <c r="AW1398" s="14" t="s">
        <v>35</v>
      </c>
      <c r="AX1398" s="14" t="s">
        <v>73</v>
      </c>
      <c r="AY1398" s="255" t="s">
        <v>230</v>
      </c>
    </row>
    <row r="1399" spans="1:51" s="14" customFormat="1" ht="12">
      <c r="A1399" s="14"/>
      <c r="B1399" s="245"/>
      <c r="C1399" s="246"/>
      <c r="D1399" s="236" t="s">
        <v>240</v>
      </c>
      <c r="E1399" s="247" t="s">
        <v>19</v>
      </c>
      <c r="F1399" s="248" t="s">
        <v>1805</v>
      </c>
      <c r="G1399" s="246"/>
      <c r="H1399" s="249">
        <v>51</v>
      </c>
      <c r="I1399" s="250"/>
      <c r="J1399" s="246"/>
      <c r="K1399" s="246"/>
      <c r="L1399" s="251"/>
      <c r="M1399" s="252"/>
      <c r="N1399" s="253"/>
      <c r="O1399" s="253"/>
      <c r="P1399" s="253"/>
      <c r="Q1399" s="253"/>
      <c r="R1399" s="253"/>
      <c r="S1399" s="253"/>
      <c r="T1399" s="25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55" t="s">
        <v>240</v>
      </c>
      <c r="AU1399" s="255" t="s">
        <v>89</v>
      </c>
      <c r="AV1399" s="14" t="s">
        <v>89</v>
      </c>
      <c r="AW1399" s="14" t="s">
        <v>35</v>
      </c>
      <c r="AX1399" s="14" t="s">
        <v>73</v>
      </c>
      <c r="AY1399" s="255" t="s">
        <v>230</v>
      </c>
    </row>
    <row r="1400" spans="1:51" s="16" customFormat="1" ht="12">
      <c r="A1400" s="16"/>
      <c r="B1400" s="277"/>
      <c r="C1400" s="278"/>
      <c r="D1400" s="236" t="s">
        <v>240</v>
      </c>
      <c r="E1400" s="279" t="s">
        <v>179</v>
      </c>
      <c r="F1400" s="280" t="s">
        <v>469</v>
      </c>
      <c r="G1400" s="278"/>
      <c r="H1400" s="281">
        <v>195</v>
      </c>
      <c r="I1400" s="282"/>
      <c r="J1400" s="278"/>
      <c r="K1400" s="278"/>
      <c r="L1400" s="283"/>
      <c r="M1400" s="284"/>
      <c r="N1400" s="285"/>
      <c r="O1400" s="285"/>
      <c r="P1400" s="285"/>
      <c r="Q1400" s="285"/>
      <c r="R1400" s="285"/>
      <c r="S1400" s="285"/>
      <c r="T1400" s="28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T1400" s="287" t="s">
        <v>240</v>
      </c>
      <c r="AU1400" s="287" t="s">
        <v>89</v>
      </c>
      <c r="AV1400" s="16" t="s">
        <v>116</v>
      </c>
      <c r="AW1400" s="16" t="s">
        <v>35</v>
      </c>
      <c r="AX1400" s="16" t="s">
        <v>73</v>
      </c>
      <c r="AY1400" s="287" t="s">
        <v>230</v>
      </c>
    </row>
    <row r="1401" spans="1:51" s="15" customFormat="1" ht="12">
      <c r="A1401" s="15"/>
      <c r="B1401" s="256"/>
      <c r="C1401" s="257"/>
      <c r="D1401" s="236" t="s">
        <v>240</v>
      </c>
      <c r="E1401" s="258" t="s">
        <v>19</v>
      </c>
      <c r="F1401" s="259" t="s">
        <v>244</v>
      </c>
      <c r="G1401" s="257"/>
      <c r="H1401" s="260">
        <v>195</v>
      </c>
      <c r="I1401" s="261"/>
      <c r="J1401" s="257"/>
      <c r="K1401" s="257"/>
      <c r="L1401" s="262"/>
      <c r="M1401" s="263"/>
      <c r="N1401" s="264"/>
      <c r="O1401" s="264"/>
      <c r="P1401" s="264"/>
      <c r="Q1401" s="264"/>
      <c r="R1401" s="264"/>
      <c r="S1401" s="264"/>
      <c r="T1401" s="265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T1401" s="266" t="s">
        <v>240</v>
      </c>
      <c r="AU1401" s="266" t="s">
        <v>89</v>
      </c>
      <c r="AV1401" s="15" t="s">
        <v>236</v>
      </c>
      <c r="AW1401" s="15" t="s">
        <v>35</v>
      </c>
      <c r="AX1401" s="15" t="s">
        <v>81</v>
      </c>
      <c r="AY1401" s="266" t="s">
        <v>230</v>
      </c>
    </row>
    <row r="1402" spans="1:63" s="12" customFormat="1" ht="22.8" customHeight="1">
      <c r="A1402" s="12"/>
      <c r="B1402" s="200"/>
      <c r="C1402" s="201"/>
      <c r="D1402" s="202" t="s">
        <v>72</v>
      </c>
      <c r="E1402" s="214" t="s">
        <v>1806</v>
      </c>
      <c r="F1402" s="214" t="s">
        <v>1807</v>
      </c>
      <c r="G1402" s="201"/>
      <c r="H1402" s="201"/>
      <c r="I1402" s="204"/>
      <c r="J1402" s="215">
        <f>BK1402</f>
        <v>0</v>
      </c>
      <c r="K1402" s="201"/>
      <c r="L1402" s="206"/>
      <c r="M1402" s="207"/>
      <c r="N1402" s="208"/>
      <c r="O1402" s="208"/>
      <c r="P1402" s="209">
        <f>SUM(P1403:P1413)</f>
        <v>0</v>
      </c>
      <c r="Q1402" s="208"/>
      <c r="R1402" s="209">
        <f>SUM(R1403:R1413)</f>
        <v>0.04368</v>
      </c>
      <c r="S1402" s="208"/>
      <c r="T1402" s="210">
        <f>SUM(T1403:T1413)</f>
        <v>0</v>
      </c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R1402" s="211" t="s">
        <v>89</v>
      </c>
      <c r="AT1402" s="212" t="s">
        <v>72</v>
      </c>
      <c r="AU1402" s="212" t="s">
        <v>81</v>
      </c>
      <c r="AY1402" s="211" t="s">
        <v>230</v>
      </c>
      <c r="BK1402" s="213">
        <f>SUM(BK1403:BK1413)</f>
        <v>0</v>
      </c>
    </row>
    <row r="1403" spans="1:65" s="2" customFormat="1" ht="49.05" customHeight="1">
      <c r="A1403" s="40"/>
      <c r="B1403" s="41"/>
      <c r="C1403" s="216" t="s">
        <v>1808</v>
      </c>
      <c r="D1403" s="216" t="s">
        <v>232</v>
      </c>
      <c r="E1403" s="217" t="s">
        <v>1809</v>
      </c>
      <c r="F1403" s="218" t="s">
        <v>1810</v>
      </c>
      <c r="G1403" s="219" t="s">
        <v>315</v>
      </c>
      <c r="H1403" s="220">
        <v>2</v>
      </c>
      <c r="I1403" s="221"/>
      <c r="J1403" s="222">
        <f>ROUND(I1403*H1403,2)</f>
        <v>0</v>
      </c>
      <c r="K1403" s="218" t="s">
        <v>235</v>
      </c>
      <c r="L1403" s="46"/>
      <c r="M1403" s="223" t="s">
        <v>19</v>
      </c>
      <c r="N1403" s="224" t="s">
        <v>45</v>
      </c>
      <c r="O1403" s="86"/>
      <c r="P1403" s="225">
        <f>O1403*H1403</f>
        <v>0</v>
      </c>
      <c r="Q1403" s="225">
        <v>0</v>
      </c>
      <c r="R1403" s="225">
        <f>Q1403*H1403</f>
        <v>0</v>
      </c>
      <c r="S1403" s="225">
        <v>0</v>
      </c>
      <c r="T1403" s="226">
        <f>S1403*H1403</f>
        <v>0</v>
      </c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R1403" s="227" t="s">
        <v>348</v>
      </c>
      <c r="AT1403" s="227" t="s">
        <v>232</v>
      </c>
      <c r="AU1403" s="227" t="s">
        <v>89</v>
      </c>
      <c r="AY1403" s="19" t="s">
        <v>230</v>
      </c>
      <c r="BE1403" s="228">
        <f>IF(N1403="základní",J1403,0)</f>
        <v>0</v>
      </c>
      <c r="BF1403" s="228">
        <f>IF(N1403="snížená",J1403,0)</f>
        <v>0</v>
      </c>
      <c r="BG1403" s="228">
        <f>IF(N1403="zákl. přenesená",J1403,0)</f>
        <v>0</v>
      </c>
      <c r="BH1403" s="228">
        <f>IF(N1403="sníž. přenesená",J1403,0)</f>
        <v>0</v>
      </c>
      <c r="BI1403" s="228">
        <f>IF(N1403="nulová",J1403,0)</f>
        <v>0</v>
      </c>
      <c r="BJ1403" s="19" t="s">
        <v>89</v>
      </c>
      <c r="BK1403" s="228">
        <f>ROUND(I1403*H1403,2)</f>
        <v>0</v>
      </c>
      <c r="BL1403" s="19" t="s">
        <v>348</v>
      </c>
      <c r="BM1403" s="227" t="s">
        <v>1811</v>
      </c>
    </row>
    <row r="1404" spans="1:47" s="2" customFormat="1" ht="12">
      <c r="A1404" s="40"/>
      <c r="B1404" s="41"/>
      <c r="C1404" s="42"/>
      <c r="D1404" s="229" t="s">
        <v>238</v>
      </c>
      <c r="E1404" s="42"/>
      <c r="F1404" s="230" t="s">
        <v>1812</v>
      </c>
      <c r="G1404" s="42"/>
      <c r="H1404" s="42"/>
      <c r="I1404" s="231"/>
      <c r="J1404" s="42"/>
      <c r="K1404" s="42"/>
      <c r="L1404" s="46"/>
      <c r="M1404" s="232"/>
      <c r="N1404" s="233"/>
      <c r="O1404" s="86"/>
      <c r="P1404" s="86"/>
      <c r="Q1404" s="86"/>
      <c r="R1404" s="86"/>
      <c r="S1404" s="86"/>
      <c r="T1404" s="87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T1404" s="19" t="s">
        <v>238</v>
      </c>
      <c r="AU1404" s="19" t="s">
        <v>89</v>
      </c>
    </row>
    <row r="1405" spans="1:51" s="13" customFormat="1" ht="12">
      <c r="A1405" s="13"/>
      <c r="B1405" s="234"/>
      <c r="C1405" s="235"/>
      <c r="D1405" s="236" t="s">
        <v>240</v>
      </c>
      <c r="E1405" s="237" t="s">
        <v>19</v>
      </c>
      <c r="F1405" s="238" t="s">
        <v>1813</v>
      </c>
      <c r="G1405" s="235"/>
      <c r="H1405" s="237" t="s">
        <v>19</v>
      </c>
      <c r="I1405" s="239"/>
      <c r="J1405" s="235"/>
      <c r="K1405" s="235"/>
      <c r="L1405" s="240"/>
      <c r="M1405" s="241"/>
      <c r="N1405" s="242"/>
      <c r="O1405" s="242"/>
      <c r="P1405" s="242"/>
      <c r="Q1405" s="242"/>
      <c r="R1405" s="242"/>
      <c r="S1405" s="242"/>
      <c r="T1405" s="24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44" t="s">
        <v>240</v>
      </c>
      <c r="AU1405" s="244" t="s">
        <v>89</v>
      </c>
      <c r="AV1405" s="13" t="s">
        <v>81</v>
      </c>
      <c r="AW1405" s="13" t="s">
        <v>35</v>
      </c>
      <c r="AX1405" s="13" t="s">
        <v>73</v>
      </c>
      <c r="AY1405" s="244" t="s">
        <v>230</v>
      </c>
    </row>
    <row r="1406" spans="1:51" s="14" customFormat="1" ht="12">
      <c r="A1406" s="14"/>
      <c r="B1406" s="245"/>
      <c r="C1406" s="246"/>
      <c r="D1406" s="236" t="s">
        <v>240</v>
      </c>
      <c r="E1406" s="247" t="s">
        <v>19</v>
      </c>
      <c r="F1406" s="248" t="s">
        <v>89</v>
      </c>
      <c r="G1406" s="246"/>
      <c r="H1406" s="249">
        <v>2</v>
      </c>
      <c r="I1406" s="250"/>
      <c r="J1406" s="246"/>
      <c r="K1406" s="246"/>
      <c r="L1406" s="251"/>
      <c r="M1406" s="252"/>
      <c r="N1406" s="253"/>
      <c r="O1406" s="253"/>
      <c r="P1406" s="253"/>
      <c r="Q1406" s="253"/>
      <c r="R1406" s="253"/>
      <c r="S1406" s="253"/>
      <c r="T1406" s="25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55" t="s">
        <v>240</v>
      </c>
      <c r="AU1406" s="255" t="s">
        <v>89</v>
      </c>
      <c r="AV1406" s="14" t="s">
        <v>89</v>
      </c>
      <c r="AW1406" s="14" t="s">
        <v>35</v>
      </c>
      <c r="AX1406" s="14" t="s">
        <v>73</v>
      </c>
      <c r="AY1406" s="255" t="s">
        <v>230</v>
      </c>
    </row>
    <row r="1407" spans="1:51" s="15" customFormat="1" ht="12">
      <c r="A1407" s="15"/>
      <c r="B1407" s="256"/>
      <c r="C1407" s="257"/>
      <c r="D1407" s="236" t="s">
        <v>240</v>
      </c>
      <c r="E1407" s="258" t="s">
        <v>19</v>
      </c>
      <c r="F1407" s="259" t="s">
        <v>244</v>
      </c>
      <c r="G1407" s="257"/>
      <c r="H1407" s="260">
        <v>2</v>
      </c>
      <c r="I1407" s="261"/>
      <c r="J1407" s="257"/>
      <c r="K1407" s="257"/>
      <c r="L1407" s="262"/>
      <c r="M1407" s="263"/>
      <c r="N1407" s="264"/>
      <c r="O1407" s="264"/>
      <c r="P1407" s="264"/>
      <c r="Q1407" s="264"/>
      <c r="R1407" s="264"/>
      <c r="S1407" s="264"/>
      <c r="T1407" s="26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T1407" s="266" t="s">
        <v>240</v>
      </c>
      <c r="AU1407" s="266" t="s">
        <v>89</v>
      </c>
      <c r="AV1407" s="15" t="s">
        <v>236</v>
      </c>
      <c r="AW1407" s="15" t="s">
        <v>35</v>
      </c>
      <c r="AX1407" s="15" t="s">
        <v>81</v>
      </c>
      <c r="AY1407" s="266" t="s">
        <v>230</v>
      </c>
    </row>
    <row r="1408" spans="1:65" s="2" customFormat="1" ht="24.15" customHeight="1">
      <c r="A1408" s="40"/>
      <c r="B1408" s="41"/>
      <c r="C1408" s="267" t="s">
        <v>1814</v>
      </c>
      <c r="D1408" s="267" t="s">
        <v>281</v>
      </c>
      <c r="E1408" s="268" t="s">
        <v>1815</v>
      </c>
      <c r="F1408" s="269" t="s">
        <v>1816</v>
      </c>
      <c r="G1408" s="270" t="s">
        <v>144</v>
      </c>
      <c r="H1408" s="271">
        <v>3.36</v>
      </c>
      <c r="I1408" s="272"/>
      <c r="J1408" s="273">
        <f>ROUND(I1408*H1408,2)</f>
        <v>0</v>
      </c>
      <c r="K1408" s="269" t="s">
        <v>235</v>
      </c>
      <c r="L1408" s="274"/>
      <c r="M1408" s="275" t="s">
        <v>19</v>
      </c>
      <c r="N1408" s="276" t="s">
        <v>45</v>
      </c>
      <c r="O1408" s="86"/>
      <c r="P1408" s="225">
        <f>O1408*H1408</f>
        <v>0</v>
      </c>
      <c r="Q1408" s="225">
        <v>0.013</v>
      </c>
      <c r="R1408" s="225">
        <f>Q1408*H1408</f>
        <v>0.04368</v>
      </c>
      <c r="S1408" s="225">
        <v>0</v>
      </c>
      <c r="T1408" s="226">
        <f>S1408*H1408</f>
        <v>0</v>
      </c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R1408" s="227" t="s">
        <v>456</v>
      </c>
      <c r="AT1408" s="227" t="s">
        <v>281</v>
      </c>
      <c r="AU1408" s="227" t="s">
        <v>89</v>
      </c>
      <c r="AY1408" s="19" t="s">
        <v>230</v>
      </c>
      <c r="BE1408" s="228">
        <f>IF(N1408="základní",J1408,0)</f>
        <v>0</v>
      </c>
      <c r="BF1408" s="228">
        <f>IF(N1408="snížená",J1408,0)</f>
        <v>0</v>
      </c>
      <c r="BG1408" s="228">
        <f>IF(N1408="zákl. přenesená",J1408,0)</f>
        <v>0</v>
      </c>
      <c r="BH1408" s="228">
        <f>IF(N1408="sníž. přenesená",J1408,0)</f>
        <v>0</v>
      </c>
      <c r="BI1408" s="228">
        <f>IF(N1408="nulová",J1408,0)</f>
        <v>0</v>
      </c>
      <c r="BJ1408" s="19" t="s">
        <v>89</v>
      </c>
      <c r="BK1408" s="228">
        <f>ROUND(I1408*H1408,2)</f>
        <v>0</v>
      </c>
      <c r="BL1408" s="19" t="s">
        <v>348</v>
      </c>
      <c r="BM1408" s="227" t="s">
        <v>1817</v>
      </c>
    </row>
    <row r="1409" spans="1:51" s="13" customFormat="1" ht="12">
      <c r="A1409" s="13"/>
      <c r="B1409" s="234"/>
      <c r="C1409" s="235"/>
      <c r="D1409" s="236" t="s">
        <v>240</v>
      </c>
      <c r="E1409" s="237" t="s">
        <v>19</v>
      </c>
      <c r="F1409" s="238" t="s">
        <v>1813</v>
      </c>
      <c r="G1409" s="235"/>
      <c r="H1409" s="237" t="s">
        <v>19</v>
      </c>
      <c r="I1409" s="239"/>
      <c r="J1409" s="235"/>
      <c r="K1409" s="235"/>
      <c r="L1409" s="240"/>
      <c r="M1409" s="241"/>
      <c r="N1409" s="242"/>
      <c r="O1409" s="242"/>
      <c r="P1409" s="242"/>
      <c r="Q1409" s="242"/>
      <c r="R1409" s="242"/>
      <c r="S1409" s="242"/>
      <c r="T1409" s="24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44" t="s">
        <v>240</v>
      </c>
      <c r="AU1409" s="244" t="s">
        <v>89</v>
      </c>
      <c r="AV1409" s="13" t="s">
        <v>81</v>
      </c>
      <c r="AW1409" s="13" t="s">
        <v>35</v>
      </c>
      <c r="AX1409" s="13" t="s">
        <v>73</v>
      </c>
      <c r="AY1409" s="244" t="s">
        <v>230</v>
      </c>
    </row>
    <row r="1410" spans="1:51" s="14" customFormat="1" ht="12">
      <c r="A1410" s="14"/>
      <c r="B1410" s="245"/>
      <c r="C1410" s="246"/>
      <c r="D1410" s="236" t="s">
        <v>240</v>
      </c>
      <c r="E1410" s="247" t="s">
        <v>19</v>
      </c>
      <c r="F1410" s="248" t="s">
        <v>1818</v>
      </c>
      <c r="G1410" s="246"/>
      <c r="H1410" s="249">
        <v>3.36</v>
      </c>
      <c r="I1410" s="250"/>
      <c r="J1410" s="246"/>
      <c r="K1410" s="246"/>
      <c r="L1410" s="251"/>
      <c r="M1410" s="252"/>
      <c r="N1410" s="253"/>
      <c r="O1410" s="253"/>
      <c r="P1410" s="253"/>
      <c r="Q1410" s="253"/>
      <c r="R1410" s="253"/>
      <c r="S1410" s="253"/>
      <c r="T1410" s="25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55" t="s">
        <v>240</v>
      </c>
      <c r="AU1410" s="255" t="s">
        <v>89</v>
      </c>
      <c r="AV1410" s="14" t="s">
        <v>89</v>
      </c>
      <c r="AW1410" s="14" t="s">
        <v>35</v>
      </c>
      <c r="AX1410" s="14" t="s">
        <v>73</v>
      </c>
      <c r="AY1410" s="255" t="s">
        <v>230</v>
      </c>
    </row>
    <row r="1411" spans="1:51" s="15" customFormat="1" ht="12">
      <c r="A1411" s="15"/>
      <c r="B1411" s="256"/>
      <c r="C1411" s="257"/>
      <c r="D1411" s="236" t="s">
        <v>240</v>
      </c>
      <c r="E1411" s="258" t="s">
        <v>19</v>
      </c>
      <c r="F1411" s="259" t="s">
        <v>244</v>
      </c>
      <c r="G1411" s="257"/>
      <c r="H1411" s="260">
        <v>3.36</v>
      </c>
      <c r="I1411" s="261"/>
      <c r="J1411" s="257"/>
      <c r="K1411" s="257"/>
      <c r="L1411" s="262"/>
      <c r="M1411" s="263"/>
      <c r="N1411" s="264"/>
      <c r="O1411" s="264"/>
      <c r="P1411" s="264"/>
      <c r="Q1411" s="264"/>
      <c r="R1411" s="264"/>
      <c r="S1411" s="264"/>
      <c r="T1411" s="265"/>
      <c r="U1411" s="15"/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5"/>
      <c r="AT1411" s="266" t="s">
        <v>240</v>
      </c>
      <c r="AU1411" s="266" t="s">
        <v>89</v>
      </c>
      <c r="AV1411" s="15" t="s">
        <v>236</v>
      </c>
      <c r="AW1411" s="15" t="s">
        <v>35</v>
      </c>
      <c r="AX1411" s="15" t="s">
        <v>81</v>
      </c>
      <c r="AY1411" s="266" t="s">
        <v>230</v>
      </c>
    </row>
    <row r="1412" spans="1:65" s="2" customFormat="1" ht="49.05" customHeight="1">
      <c r="A1412" s="40"/>
      <c r="B1412" s="41"/>
      <c r="C1412" s="216" t="s">
        <v>1819</v>
      </c>
      <c r="D1412" s="216" t="s">
        <v>232</v>
      </c>
      <c r="E1412" s="217" t="s">
        <v>1820</v>
      </c>
      <c r="F1412" s="218" t="s">
        <v>1821</v>
      </c>
      <c r="G1412" s="219" t="s">
        <v>261</v>
      </c>
      <c r="H1412" s="220">
        <v>0.044</v>
      </c>
      <c r="I1412" s="221"/>
      <c r="J1412" s="222">
        <f>ROUND(I1412*H1412,2)</f>
        <v>0</v>
      </c>
      <c r="K1412" s="218" t="s">
        <v>235</v>
      </c>
      <c r="L1412" s="46"/>
      <c r="M1412" s="223" t="s">
        <v>19</v>
      </c>
      <c r="N1412" s="224" t="s">
        <v>45</v>
      </c>
      <c r="O1412" s="86"/>
      <c r="P1412" s="225">
        <f>O1412*H1412</f>
        <v>0</v>
      </c>
      <c r="Q1412" s="225">
        <v>0</v>
      </c>
      <c r="R1412" s="225">
        <f>Q1412*H1412</f>
        <v>0</v>
      </c>
      <c r="S1412" s="225">
        <v>0</v>
      </c>
      <c r="T1412" s="226">
        <f>S1412*H1412</f>
        <v>0</v>
      </c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R1412" s="227" t="s">
        <v>348</v>
      </c>
      <c r="AT1412" s="227" t="s">
        <v>232</v>
      </c>
      <c r="AU1412" s="227" t="s">
        <v>89</v>
      </c>
      <c r="AY1412" s="19" t="s">
        <v>230</v>
      </c>
      <c r="BE1412" s="228">
        <f>IF(N1412="základní",J1412,0)</f>
        <v>0</v>
      </c>
      <c r="BF1412" s="228">
        <f>IF(N1412="snížená",J1412,0)</f>
        <v>0</v>
      </c>
      <c r="BG1412" s="228">
        <f>IF(N1412="zákl. přenesená",J1412,0)</f>
        <v>0</v>
      </c>
      <c r="BH1412" s="228">
        <f>IF(N1412="sníž. přenesená",J1412,0)</f>
        <v>0</v>
      </c>
      <c r="BI1412" s="228">
        <f>IF(N1412="nulová",J1412,0)</f>
        <v>0</v>
      </c>
      <c r="BJ1412" s="19" t="s">
        <v>89</v>
      </c>
      <c r="BK1412" s="228">
        <f>ROUND(I1412*H1412,2)</f>
        <v>0</v>
      </c>
      <c r="BL1412" s="19" t="s">
        <v>348</v>
      </c>
      <c r="BM1412" s="227" t="s">
        <v>1822</v>
      </c>
    </row>
    <row r="1413" spans="1:47" s="2" customFormat="1" ht="12">
      <c r="A1413" s="40"/>
      <c r="B1413" s="41"/>
      <c r="C1413" s="42"/>
      <c r="D1413" s="229" t="s">
        <v>238</v>
      </c>
      <c r="E1413" s="42"/>
      <c r="F1413" s="230" t="s">
        <v>1823</v>
      </c>
      <c r="G1413" s="42"/>
      <c r="H1413" s="42"/>
      <c r="I1413" s="231"/>
      <c r="J1413" s="42"/>
      <c r="K1413" s="42"/>
      <c r="L1413" s="46"/>
      <c r="M1413" s="290"/>
      <c r="N1413" s="291"/>
      <c r="O1413" s="292"/>
      <c r="P1413" s="292"/>
      <c r="Q1413" s="292"/>
      <c r="R1413" s="292"/>
      <c r="S1413" s="292"/>
      <c r="T1413" s="293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T1413" s="19" t="s">
        <v>238</v>
      </c>
      <c r="AU1413" s="19" t="s">
        <v>89</v>
      </c>
    </row>
    <row r="1414" spans="1:31" s="2" customFormat="1" ht="6.95" customHeight="1">
      <c r="A1414" s="40"/>
      <c r="B1414" s="61"/>
      <c r="C1414" s="62"/>
      <c r="D1414" s="62"/>
      <c r="E1414" s="62"/>
      <c r="F1414" s="62"/>
      <c r="G1414" s="62"/>
      <c r="H1414" s="62"/>
      <c r="I1414" s="62"/>
      <c r="J1414" s="62"/>
      <c r="K1414" s="62"/>
      <c r="L1414" s="46"/>
      <c r="M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</row>
  </sheetData>
  <sheetProtection password="EEA3" sheet="1" objects="1" scenarios="1" formatColumns="0" formatRows="0" autoFilter="0"/>
  <autoFilter ref="C106:K1413"/>
  <mergeCells count="9">
    <mergeCell ref="E7:H7"/>
    <mergeCell ref="E9:H9"/>
    <mergeCell ref="E18:H18"/>
    <mergeCell ref="E27:H27"/>
    <mergeCell ref="E48:H48"/>
    <mergeCell ref="E50:H50"/>
    <mergeCell ref="E97:H97"/>
    <mergeCell ref="E99:H99"/>
    <mergeCell ref="L2:V2"/>
  </mergeCells>
  <hyperlinks>
    <hyperlink ref="F111" r:id="rId1" display="https://podminky.urs.cz/item/CS_URS_2022_02/139711111"/>
    <hyperlink ref="F117" r:id="rId2" display="https://podminky.urs.cz/item/CS_URS_2022_02/162211311"/>
    <hyperlink ref="F122" r:id="rId3" display="https://podminky.urs.cz/item/CS_URS_2022_02/162211319"/>
    <hyperlink ref="F127" r:id="rId4" display="https://podminky.urs.cz/item/CS_URS_2022_02/162751117"/>
    <hyperlink ref="F130" r:id="rId5" display="https://podminky.urs.cz/item/CS_URS_2022_02/171201221"/>
    <hyperlink ref="F134" r:id="rId6" display="https://podminky.urs.cz/item/CS_URS_2022_02/174111102"/>
    <hyperlink ref="F139" r:id="rId7" display="https://podminky.urs.cz/item/CS_URS_2022_02/175111101"/>
    <hyperlink ref="F147" r:id="rId8" display="https://podminky.urs.cz/item/CS_URS_2022_02/340239211"/>
    <hyperlink ref="F152" r:id="rId9" display="https://podminky.urs.cz/item/CS_URS_2022_02/631311135"/>
    <hyperlink ref="F158" r:id="rId10" display="https://podminky.urs.cz/item/CS_URS_2022_02/631362021"/>
    <hyperlink ref="F165" r:id="rId11" display="https://podminky.urs.cz/item/CS_URS_2022_02/611315221"/>
    <hyperlink ref="F178" r:id="rId12" display="https://podminky.urs.cz/item/CS_URS_2022_02/612315102"/>
    <hyperlink ref="F182" r:id="rId13" display="https://podminky.urs.cz/item/CS_URS_2022_02/612315121"/>
    <hyperlink ref="F188" r:id="rId14" display="https://podminky.urs.cz/item/CS_URS_2022_02/612315221"/>
    <hyperlink ref="F202" r:id="rId15" display="https://podminky.urs.cz/item/CS_URS_2022_02/612315223"/>
    <hyperlink ref="F209" r:id="rId16" display="https://podminky.urs.cz/item/CS_URS_2022_02/612315225"/>
    <hyperlink ref="F214" r:id="rId17" display="https://podminky.urs.cz/item/CS_URS_2022_02/612325302"/>
    <hyperlink ref="F220" r:id="rId18" display="https://podminky.urs.cz/item/CS_URS_2022_02/619995001"/>
    <hyperlink ref="F233" r:id="rId19" display="https://podminky.urs.cz/item/CS_URS_2022_02/622131121"/>
    <hyperlink ref="F238" r:id="rId20" display="https://podminky.urs.cz/item/CS_URS_2022_02/622142001"/>
    <hyperlink ref="F243" r:id="rId21" display="https://podminky.urs.cz/item/CS_URS_2022_02/622143004"/>
    <hyperlink ref="F259" r:id="rId22" display="https://podminky.urs.cz/item/CS_URS_2022_02/622151011"/>
    <hyperlink ref="F264" r:id="rId23" display="https://podminky.urs.cz/item/CS_URS_2022_02/622212001"/>
    <hyperlink ref="F274" r:id="rId24" display="https://podminky.urs.cz/item/CS_URS_2022_02/622252002"/>
    <hyperlink ref="F281" r:id="rId25" display="https://podminky.urs.cz/item/CS_URS_2022_02/622541012"/>
    <hyperlink ref="F286" r:id="rId26" display="https://podminky.urs.cz/item/CS_URS_2022_02/629991011"/>
    <hyperlink ref="F303" r:id="rId27" display="https://podminky.urs.cz/item/CS_URS_2022_02/629991012"/>
    <hyperlink ref="F308" r:id="rId28" display="https://podminky.urs.cz/item/CS_URS_2022_02/632450134"/>
    <hyperlink ref="F314" r:id="rId29" display="https://podminky.urs.cz/item/CS_URS_2022_02/632452441"/>
    <hyperlink ref="F321" r:id="rId30" display="https://podminky.urs.cz/item/CS_URS_2022_02/965042241"/>
    <hyperlink ref="F327" r:id="rId31" display="https://podminky.urs.cz/item/CS_URS_2022_02/965045113"/>
    <hyperlink ref="F335" r:id="rId32" display="https://podminky.urs.cz/item/CS_URS_2022_02/965081313"/>
    <hyperlink ref="F340" r:id="rId33" display="https://podminky.urs.cz/item/CS_URS_2022_02/965081611"/>
    <hyperlink ref="F345" r:id="rId34" display="https://podminky.urs.cz/item/CS_URS_2022_02/968062375"/>
    <hyperlink ref="F350" r:id="rId35" display="https://podminky.urs.cz/item/CS_URS_2022_02/968072455"/>
    <hyperlink ref="F360" r:id="rId36" display="https://podminky.urs.cz/item/CS_URS_2022_02/971033171"/>
    <hyperlink ref="F365" r:id="rId37" display="https://podminky.urs.cz/item/CS_URS_2022_02/971033351"/>
    <hyperlink ref="F372" r:id="rId38" display="https://podminky.urs.cz/item/CS_URS_2022_02/971033371"/>
    <hyperlink ref="F379" r:id="rId39" display="https://podminky.urs.cz/item/CS_URS_2022_02/972033171"/>
    <hyperlink ref="F384" r:id="rId40" display="https://podminky.urs.cz/item/CS_URS_2022_02/972054141"/>
    <hyperlink ref="F395" r:id="rId41" display="https://podminky.urs.cz/item/CS_URS_2022_02/973031151"/>
    <hyperlink ref="F399" r:id="rId42" display="https://podminky.urs.cz/item/CS_URS_2022_02/973032614"/>
    <hyperlink ref="F405" r:id="rId43" display="https://podminky.urs.cz/item/CS_URS_2022_02/974031142"/>
    <hyperlink ref="F418" r:id="rId44" display="https://podminky.urs.cz/item/CS_URS_2022_02/974031164"/>
    <hyperlink ref="F423" r:id="rId45" display="https://podminky.urs.cz/item/CS_URS_2022_02/977311112"/>
    <hyperlink ref="F429" r:id="rId46" display="https://podminky.urs.cz/item/CS_URS_2022_02/977311113"/>
    <hyperlink ref="F435" r:id="rId47" display="https://podminky.urs.cz/item/CS_URS_2022_02/977332111"/>
    <hyperlink ref="F454" r:id="rId48" display="https://podminky.urs.cz/item/CS_URS_2022_02/977332112"/>
    <hyperlink ref="F463" r:id="rId49" display="https://podminky.urs.cz/item/CS_URS_2022_02/978059541"/>
    <hyperlink ref="F476" r:id="rId50" display="https://podminky.urs.cz/item/CS_URS_2022_02/953943212"/>
    <hyperlink ref="F485" r:id="rId51" display="https://podminky.urs.cz/item/CS_URS_2022_02/941211111"/>
    <hyperlink ref="F490" r:id="rId52" display="https://podminky.urs.cz/item/CS_URS_2022_02/941211211"/>
    <hyperlink ref="F495" r:id="rId53" display="https://podminky.urs.cz/item/CS_URS_2022_02/941211811"/>
    <hyperlink ref="F500" r:id="rId54" display="https://podminky.urs.cz/item/CS_URS_2022_02/946111111"/>
    <hyperlink ref="F502" r:id="rId55" display="https://podminky.urs.cz/item/CS_URS_2022_02/946111211"/>
    <hyperlink ref="F505" r:id="rId56" display="https://podminky.urs.cz/item/CS_URS_2022_02/946111811"/>
    <hyperlink ref="F508" r:id="rId57" display="https://podminky.urs.cz/item/CS_URS_2022_02/997013152"/>
    <hyperlink ref="F510" r:id="rId58" display="https://podminky.urs.cz/item/CS_URS_2022_02/997013501"/>
    <hyperlink ref="F512" r:id="rId59" display="https://podminky.urs.cz/item/CS_URS_2022_02/997013509"/>
    <hyperlink ref="F515" r:id="rId60" display="https://podminky.urs.cz/item/CS_URS_2022_02/997013631"/>
    <hyperlink ref="F517" r:id="rId61" display="https://podminky.urs.cz/item/CS_URS_2022_02/997221141"/>
    <hyperlink ref="F520" r:id="rId62" display="https://podminky.urs.cz/item/CS_URS_2022_02/998011002"/>
    <hyperlink ref="F524" r:id="rId63" display="https://podminky.urs.cz/item/CS_URS_2022_02/711111001"/>
    <hyperlink ref="F541" r:id="rId64" display="https://podminky.urs.cz/item/CS_URS_2022_02/711111051"/>
    <hyperlink ref="F548" r:id="rId65" display="https://podminky.urs.cz/item/CS_URS_2022_02/711141559"/>
    <hyperlink ref="F554" r:id="rId66" display="https://podminky.urs.cz/item/CS_URS_2022_02/711191202"/>
    <hyperlink ref="F564" r:id="rId67" display="https://podminky.urs.cz/item/CS_URS_2022_02/711192101"/>
    <hyperlink ref="F574" r:id="rId68" display="https://podminky.urs.cz/item/CS_URS_2022_02/711199095"/>
    <hyperlink ref="F582" r:id="rId69" display="https://podminky.urs.cz/item/CS_URS_2022_02/711199097"/>
    <hyperlink ref="F586" r:id="rId70" display="https://podminky.urs.cz/item/CS_URS_2022_02/711199101"/>
    <hyperlink ref="F596" r:id="rId71" display="https://podminky.urs.cz/item/CS_URS_2022_02/711199102"/>
    <hyperlink ref="F605" r:id="rId72" display="https://podminky.urs.cz/item/CS_URS_2022_02/711491571"/>
    <hyperlink ref="F614" r:id="rId73" display="https://podminky.urs.cz/item/CS_URS_2022_02/998711102"/>
    <hyperlink ref="F617" r:id="rId74" display="https://podminky.urs.cz/item/CS_URS_2022_02/713132331"/>
    <hyperlink ref="F623" r:id="rId75" display="https://podminky.urs.cz/item/CS_URS_2022_02/998713102"/>
    <hyperlink ref="F626" r:id="rId76" display="https://podminky.urs.cz/item/CS_URS_2022_02/714111401"/>
    <hyperlink ref="F631" r:id="rId77" display="https://podminky.urs.cz/item/CS_URS_2022_02/998714102"/>
    <hyperlink ref="F634" r:id="rId78" display="https://podminky.urs.cz/item/CS_URS_2022_02/733191923"/>
    <hyperlink ref="F636" r:id="rId79" display="https://podminky.urs.cz/item/CS_URS_2022_02/733222102"/>
    <hyperlink ref="F643" r:id="rId80" display="https://podminky.urs.cz/item/CS_URS_2022_02/733291101"/>
    <hyperlink ref="F647" r:id="rId81" display="https://podminky.urs.cz/item/CS_URS_2022_02/998733102"/>
    <hyperlink ref="F650" r:id="rId82" display="https://podminky.urs.cz/item/CS_URS_2022_02/734211115"/>
    <hyperlink ref="F652" r:id="rId83" display="https://podminky.urs.cz/item/CS_URS_2022_02/734221514"/>
    <hyperlink ref="F656" r:id="rId84" display="https://podminky.urs.cz/item/CS_URS_2022_02/998734102"/>
    <hyperlink ref="F659" r:id="rId85" display="https://podminky.urs.cz/item/CS_URS_2022_02/735164511"/>
    <hyperlink ref="F662" r:id="rId86" display="https://podminky.urs.cz/item/CS_URS_2022_02/998735102"/>
    <hyperlink ref="F665" r:id="rId87" display="https://podminky.urs.cz/item/CS_URS_2022_02/742110002"/>
    <hyperlink ref="F673" r:id="rId88" display="https://podminky.urs.cz/item/CS_URS_2022_02/742121001"/>
    <hyperlink ref="F681" r:id="rId89" display="https://podminky.urs.cz/item/CS_URS_2022_02/742122001"/>
    <hyperlink ref="F688" r:id="rId90" display="https://podminky.urs.cz/item/CS_URS_2022_02/742210121"/>
    <hyperlink ref="F694" r:id="rId91" display="https://podminky.urs.cz/item/CS_URS_2022_02/742330041"/>
    <hyperlink ref="F705" r:id="rId92" display="https://podminky.urs.cz/item/CS_URS_2022_02/998742102"/>
    <hyperlink ref="F708" r:id="rId93" display="https://podminky.urs.cz/item/CS_URS_2022_02/763111411"/>
    <hyperlink ref="F716" r:id="rId94" display="https://podminky.urs.cz/item/CS_URS_2022_02/763111431"/>
    <hyperlink ref="F724" r:id="rId95" display="https://podminky.urs.cz/item/CS_URS_2022_02/763111717"/>
    <hyperlink ref="F729" r:id="rId96" display="https://podminky.urs.cz/item/CS_URS_2022_02/763111771"/>
    <hyperlink ref="F734" r:id="rId97" display="https://podminky.urs.cz/item/CS_URS_2022_02/763111812"/>
    <hyperlink ref="F739" r:id="rId98" display="https://podminky.urs.cz/item/CS_URS_2022_02/763121422"/>
    <hyperlink ref="F746" r:id="rId99" display="https://podminky.urs.cz/item/CS_URS_2022_02/763121483"/>
    <hyperlink ref="F752" r:id="rId100" display="https://podminky.urs.cz/item/CS_URS_2022_02/763121621"/>
    <hyperlink ref="F758" r:id="rId101" display="https://podminky.urs.cz/item/CS_URS_2022_02/763121714"/>
    <hyperlink ref="F763" r:id="rId102" display="https://podminky.urs.cz/item/CS_URS_2022_02/763121761"/>
    <hyperlink ref="F768" r:id="rId103" display="https://podminky.urs.cz/item/CS_URS_2022_02/763131421"/>
    <hyperlink ref="F777" r:id="rId104" display="https://podminky.urs.cz/item/CS_URS_2022_02/763131461"/>
    <hyperlink ref="F785" r:id="rId105" display="https://podminky.urs.cz/item/CS_URS_2022_02/763131714"/>
    <hyperlink ref="F790" r:id="rId106" display="https://podminky.urs.cz/item/CS_URS_2022_02/763131771"/>
    <hyperlink ref="F800" r:id="rId107" display="https://podminky.urs.cz/item/CS_URS_2022_02/763181311"/>
    <hyperlink ref="F827" r:id="rId108" display="https://podminky.urs.cz/item/CS_URS_2022_02/763181811"/>
    <hyperlink ref="F829" r:id="rId109" display="https://podminky.urs.cz/item/CS_URS_2022_02/998763101"/>
    <hyperlink ref="F832" r:id="rId110" display="https://podminky.urs.cz/item/CS_URS_2022_02/764222404"/>
    <hyperlink ref="F837" r:id="rId111" display="https://podminky.urs.cz/item/CS_URS_2022_02/764224403"/>
    <hyperlink ref="F842" r:id="rId112" display="https://podminky.urs.cz/item/CS_URS_2022_02/764226404"/>
    <hyperlink ref="F847" r:id="rId113" display="https://podminky.urs.cz/item/CS_URS_2022_02/764226444"/>
    <hyperlink ref="F854" r:id="rId114" display="https://podminky.urs.cz/item/CS_URS_2022_02/998764102"/>
    <hyperlink ref="F857" r:id="rId115" display="https://podminky.urs.cz/item/CS_URS_2022_02/765135001"/>
    <hyperlink ref="F870" r:id="rId116" display="https://podminky.urs.cz/item/CS_URS_2022_02/998765102"/>
    <hyperlink ref="F873" r:id="rId117" display="https://podminky.urs.cz/item/CS_URS_2022_02/766417513"/>
    <hyperlink ref="F883" r:id="rId118" display="https://podminky.urs.cz/item/CS_URS_2022_02/766621211"/>
    <hyperlink ref="F890" r:id="rId119" display="https://podminky.urs.cz/item/CS_URS_2022_02/766629213"/>
    <hyperlink ref="F896" r:id="rId120" display="https://podminky.urs.cz/item/CS_URS_2022_02/766660001"/>
    <hyperlink ref="F917" r:id="rId121" display="https://podminky.urs.cz/item/CS_URS_2022_02/766660021"/>
    <hyperlink ref="F931" r:id="rId122" display="https://podminky.urs.cz/item/CS_URS_2022_02/766691914"/>
    <hyperlink ref="F933" r:id="rId123" display="https://podminky.urs.cz/item/CS_URS_2022_02/766694112"/>
    <hyperlink ref="F949" r:id="rId124" display="https://podminky.urs.cz/item/CS_URS_2022_02/766694122"/>
    <hyperlink ref="F997" r:id="rId125" display="https://podminky.urs.cz/item/CS_URS_2022_02/766811212"/>
    <hyperlink ref="F1008" r:id="rId126" display="https://podminky.urs.cz/item/CS_URS_2021_02/766811213"/>
    <hyperlink ref="F1021" r:id="rId127" display="https://podminky.urs.cz/item/CS_URS_2021_02/766811222"/>
    <hyperlink ref="F1029" r:id="rId128" display="https://podminky.urs.cz/item/CS_URS_2021_02/766811223"/>
    <hyperlink ref="F1037" r:id="rId129" display="https://podminky.urs.cz/item/CS_URS_2022_02/766811231"/>
    <hyperlink ref="F1051" r:id="rId130" display="https://podminky.urs.cz/item/CS_URS_2021_02/766811233"/>
    <hyperlink ref="F1064" r:id="rId131" display="https://podminky.urs.cz/item/CS_URS_2021_02/766811239"/>
    <hyperlink ref="F1072" r:id="rId132" display="https://podminky.urs.cz/item/CS_URS_2022_02/766812820"/>
    <hyperlink ref="F1088" r:id="rId133" display="https://podminky.urs.cz/item/CS_URS_2022_02/998766102"/>
    <hyperlink ref="F1091" r:id="rId134" display="https://podminky.urs.cz/item/CS_URS_2022_02/767161211"/>
    <hyperlink ref="F1098" r:id="rId135" display="https://podminky.urs.cz/item/CS_URS_2022_02/767531111"/>
    <hyperlink ref="F1105" r:id="rId136" display="https://podminky.urs.cz/item/CS_URS_2022_02/767531121"/>
    <hyperlink ref="F1113" r:id="rId137" display="https://podminky.urs.cz/item/CS_URS_2022_02/767821114"/>
    <hyperlink ref="F1120" r:id="rId138" display="https://podminky.urs.cz/item/CS_URS_2022_02/998767202"/>
    <hyperlink ref="F1123" r:id="rId139" display="https://podminky.urs.cz/item/CS_URS_2022_02/771111011"/>
    <hyperlink ref="F1128" r:id="rId140" display="https://podminky.urs.cz/item/CS_URS_2022_02/771121011"/>
    <hyperlink ref="F1133" r:id="rId141" display="https://podminky.urs.cz/item/CS_URS_2022_02/771151021"/>
    <hyperlink ref="F1138" r:id="rId142" display="https://podminky.urs.cz/item/CS_URS_2022_02/771161021"/>
    <hyperlink ref="F1145" r:id="rId143" display="https://podminky.urs.cz/item/CS_URS_2022_02/771474112"/>
    <hyperlink ref="F1154" r:id="rId144" display="https://podminky.urs.cz/item/CS_URS_2022_02/771574115"/>
    <hyperlink ref="F1164" r:id="rId145" display="https://podminky.urs.cz/item/CS_URS_2022_02/771574264"/>
    <hyperlink ref="F1172" r:id="rId146" display="https://podminky.urs.cz/item/CS_URS_2022_02/771577111"/>
    <hyperlink ref="F1176" r:id="rId147" display="https://podminky.urs.cz/item/CS_URS_2022_02/771591115"/>
    <hyperlink ref="F1187" r:id="rId148" display="https://podminky.urs.cz/item/CS_URS_2022_02/771592011"/>
    <hyperlink ref="F1192" r:id="rId149" display="https://podminky.urs.cz/item/CS_URS_2022_02/998771102"/>
    <hyperlink ref="F1195" r:id="rId150" display="https://podminky.urs.cz/item/CS_URS_2022_02/776111116"/>
    <hyperlink ref="F1199" r:id="rId151" display="https://podminky.urs.cz/item/CS_URS_2022_02/776111311"/>
    <hyperlink ref="F1203" r:id="rId152" display="https://podminky.urs.cz/item/CS_URS_2022_02/776121321"/>
    <hyperlink ref="F1207" r:id="rId153" display="https://podminky.urs.cz/item/CS_URS_2022_02/776141111"/>
    <hyperlink ref="F1211" r:id="rId154" display="https://podminky.urs.cz/item/CS_URS_2022_02/776201811"/>
    <hyperlink ref="F1222" r:id="rId155" display="https://podminky.urs.cz/item/CS_URS_2022_02/776221111"/>
    <hyperlink ref="F1233" r:id="rId156" display="https://podminky.urs.cz/item/CS_URS_2022_02/776223112"/>
    <hyperlink ref="F1241" r:id="rId157" display="https://podminky.urs.cz/item/CS_URS_2022_02/776411112"/>
    <hyperlink ref="F1252" r:id="rId158" display="https://podminky.urs.cz/item/CS_URS_2022_02/998776102"/>
    <hyperlink ref="F1255" r:id="rId159" display="https://podminky.urs.cz/item/CS_URS_2022_02/781111011"/>
    <hyperlink ref="F1259" r:id="rId160" display="https://podminky.urs.cz/item/CS_URS_2022_02/781121011"/>
    <hyperlink ref="F1263" r:id="rId161" display="https://podminky.urs.cz/item/CS_URS_2022_02/781151031"/>
    <hyperlink ref="F1272" r:id="rId162" display="https://podminky.urs.cz/item/CS_URS_2022_02/781474115"/>
    <hyperlink ref="F1282" r:id="rId163" display="https://podminky.urs.cz/item/CS_URS_2022_02/781494511"/>
    <hyperlink ref="F1290" r:id="rId164" display="https://podminky.urs.cz/item/CS_URS_2022_02/781495115"/>
    <hyperlink ref="F1298" r:id="rId165" display="https://podminky.urs.cz/item/CS_URS_2022_02/781495211"/>
    <hyperlink ref="F1302" r:id="rId166" display="https://podminky.urs.cz/item/CS_URS_2022_02/998781102"/>
    <hyperlink ref="F1305" r:id="rId167" display="https://podminky.urs.cz/item/CS_URS_2022_02/783301313"/>
    <hyperlink ref="F1311" r:id="rId168" display="https://podminky.urs.cz/item/CS_URS_2022_02/783314101"/>
    <hyperlink ref="F1317" r:id="rId169" display="https://podminky.urs.cz/item/CS_URS_2022_02/783315101"/>
    <hyperlink ref="F1323" r:id="rId170" display="https://podminky.urs.cz/item/CS_URS_2022_02/783317101"/>
    <hyperlink ref="F1329" r:id="rId171" display="https://podminky.urs.cz/item/CS_URS_2022_02/783342101"/>
    <hyperlink ref="F1334" r:id="rId172" display="https://podminky.urs.cz/item/CS_URS_2022_02/783617611"/>
    <hyperlink ref="F1342" r:id="rId173" display="https://podminky.urs.cz/item/CS_URS_2022_02/784111001"/>
    <hyperlink ref="F1346" r:id="rId174" display="https://podminky.urs.cz/item/CS_URS_2022_02/784111007"/>
    <hyperlink ref="F1350" r:id="rId175" display="https://podminky.urs.cz/item/CS_URS_2022_02/784181101"/>
    <hyperlink ref="F1365" r:id="rId176" display="https://podminky.urs.cz/item/CS_URS_2022_02/784181107"/>
    <hyperlink ref="F1369" r:id="rId177" display="https://podminky.urs.cz/item/CS_URS_2022_02/784221101"/>
    <hyperlink ref="F1396" r:id="rId178" display="https://podminky.urs.cz/item/CS_URS_2022_02/784221107"/>
    <hyperlink ref="F1404" r:id="rId179" display="https://podminky.urs.cz/item/CS_URS_2022_02/786614001"/>
    <hyperlink ref="F1413" r:id="rId180" display="https://podminky.urs.cz/item/CS_URS_2022_02/9987861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120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26.25" customHeight="1">
      <c r="B7" s="22"/>
      <c r="E7" s="146" t="str">
        <f>'Rekapitulace stavby'!K6</f>
        <v>Stavební úpravy se změnou užívání městského objektu čp. 84 v Turnově</v>
      </c>
      <c r="F7" s="145"/>
      <c r="G7" s="145"/>
      <c r="H7" s="145"/>
      <c r="L7" s="22"/>
    </row>
    <row r="8" spans="2:12" s="1" customFormat="1" ht="12" customHeight="1">
      <c r="B8" s="22"/>
      <c r="D8" s="145" t="s">
        <v>130</v>
      </c>
      <c r="L8" s="22"/>
    </row>
    <row r="9" spans="1:31" s="2" customFormat="1" ht="16.5" customHeight="1">
      <c r="A9" s="40"/>
      <c r="B9" s="46"/>
      <c r="C9" s="40"/>
      <c r="D9" s="40"/>
      <c r="E9" s="146" t="s">
        <v>1824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1825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1826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23. 8. 2022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32</v>
      </c>
      <c r="E22" s="40"/>
      <c r="F22" s="40"/>
      <c r="G22" s="40"/>
      <c r="H22" s="40"/>
      <c r="I22" s="145" t="s">
        <v>26</v>
      </c>
      <c r="J22" s="135" t="s">
        <v>33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34</v>
      </c>
      <c r="F23" s="40"/>
      <c r="G23" s="40"/>
      <c r="H23" s="40"/>
      <c r="I23" s="145" t="s">
        <v>29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26</v>
      </c>
      <c r="J25" s="135" t="s">
        <v>33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34</v>
      </c>
      <c r="F26" s="40"/>
      <c r="G26" s="40"/>
      <c r="H26" s="40"/>
      <c r="I26" s="145" t="s">
        <v>29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50"/>
      <c r="B29" s="151"/>
      <c r="C29" s="150"/>
      <c r="D29" s="150"/>
      <c r="E29" s="152" t="s">
        <v>38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39</v>
      </c>
      <c r="E32" s="40"/>
      <c r="F32" s="40"/>
      <c r="G32" s="40"/>
      <c r="H32" s="40"/>
      <c r="I32" s="40"/>
      <c r="J32" s="157">
        <f>ROUND(J90,2)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41</v>
      </c>
      <c r="G34" s="40"/>
      <c r="H34" s="40"/>
      <c r="I34" s="158" t="s">
        <v>40</v>
      </c>
      <c r="J34" s="158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9" t="s">
        <v>43</v>
      </c>
      <c r="E35" s="145" t="s">
        <v>44</v>
      </c>
      <c r="F35" s="160">
        <f>ROUND((SUM(BE90:BE145)),2)</f>
        <v>0</v>
      </c>
      <c r="G35" s="40"/>
      <c r="H35" s="40"/>
      <c r="I35" s="161">
        <v>0.21</v>
      </c>
      <c r="J35" s="160">
        <f>ROUND(((SUM(BE90:BE145))*I35),2)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60">
        <f>ROUND((SUM(BF90:BF145)),2)</f>
        <v>0</v>
      </c>
      <c r="G36" s="40"/>
      <c r="H36" s="40"/>
      <c r="I36" s="161">
        <v>0.15</v>
      </c>
      <c r="J36" s="160">
        <f>ROUND(((SUM(BF90:BF145))*I36),2)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60">
        <f>ROUND((SUM(BG90:BG145)),2)</f>
        <v>0</v>
      </c>
      <c r="G37" s="40"/>
      <c r="H37" s="40"/>
      <c r="I37" s="161">
        <v>0.21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60">
        <f>ROUND((SUM(BH90:BH145)),2)</f>
        <v>0</v>
      </c>
      <c r="G38" s="40"/>
      <c r="H38" s="40"/>
      <c r="I38" s="161">
        <v>0.15</v>
      </c>
      <c r="J38" s="160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60">
        <f>ROUND((SUM(BI90:BI145)),2)</f>
        <v>0</v>
      </c>
      <c r="G39" s="40"/>
      <c r="H39" s="40"/>
      <c r="I39" s="161">
        <v>0</v>
      </c>
      <c r="J39" s="160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2"/>
      <c r="D41" s="163" t="s">
        <v>49</v>
      </c>
      <c r="E41" s="164"/>
      <c r="F41" s="164"/>
      <c r="G41" s="165" t="s">
        <v>50</v>
      </c>
      <c r="H41" s="166" t="s">
        <v>51</v>
      </c>
      <c r="I41" s="164"/>
      <c r="J41" s="167">
        <f>SUM(J32:J39)</f>
        <v>0</v>
      </c>
      <c r="K41" s="168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183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3" t="str">
        <f>E7</f>
        <v>Stavební úpravy se změnou užívání městského objektu čp. 84 v Turnově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130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3" t="s">
        <v>1824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1825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ZTI-01 - Kanalizace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st.p.č. 506 v k.ú. Turnov</v>
      </c>
      <c r="G56" s="42"/>
      <c r="H56" s="42"/>
      <c r="I56" s="34" t="s">
        <v>23</v>
      </c>
      <c r="J56" s="74" t="str">
        <f>IF(J14="","",J14)</f>
        <v>23. 8. 2022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Město Turnov</v>
      </c>
      <c r="G58" s="42"/>
      <c r="H58" s="42"/>
      <c r="I58" s="34" t="s">
        <v>32</v>
      </c>
      <c r="J58" s="38" t="str">
        <f>E23</f>
        <v>ACTIV Projekce, s.r.o.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>ACTIV Projekce, s.r.o.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184</v>
      </c>
      <c r="D61" s="175"/>
      <c r="E61" s="175"/>
      <c r="F61" s="175"/>
      <c r="G61" s="175"/>
      <c r="H61" s="175"/>
      <c r="I61" s="175"/>
      <c r="J61" s="176" t="s">
        <v>185</v>
      </c>
      <c r="K61" s="175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71</v>
      </c>
      <c r="D63" s="42"/>
      <c r="E63" s="42"/>
      <c r="F63" s="42"/>
      <c r="G63" s="42"/>
      <c r="H63" s="42"/>
      <c r="I63" s="42"/>
      <c r="J63" s="104">
        <f>J90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186</v>
      </c>
    </row>
    <row r="64" spans="1:31" s="9" customFormat="1" ht="24.95" customHeight="1">
      <c r="A64" s="9"/>
      <c r="B64" s="178"/>
      <c r="C64" s="179"/>
      <c r="D64" s="180" t="s">
        <v>1827</v>
      </c>
      <c r="E64" s="181"/>
      <c r="F64" s="181"/>
      <c r="G64" s="181"/>
      <c r="H64" s="181"/>
      <c r="I64" s="181"/>
      <c r="J64" s="182">
        <f>J91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1828</v>
      </c>
      <c r="E65" s="181"/>
      <c r="F65" s="181"/>
      <c r="G65" s="181"/>
      <c r="H65" s="181"/>
      <c r="I65" s="181"/>
      <c r="J65" s="182">
        <f>J98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8"/>
      <c r="C66" s="179"/>
      <c r="D66" s="180" t="s">
        <v>1829</v>
      </c>
      <c r="E66" s="181"/>
      <c r="F66" s="181"/>
      <c r="G66" s="181"/>
      <c r="H66" s="181"/>
      <c r="I66" s="181"/>
      <c r="J66" s="182">
        <f>J104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8"/>
      <c r="C67" s="179"/>
      <c r="D67" s="180" t="s">
        <v>1830</v>
      </c>
      <c r="E67" s="181"/>
      <c r="F67" s="181"/>
      <c r="G67" s="181"/>
      <c r="H67" s="181"/>
      <c r="I67" s="181"/>
      <c r="J67" s="182">
        <f>J114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8"/>
      <c r="C68" s="179"/>
      <c r="D68" s="180" t="s">
        <v>1831</v>
      </c>
      <c r="E68" s="181"/>
      <c r="F68" s="181"/>
      <c r="G68" s="181"/>
      <c r="H68" s="181"/>
      <c r="I68" s="181"/>
      <c r="J68" s="182">
        <f>J126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215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6.25" customHeight="1">
      <c r="A78" s="40"/>
      <c r="B78" s="41"/>
      <c r="C78" s="42"/>
      <c r="D78" s="42"/>
      <c r="E78" s="173" t="str">
        <f>E7</f>
        <v>Stavební úpravy se změnou užívání městského objektu čp. 84 v Turnově</v>
      </c>
      <c r="F78" s="34"/>
      <c r="G78" s="34"/>
      <c r="H78" s="34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130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40"/>
      <c r="B80" s="41"/>
      <c r="C80" s="42"/>
      <c r="D80" s="42"/>
      <c r="E80" s="173" t="s">
        <v>1824</v>
      </c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1825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E11</f>
        <v>ZTI-01 - Kanalizace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F14</f>
        <v>st.p.č. 506 v k.ú. Turnov</v>
      </c>
      <c r="G84" s="42"/>
      <c r="H84" s="42"/>
      <c r="I84" s="34" t="s">
        <v>23</v>
      </c>
      <c r="J84" s="74" t="str">
        <f>IF(J14="","",J14)</f>
        <v>23. 8. 2022</v>
      </c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5.65" customHeight="1">
      <c r="A86" s="40"/>
      <c r="B86" s="41"/>
      <c r="C86" s="34" t="s">
        <v>25</v>
      </c>
      <c r="D86" s="42"/>
      <c r="E86" s="42"/>
      <c r="F86" s="29" t="str">
        <f>E17</f>
        <v>Město Turnov</v>
      </c>
      <c r="G86" s="42"/>
      <c r="H86" s="42"/>
      <c r="I86" s="34" t="s">
        <v>32</v>
      </c>
      <c r="J86" s="38" t="str">
        <f>E23</f>
        <v>ACTIV Projekce, s.r.o.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5.65" customHeight="1">
      <c r="A87" s="40"/>
      <c r="B87" s="41"/>
      <c r="C87" s="34" t="s">
        <v>30</v>
      </c>
      <c r="D87" s="42"/>
      <c r="E87" s="42"/>
      <c r="F87" s="29" t="str">
        <f>IF(E20="","",E20)</f>
        <v>Vyplň údaj</v>
      </c>
      <c r="G87" s="42"/>
      <c r="H87" s="42"/>
      <c r="I87" s="34" t="s">
        <v>36</v>
      </c>
      <c r="J87" s="38" t="str">
        <f>E26</f>
        <v>ACTIV Projekce, s.r.o.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89"/>
      <c r="B89" s="190"/>
      <c r="C89" s="191" t="s">
        <v>216</v>
      </c>
      <c r="D89" s="192" t="s">
        <v>58</v>
      </c>
      <c r="E89" s="192" t="s">
        <v>54</v>
      </c>
      <c r="F89" s="192" t="s">
        <v>55</v>
      </c>
      <c r="G89" s="192" t="s">
        <v>217</v>
      </c>
      <c r="H89" s="192" t="s">
        <v>218</v>
      </c>
      <c r="I89" s="192" t="s">
        <v>219</v>
      </c>
      <c r="J89" s="192" t="s">
        <v>185</v>
      </c>
      <c r="K89" s="193" t="s">
        <v>220</v>
      </c>
      <c r="L89" s="194"/>
      <c r="M89" s="94" t="s">
        <v>19</v>
      </c>
      <c r="N89" s="95" t="s">
        <v>43</v>
      </c>
      <c r="O89" s="95" t="s">
        <v>221</v>
      </c>
      <c r="P89" s="95" t="s">
        <v>222</v>
      </c>
      <c r="Q89" s="95" t="s">
        <v>223</v>
      </c>
      <c r="R89" s="95" t="s">
        <v>224</v>
      </c>
      <c r="S89" s="95" t="s">
        <v>225</v>
      </c>
      <c r="T89" s="96" t="s">
        <v>226</v>
      </c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</row>
    <row r="90" spans="1:63" s="2" customFormat="1" ht="22.8" customHeight="1">
      <c r="A90" s="40"/>
      <c r="B90" s="41"/>
      <c r="C90" s="101" t="s">
        <v>227</v>
      </c>
      <c r="D90" s="42"/>
      <c r="E90" s="42"/>
      <c r="F90" s="42"/>
      <c r="G90" s="42"/>
      <c r="H90" s="42"/>
      <c r="I90" s="42"/>
      <c r="J90" s="195">
        <f>BK90</f>
        <v>0</v>
      </c>
      <c r="K90" s="42"/>
      <c r="L90" s="46"/>
      <c r="M90" s="97"/>
      <c r="N90" s="196"/>
      <c r="O90" s="98"/>
      <c r="P90" s="197">
        <f>P91+P98+P104+P114+P126</f>
        <v>0</v>
      </c>
      <c r="Q90" s="98"/>
      <c r="R90" s="197">
        <f>R91+R98+R104+R114+R126</f>
        <v>0</v>
      </c>
      <c r="S90" s="98"/>
      <c r="T90" s="198">
        <f>T91+T98+T104+T114+T126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72</v>
      </c>
      <c r="AU90" s="19" t="s">
        <v>186</v>
      </c>
      <c r="BK90" s="199">
        <f>BK91+BK98+BK104+BK114+BK126</f>
        <v>0</v>
      </c>
    </row>
    <row r="91" spans="1:63" s="12" customFormat="1" ht="25.9" customHeight="1">
      <c r="A91" s="12"/>
      <c r="B91" s="200"/>
      <c r="C91" s="201"/>
      <c r="D91" s="202" t="s">
        <v>72</v>
      </c>
      <c r="E91" s="203" t="s">
        <v>1832</v>
      </c>
      <c r="F91" s="203" t="s">
        <v>1833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SUM(P92:P97)</f>
        <v>0</v>
      </c>
      <c r="Q91" s="208"/>
      <c r="R91" s="209">
        <f>SUM(R92:R97)</f>
        <v>0</v>
      </c>
      <c r="S91" s="208"/>
      <c r="T91" s="210">
        <f>SUM(T92:T97)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1" t="s">
        <v>81</v>
      </c>
      <c r="AT91" s="212" t="s">
        <v>72</v>
      </c>
      <c r="AU91" s="212" t="s">
        <v>73</v>
      </c>
      <c r="AY91" s="211" t="s">
        <v>230</v>
      </c>
      <c r="BK91" s="213">
        <f>SUM(BK92:BK97)</f>
        <v>0</v>
      </c>
    </row>
    <row r="92" spans="1:65" s="2" customFormat="1" ht="44.25" customHeight="1">
      <c r="A92" s="40"/>
      <c r="B92" s="41"/>
      <c r="C92" s="216" t="s">
        <v>81</v>
      </c>
      <c r="D92" s="216" t="s">
        <v>232</v>
      </c>
      <c r="E92" s="217" t="s">
        <v>1834</v>
      </c>
      <c r="F92" s="218" t="s">
        <v>1835</v>
      </c>
      <c r="G92" s="219" t="s">
        <v>1836</v>
      </c>
      <c r="H92" s="220">
        <v>2</v>
      </c>
      <c r="I92" s="221"/>
      <c r="J92" s="222">
        <f>ROUND(I92*H92,2)</f>
        <v>0</v>
      </c>
      <c r="K92" s="218" t="s">
        <v>19</v>
      </c>
      <c r="L92" s="46"/>
      <c r="M92" s="223" t="s">
        <v>19</v>
      </c>
      <c r="N92" s="224" t="s">
        <v>45</v>
      </c>
      <c r="O92" s="8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236</v>
      </c>
      <c r="AT92" s="227" t="s">
        <v>232</v>
      </c>
      <c r="AU92" s="227" t="s">
        <v>81</v>
      </c>
      <c r="AY92" s="19" t="s">
        <v>230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89</v>
      </c>
      <c r="BK92" s="228">
        <f>ROUND(I92*H92,2)</f>
        <v>0</v>
      </c>
      <c r="BL92" s="19" t="s">
        <v>236</v>
      </c>
      <c r="BM92" s="227" t="s">
        <v>89</v>
      </c>
    </row>
    <row r="93" spans="1:65" s="2" customFormat="1" ht="44.25" customHeight="1">
      <c r="A93" s="40"/>
      <c r="B93" s="41"/>
      <c r="C93" s="216" t="s">
        <v>89</v>
      </c>
      <c r="D93" s="216" t="s">
        <v>232</v>
      </c>
      <c r="E93" s="217" t="s">
        <v>1837</v>
      </c>
      <c r="F93" s="218" t="s">
        <v>1838</v>
      </c>
      <c r="G93" s="219" t="s">
        <v>1836</v>
      </c>
      <c r="H93" s="220">
        <v>2</v>
      </c>
      <c r="I93" s="221"/>
      <c r="J93" s="222">
        <f>ROUND(I93*H93,2)</f>
        <v>0</v>
      </c>
      <c r="K93" s="218" t="s">
        <v>19</v>
      </c>
      <c r="L93" s="46"/>
      <c r="M93" s="223" t="s">
        <v>19</v>
      </c>
      <c r="N93" s="224" t="s">
        <v>45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236</v>
      </c>
      <c r="AT93" s="227" t="s">
        <v>232</v>
      </c>
      <c r="AU93" s="227" t="s">
        <v>81</v>
      </c>
      <c r="AY93" s="19" t="s">
        <v>230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89</v>
      </c>
      <c r="BK93" s="228">
        <f>ROUND(I93*H93,2)</f>
        <v>0</v>
      </c>
      <c r="BL93" s="19" t="s">
        <v>236</v>
      </c>
      <c r="BM93" s="227" t="s">
        <v>236</v>
      </c>
    </row>
    <row r="94" spans="1:65" s="2" customFormat="1" ht="24.15" customHeight="1">
      <c r="A94" s="40"/>
      <c r="B94" s="41"/>
      <c r="C94" s="216" t="s">
        <v>116</v>
      </c>
      <c r="D94" s="216" t="s">
        <v>232</v>
      </c>
      <c r="E94" s="217" t="s">
        <v>1839</v>
      </c>
      <c r="F94" s="218" t="s">
        <v>1840</v>
      </c>
      <c r="G94" s="219" t="s">
        <v>1836</v>
      </c>
      <c r="H94" s="220">
        <v>1</v>
      </c>
      <c r="I94" s="221"/>
      <c r="J94" s="222">
        <f>ROUND(I94*H94,2)</f>
        <v>0</v>
      </c>
      <c r="K94" s="218" t="s">
        <v>19</v>
      </c>
      <c r="L94" s="46"/>
      <c r="M94" s="223" t="s">
        <v>19</v>
      </c>
      <c r="N94" s="224" t="s">
        <v>45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236</v>
      </c>
      <c r="AT94" s="227" t="s">
        <v>232</v>
      </c>
      <c r="AU94" s="227" t="s">
        <v>81</v>
      </c>
      <c r="AY94" s="19" t="s">
        <v>230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89</v>
      </c>
      <c r="BK94" s="228">
        <f>ROUND(I94*H94,2)</f>
        <v>0</v>
      </c>
      <c r="BL94" s="19" t="s">
        <v>236</v>
      </c>
      <c r="BM94" s="227" t="s">
        <v>127</v>
      </c>
    </row>
    <row r="95" spans="1:65" s="2" customFormat="1" ht="24.15" customHeight="1">
      <c r="A95" s="40"/>
      <c r="B95" s="41"/>
      <c r="C95" s="216" t="s">
        <v>236</v>
      </c>
      <c r="D95" s="216" t="s">
        <v>232</v>
      </c>
      <c r="E95" s="217" t="s">
        <v>1841</v>
      </c>
      <c r="F95" s="218" t="s">
        <v>1842</v>
      </c>
      <c r="G95" s="219" t="s">
        <v>1836</v>
      </c>
      <c r="H95" s="220">
        <v>3</v>
      </c>
      <c r="I95" s="221"/>
      <c r="J95" s="222">
        <f>ROUND(I95*H95,2)</f>
        <v>0</v>
      </c>
      <c r="K95" s="218" t="s">
        <v>19</v>
      </c>
      <c r="L95" s="46"/>
      <c r="M95" s="223" t="s">
        <v>19</v>
      </c>
      <c r="N95" s="224" t="s">
        <v>45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236</v>
      </c>
      <c r="AT95" s="227" t="s">
        <v>232</v>
      </c>
      <c r="AU95" s="227" t="s">
        <v>81</v>
      </c>
      <c r="AY95" s="19" t="s">
        <v>230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89</v>
      </c>
      <c r="BK95" s="228">
        <f>ROUND(I95*H95,2)</f>
        <v>0</v>
      </c>
      <c r="BL95" s="19" t="s">
        <v>236</v>
      </c>
      <c r="BM95" s="227" t="s">
        <v>280</v>
      </c>
    </row>
    <row r="96" spans="1:65" s="2" customFormat="1" ht="16.5" customHeight="1">
      <c r="A96" s="40"/>
      <c r="B96" s="41"/>
      <c r="C96" s="216" t="s">
        <v>258</v>
      </c>
      <c r="D96" s="216" t="s">
        <v>232</v>
      </c>
      <c r="E96" s="217" t="s">
        <v>1843</v>
      </c>
      <c r="F96" s="218" t="s">
        <v>1844</v>
      </c>
      <c r="G96" s="219" t="s">
        <v>1836</v>
      </c>
      <c r="H96" s="220">
        <v>6</v>
      </c>
      <c r="I96" s="221"/>
      <c r="J96" s="222">
        <f>ROUND(I96*H96,2)</f>
        <v>0</v>
      </c>
      <c r="K96" s="218" t="s">
        <v>19</v>
      </c>
      <c r="L96" s="46"/>
      <c r="M96" s="223" t="s">
        <v>19</v>
      </c>
      <c r="N96" s="224" t="s">
        <v>45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236</v>
      </c>
      <c r="AT96" s="227" t="s">
        <v>232</v>
      </c>
      <c r="AU96" s="227" t="s">
        <v>81</v>
      </c>
      <c r="AY96" s="19" t="s">
        <v>230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89</v>
      </c>
      <c r="BK96" s="228">
        <f>ROUND(I96*H96,2)</f>
        <v>0</v>
      </c>
      <c r="BL96" s="19" t="s">
        <v>236</v>
      </c>
      <c r="BM96" s="227" t="s">
        <v>295</v>
      </c>
    </row>
    <row r="97" spans="1:65" s="2" customFormat="1" ht="16.5" customHeight="1">
      <c r="A97" s="40"/>
      <c r="B97" s="41"/>
      <c r="C97" s="216" t="s">
        <v>127</v>
      </c>
      <c r="D97" s="216" t="s">
        <v>232</v>
      </c>
      <c r="E97" s="217" t="s">
        <v>1845</v>
      </c>
      <c r="F97" s="218" t="s">
        <v>1846</v>
      </c>
      <c r="G97" s="219" t="s">
        <v>137</v>
      </c>
      <c r="H97" s="220">
        <v>11</v>
      </c>
      <c r="I97" s="221"/>
      <c r="J97" s="222">
        <f>ROUND(I97*H97,2)</f>
        <v>0</v>
      </c>
      <c r="K97" s="218" t="s">
        <v>19</v>
      </c>
      <c r="L97" s="46"/>
      <c r="M97" s="223" t="s">
        <v>19</v>
      </c>
      <c r="N97" s="224" t="s">
        <v>45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236</v>
      </c>
      <c r="AT97" s="227" t="s">
        <v>232</v>
      </c>
      <c r="AU97" s="227" t="s">
        <v>81</v>
      </c>
      <c r="AY97" s="19" t="s">
        <v>230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89</v>
      </c>
      <c r="BK97" s="228">
        <f>ROUND(I97*H97,2)</f>
        <v>0</v>
      </c>
      <c r="BL97" s="19" t="s">
        <v>236</v>
      </c>
      <c r="BM97" s="227" t="s">
        <v>312</v>
      </c>
    </row>
    <row r="98" spans="1:63" s="12" customFormat="1" ht="25.9" customHeight="1">
      <c r="A98" s="12"/>
      <c r="B98" s="200"/>
      <c r="C98" s="201"/>
      <c r="D98" s="202" t="s">
        <v>72</v>
      </c>
      <c r="E98" s="203" t="s">
        <v>1847</v>
      </c>
      <c r="F98" s="203" t="s">
        <v>1848</v>
      </c>
      <c r="G98" s="201"/>
      <c r="H98" s="201"/>
      <c r="I98" s="204"/>
      <c r="J98" s="205">
        <f>BK98</f>
        <v>0</v>
      </c>
      <c r="K98" s="201"/>
      <c r="L98" s="206"/>
      <c r="M98" s="207"/>
      <c r="N98" s="208"/>
      <c r="O98" s="208"/>
      <c r="P98" s="209">
        <f>SUM(P99:P103)</f>
        <v>0</v>
      </c>
      <c r="Q98" s="208"/>
      <c r="R98" s="209">
        <f>SUM(R99:R103)</f>
        <v>0</v>
      </c>
      <c r="S98" s="208"/>
      <c r="T98" s="210">
        <f>SUM(T99:T103)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1" t="s">
        <v>81</v>
      </c>
      <c r="AT98" s="212" t="s">
        <v>72</v>
      </c>
      <c r="AU98" s="212" t="s">
        <v>73</v>
      </c>
      <c r="AY98" s="211" t="s">
        <v>230</v>
      </c>
      <c r="BK98" s="213">
        <f>SUM(BK99:BK103)</f>
        <v>0</v>
      </c>
    </row>
    <row r="99" spans="1:65" s="2" customFormat="1" ht="37.8" customHeight="1">
      <c r="A99" s="40"/>
      <c r="B99" s="41"/>
      <c r="C99" s="216" t="s">
        <v>81</v>
      </c>
      <c r="D99" s="216" t="s">
        <v>232</v>
      </c>
      <c r="E99" s="217" t="s">
        <v>1849</v>
      </c>
      <c r="F99" s="218" t="s">
        <v>1850</v>
      </c>
      <c r="G99" s="219" t="s">
        <v>114</v>
      </c>
      <c r="H99" s="220">
        <v>19</v>
      </c>
      <c r="I99" s="221"/>
      <c r="J99" s="222">
        <f>ROUND(I99*H99,2)</f>
        <v>0</v>
      </c>
      <c r="K99" s="218" t="s">
        <v>19</v>
      </c>
      <c r="L99" s="46"/>
      <c r="M99" s="223" t="s">
        <v>19</v>
      </c>
      <c r="N99" s="224" t="s">
        <v>45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236</v>
      </c>
      <c r="AT99" s="227" t="s">
        <v>232</v>
      </c>
      <c r="AU99" s="227" t="s">
        <v>81</v>
      </c>
      <c r="AY99" s="19" t="s">
        <v>230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89</v>
      </c>
      <c r="BK99" s="228">
        <f>ROUND(I99*H99,2)</f>
        <v>0</v>
      </c>
      <c r="BL99" s="19" t="s">
        <v>236</v>
      </c>
      <c r="BM99" s="227" t="s">
        <v>328</v>
      </c>
    </row>
    <row r="100" spans="1:65" s="2" customFormat="1" ht="37.8" customHeight="1">
      <c r="A100" s="40"/>
      <c r="B100" s="41"/>
      <c r="C100" s="216" t="s">
        <v>89</v>
      </c>
      <c r="D100" s="216" t="s">
        <v>232</v>
      </c>
      <c r="E100" s="217" t="s">
        <v>1851</v>
      </c>
      <c r="F100" s="218" t="s">
        <v>1852</v>
      </c>
      <c r="G100" s="219" t="s">
        <v>114</v>
      </c>
      <c r="H100" s="220">
        <v>5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45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236</v>
      </c>
      <c r="AT100" s="227" t="s">
        <v>232</v>
      </c>
      <c r="AU100" s="227" t="s">
        <v>81</v>
      </c>
      <c r="AY100" s="19" t="s">
        <v>230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89</v>
      </c>
      <c r="BK100" s="228">
        <f>ROUND(I100*H100,2)</f>
        <v>0</v>
      </c>
      <c r="BL100" s="19" t="s">
        <v>236</v>
      </c>
      <c r="BM100" s="227" t="s">
        <v>348</v>
      </c>
    </row>
    <row r="101" spans="1:65" s="2" customFormat="1" ht="21.75" customHeight="1">
      <c r="A101" s="40"/>
      <c r="B101" s="41"/>
      <c r="C101" s="216" t="s">
        <v>116</v>
      </c>
      <c r="D101" s="216" t="s">
        <v>232</v>
      </c>
      <c r="E101" s="217" t="s">
        <v>1853</v>
      </c>
      <c r="F101" s="218" t="s">
        <v>1854</v>
      </c>
      <c r="G101" s="219" t="s">
        <v>114</v>
      </c>
      <c r="H101" s="220">
        <v>3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45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236</v>
      </c>
      <c r="AT101" s="227" t="s">
        <v>232</v>
      </c>
      <c r="AU101" s="227" t="s">
        <v>81</v>
      </c>
      <c r="AY101" s="19" t="s">
        <v>230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89</v>
      </c>
      <c r="BK101" s="228">
        <f>ROUND(I101*H101,2)</f>
        <v>0</v>
      </c>
      <c r="BL101" s="19" t="s">
        <v>236</v>
      </c>
      <c r="BM101" s="227" t="s">
        <v>361</v>
      </c>
    </row>
    <row r="102" spans="1:65" s="2" customFormat="1" ht="16.5" customHeight="1">
      <c r="A102" s="40"/>
      <c r="B102" s="41"/>
      <c r="C102" s="216" t="s">
        <v>236</v>
      </c>
      <c r="D102" s="216" t="s">
        <v>232</v>
      </c>
      <c r="E102" s="217" t="s">
        <v>1855</v>
      </c>
      <c r="F102" s="218" t="s">
        <v>1856</v>
      </c>
      <c r="G102" s="219" t="s">
        <v>114</v>
      </c>
      <c r="H102" s="220">
        <v>10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45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236</v>
      </c>
      <c r="AT102" s="227" t="s">
        <v>232</v>
      </c>
      <c r="AU102" s="227" t="s">
        <v>81</v>
      </c>
      <c r="AY102" s="19" t="s">
        <v>230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89</v>
      </c>
      <c r="BK102" s="228">
        <f>ROUND(I102*H102,2)</f>
        <v>0</v>
      </c>
      <c r="BL102" s="19" t="s">
        <v>236</v>
      </c>
      <c r="BM102" s="227" t="s">
        <v>383</v>
      </c>
    </row>
    <row r="103" spans="1:65" s="2" customFormat="1" ht="16.5" customHeight="1">
      <c r="A103" s="40"/>
      <c r="B103" s="41"/>
      <c r="C103" s="216" t="s">
        <v>258</v>
      </c>
      <c r="D103" s="216" t="s">
        <v>232</v>
      </c>
      <c r="E103" s="217" t="s">
        <v>1857</v>
      </c>
      <c r="F103" s="218" t="s">
        <v>1858</v>
      </c>
      <c r="G103" s="219" t="s">
        <v>118</v>
      </c>
      <c r="H103" s="220">
        <v>4.8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45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236</v>
      </c>
      <c r="AT103" s="227" t="s">
        <v>232</v>
      </c>
      <c r="AU103" s="227" t="s">
        <v>81</v>
      </c>
      <c r="AY103" s="19" t="s">
        <v>230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89</v>
      </c>
      <c r="BK103" s="228">
        <f>ROUND(I103*H103,2)</f>
        <v>0</v>
      </c>
      <c r="BL103" s="19" t="s">
        <v>236</v>
      </c>
      <c r="BM103" s="227" t="s">
        <v>393</v>
      </c>
    </row>
    <row r="104" spans="1:63" s="12" customFormat="1" ht="25.9" customHeight="1">
      <c r="A104" s="12"/>
      <c r="B104" s="200"/>
      <c r="C104" s="201"/>
      <c r="D104" s="202" t="s">
        <v>72</v>
      </c>
      <c r="E104" s="203" t="s">
        <v>1859</v>
      </c>
      <c r="F104" s="203" t="s">
        <v>1860</v>
      </c>
      <c r="G104" s="201"/>
      <c r="H104" s="201"/>
      <c r="I104" s="204"/>
      <c r="J104" s="205">
        <f>BK104</f>
        <v>0</v>
      </c>
      <c r="K104" s="201"/>
      <c r="L104" s="206"/>
      <c r="M104" s="207"/>
      <c r="N104" s="208"/>
      <c r="O104" s="208"/>
      <c r="P104" s="209">
        <f>SUM(P105:P113)</f>
        <v>0</v>
      </c>
      <c r="Q104" s="208"/>
      <c r="R104" s="209">
        <f>SUM(R105:R113)</f>
        <v>0</v>
      </c>
      <c r="S104" s="208"/>
      <c r="T104" s="210">
        <f>SUM(T105:T113)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1" t="s">
        <v>81</v>
      </c>
      <c r="AT104" s="212" t="s">
        <v>72</v>
      </c>
      <c r="AU104" s="212" t="s">
        <v>73</v>
      </c>
      <c r="AY104" s="211" t="s">
        <v>230</v>
      </c>
      <c r="BK104" s="213">
        <f>SUM(BK105:BK113)</f>
        <v>0</v>
      </c>
    </row>
    <row r="105" spans="1:65" s="2" customFormat="1" ht="33" customHeight="1">
      <c r="A105" s="40"/>
      <c r="B105" s="41"/>
      <c r="C105" s="216" t="s">
        <v>81</v>
      </c>
      <c r="D105" s="216" t="s">
        <v>232</v>
      </c>
      <c r="E105" s="217" t="s">
        <v>1861</v>
      </c>
      <c r="F105" s="218" t="s">
        <v>1862</v>
      </c>
      <c r="G105" s="219" t="s">
        <v>114</v>
      </c>
      <c r="H105" s="220">
        <v>8</v>
      </c>
      <c r="I105" s="221"/>
      <c r="J105" s="222">
        <f>ROUND(I105*H105,2)</f>
        <v>0</v>
      </c>
      <c r="K105" s="218" t="s">
        <v>19</v>
      </c>
      <c r="L105" s="46"/>
      <c r="M105" s="223" t="s">
        <v>19</v>
      </c>
      <c r="N105" s="224" t="s">
        <v>45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236</v>
      </c>
      <c r="AT105" s="227" t="s">
        <v>232</v>
      </c>
      <c r="AU105" s="227" t="s">
        <v>81</v>
      </c>
      <c r="AY105" s="19" t="s">
        <v>230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89</v>
      </c>
      <c r="BK105" s="228">
        <f>ROUND(I105*H105,2)</f>
        <v>0</v>
      </c>
      <c r="BL105" s="19" t="s">
        <v>236</v>
      </c>
      <c r="BM105" s="227" t="s">
        <v>115</v>
      </c>
    </row>
    <row r="106" spans="1:65" s="2" customFormat="1" ht="33" customHeight="1">
      <c r="A106" s="40"/>
      <c r="B106" s="41"/>
      <c r="C106" s="216" t="s">
        <v>89</v>
      </c>
      <c r="D106" s="216" t="s">
        <v>232</v>
      </c>
      <c r="E106" s="217" t="s">
        <v>1863</v>
      </c>
      <c r="F106" s="218" t="s">
        <v>1864</v>
      </c>
      <c r="G106" s="219" t="s">
        <v>114</v>
      </c>
      <c r="H106" s="220">
        <v>12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45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236</v>
      </c>
      <c r="AT106" s="227" t="s">
        <v>232</v>
      </c>
      <c r="AU106" s="227" t="s">
        <v>81</v>
      </c>
      <c r="AY106" s="19" t="s">
        <v>230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89</v>
      </c>
      <c r="BK106" s="228">
        <f>ROUND(I106*H106,2)</f>
        <v>0</v>
      </c>
      <c r="BL106" s="19" t="s">
        <v>236</v>
      </c>
      <c r="BM106" s="227" t="s">
        <v>415</v>
      </c>
    </row>
    <row r="107" spans="1:65" s="2" customFormat="1" ht="33" customHeight="1">
      <c r="A107" s="40"/>
      <c r="B107" s="41"/>
      <c r="C107" s="216" t="s">
        <v>116</v>
      </c>
      <c r="D107" s="216" t="s">
        <v>232</v>
      </c>
      <c r="E107" s="217" t="s">
        <v>1865</v>
      </c>
      <c r="F107" s="218" t="s">
        <v>1866</v>
      </c>
      <c r="G107" s="219" t="s">
        <v>114</v>
      </c>
      <c r="H107" s="220">
        <v>30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45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236</v>
      </c>
      <c r="AT107" s="227" t="s">
        <v>232</v>
      </c>
      <c r="AU107" s="227" t="s">
        <v>81</v>
      </c>
      <c r="AY107" s="19" t="s">
        <v>230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89</v>
      </c>
      <c r="BK107" s="228">
        <f>ROUND(I107*H107,2)</f>
        <v>0</v>
      </c>
      <c r="BL107" s="19" t="s">
        <v>236</v>
      </c>
      <c r="BM107" s="227" t="s">
        <v>429</v>
      </c>
    </row>
    <row r="108" spans="1:65" s="2" customFormat="1" ht="24.15" customHeight="1">
      <c r="A108" s="40"/>
      <c r="B108" s="41"/>
      <c r="C108" s="216" t="s">
        <v>236</v>
      </c>
      <c r="D108" s="216" t="s">
        <v>232</v>
      </c>
      <c r="E108" s="217" t="s">
        <v>1867</v>
      </c>
      <c r="F108" s="218" t="s">
        <v>1868</v>
      </c>
      <c r="G108" s="219" t="s">
        <v>114</v>
      </c>
      <c r="H108" s="220">
        <v>3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45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236</v>
      </c>
      <c r="AT108" s="227" t="s">
        <v>232</v>
      </c>
      <c r="AU108" s="227" t="s">
        <v>81</v>
      </c>
      <c r="AY108" s="19" t="s">
        <v>230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89</v>
      </c>
      <c r="BK108" s="228">
        <f>ROUND(I108*H108,2)</f>
        <v>0</v>
      </c>
      <c r="BL108" s="19" t="s">
        <v>236</v>
      </c>
      <c r="BM108" s="227" t="s">
        <v>438</v>
      </c>
    </row>
    <row r="109" spans="1:65" s="2" customFormat="1" ht="21.75" customHeight="1">
      <c r="A109" s="40"/>
      <c r="B109" s="41"/>
      <c r="C109" s="216" t="s">
        <v>258</v>
      </c>
      <c r="D109" s="216" t="s">
        <v>232</v>
      </c>
      <c r="E109" s="217" t="s">
        <v>1869</v>
      </c>
      <c r="F109" s="218" t="s">
        <v>1870</v>
      </c>
      <c r="G109" s="219" t="s">
        <v>137</v>
      </c>
      <c r="H109" s="220">
        <v>6</v>
      </c>
      <c r="I109" s="221"/>
      <c r="J109" s="222">
        <f>ROUND(I109*H109,2)</f>
        <v>0</v>
      </c>
      <c r="K109" s="218" t="s">
        <v>19</v>
      </c>
      <c r="L109" s="46"/>
      <c r="M109" s="223" t="s">
        <v>19</v>
      </c>
      <c r="N109" s="224" t="s">
        <v>45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236</v>
      </c>
      <c r="AT109" s="227" t="s">
        <v>232</v>
      </c>
      <c r="AU109" s="227" t="s">
        <v>81</v>
      </c>
      <c r="AY109" s="19" t="s">
        <v>230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89</v>
      </c>
      <c r="BK109" s="228">
        <f>ROUND(I109*H109,2)</f>
        <v>0</v>
      </c>
      <c r="BL109" s="19" t="s">
        <v>236</v>
      </c>
      <c r="BM109" s="227" t="s">
        <v>456</v>
      </c>
    </row>
    <row r="110" spans="1:65" s="2" customFormat="1" ht="16.5" customHeight="1">
      <c r="A110" s="40"/>
      <c r="B110" s="41"/>
      <c r="C110" s="216" t="s">
        <v>127</v>
      </c>
      <c r="D110" s="216" t="s">
        <v>232</v>
      </c>
      <c r="E110" s="217" t="s">
        <v>1871</v>
      </c>
      <c r="F110" s="218" t="s">
        <v>1872</v>
      </c>
      <c r="G110" s="219" t="s">
        <v>114</v>
      </c>
      <c r="H110" s="220">
        <v>38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45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236</v>
      </c>
      <c r="AT110" s="227" t="s">
        <v>232</v>
      </c>
      <c r="AU110" s="227" t="s">
        <v>81</v>
      </c>
      <c r="AY110" s="19" t="s">
        <v>230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89</v>
      </c>
      <c r="BK110" s="228">
        <f>ROUND(I110*H110,2)</f>
        <v>0</v>
      </c>
      <c r="BL110" s="19" t="s">
        <v>236</v>
      </c>
      <c r="BM110" s="227" t="s">
        <v>470</v>
      </c>
    </row>
    <row r="111" spans="1:65" s="2" customFormat="1" ht="16.5" customHeight="1">
      <c r="A111" s="40"/>
      <c r="B111" s="41"/>
      <c r="C111" s="216" t="s">
        <v>272</v>
      </c>
      <c r="D111" s="216" t="s">
        <v>232</v>
      </c>
      <c r="E111" s="217" t="s">
        <v>1873</v>
      </c>
      <c r="F111" s="218" t="s">
        <v>1874</v>
      </c>
      <c r="G111" s="219" t="s">
        <v>114</v>
      </c>
      <c r="H111" s="220">
        <v>48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45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236</v>
      </c>
      <c r="AT111" s="227" t="s">
        <v>232</v>
      </c>
      <c r="AU111" s="227" t="s">
        <v>81</v>
      </c>
      <c r="AY111" s="19" t="s">
        <v>230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89</v>
      </c>
      <c r="BK111" s="228">
        <f>ROUND(I111*H111,2)</f>
        <v>0</v>
      </c>
      <c r="BL111" s="19" t="s">
        <v>236</v>
      </c>
      <c r="BM111" s="227" t="s">
        <v>485</v>
      </c>
    </row>
    <row r="112" spans="1:65" s="2" customFormat="1" ht="16.5" customHeight="1">
      <c r="A112" s="40"/>
      <c r="B112" s="41"/>
      <c r="C112" s="216" t="s">
        <v>280</v>
      </c>
      <c r="D112" s="216" t="s">
        <v>232</v>
      </c>
      <c r="E112" s="217" t="s">
        <v>1875</v>
      </c>
      <c r="F112" s="218" t="s">
        <v>1876</v>
      </c>
      <c r="G112" s="219" t="s">
        <v>114</v>
      </c>
      <c r="H112" s="220">
        <v>48</v>
      </c>
      <c r="I112" s="221"/>
      <c r="J112" s="222">
        <f>ROUND(I112*H112,2)</f>
        <v>0</v>
      </c>
      <c r="K112" s="218" t="s">
        <v>19</v>
      </c>
      <c r="L112" s="46"/>
      <c r="M112" s="223" t="s">
        <v>19</v>
      </c>
      <c r="N112" s="224" t="s">
        <v>45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236</v>
      </c>
      <c r="AT112" s="227" t="s">
        <v>232</v>
      </c>
      <c r="AU112" s="227" t="s">
        <v>81</v>
      </c>
      <c r="AY112" s="19" t="s">
        <v>230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89</v>
      </c>
      <c r="BK112" s="228">
        <f>ROUND(I112*H112,2)</f>
        <v>0</v>
      </c>
      <c r="BL112" s="19" t="s">
        <v>236</v>
      </c>
      <c r="BM112" s="227" t="s">
        <v>498</v>
      </c>
    </row>
    <row r="113" spans="1:65" s="2" customFormat="1" ht="21.75" customHeight="1">
      <c r="A113" s="40"/>
      <c r="B113" s="41"/>
      <c r="C113" s="216" t="s">
        <v>287</v>
      </c>
      <c r="D113" s="216" t="s">
        <v>232</v>
      </c>
      <c r="E113" s="217" t="s">
        <v>1877</v>
      </c>
      <c r="F113" s="218" t="s">
        <v>1878</v>
      </c>
      <c r="G113" s="219" t="s">
        <v>1879</v>
      </c>
      <c r="H113" s="220">
        <v>55</v>
      </c>
      <c r="I113" s="221"/>
      <c r="J113" s="222">
        <f>ROUND(I113*H113,2)</f>
        <v>0</v>
      </c>
      <c r="K113" s="218" t="s">
        <v>19</v>
      </c>
      <c r="L113" s="46"/>
      <c r="M113" s="223" t="s">
        <v>19</v>
      </c>
      <c r="N113" s="224" t="s">
        <v>45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236</v>
      </c>
      <c r="AT113" s="227" t="s">
        <v>232</v>
      </c>
      <c r="AU113" s="227" t="s">
        <v>81</v>
      </c>
      <c r="AY113" s="19" t="s">
        <v>230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89</v>
      </c>
      <c r="BK113" s="228">
        <f>ROUND(I113*H113,2)</f>
        <v>0</v>
      </c>
      <c r="BL113" s="19" t="s">
        <v>236</v>
      </c>
      <c r="BM113" s="227" t="s">
        <v>508</v>
      </c>
    </row>
    <row r="114" spans="1:63" s="12" customFormat="1" ht="25.9" customHeight="1">
      <c r="A114" s="12"/>
      <c r="B114" s="200"/>
      <c r="C114" s="201"/>
      <c r="D114" s="202" t="s">
        <v>72</v>
      </c>
      <c r="E114" s="203" t="s">
        <v>1880</v>
      </c>
      <c r="F114" s="203" t="s">
        <v>1881</v>
      </c>
      <c r="G114" s="201"/>
      <c r="H114" s="201"/>
      <c r="I114" s="204"/>
      <c r="J114" s="205">
        <f>BK114</f>
        <v>0</v>
      </c>
      <c r="K114" s="201"/>
      <c r="L114" s="206"/>
      <c r="M114" s="207"/>
      <c r="N114" s="208"/>
      <c r="O114" s="208"/>
      <c r="P114" s="209">
        <f>SUM(P115:P125)</f>
        <v>0</v>
      </c>
      <c r="Q114" s="208"/>
      <c r="R114" s="209">
        <f>SUM(R115:R125)</f>
        <v>0</v>
      </c>
      <c r="S114" s="208"/>
      <c r="T114" s="210">
        <f>SUM(T115:T125)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1" t="s">
        <v>81</v>
      </c>
      <c r="AT114" s="212" t="s">
        <v>72</v>
      </c>
      <c r="AU114" s="212" t="s">
        <v>73</v>
      </c>
      <c r="AY114" s="211" t="s">
        <v>230</v>
      </c>
      <c r="BK114" s="213">
        <f>SUM(BK115:BK125)</f>
        <v>0</v>
      </c>
    </row>
    <row r="115" spans="1:65" s="2" customFormat="1" ht="21.75" customHeight="1">
      <c r="A115" s="40"/>
      <c r="B115" s="41"/>
      <c r="C115" s="216" t="s">
        <v>81</v>
      </c>
      <c r="D115" s="216" t="s">
        <v>232</v>
      </c>
      <c r="E115" s="217" t="s">
        <v>1882</v>
      </c>
      <c r="F115" s="218" t="s">
        <v>1883</v>
      </c>
      <c r="G115" s="219" t="s">
        <v>137</v>
      </c>
      <c r="H115" s="220">
        <v>3</v>
      </c>
      <c r="I115" s="221"/>
      <c r="J115" s="222">
        <f>ROUND(I115*H115,2)</f>
        <v>0</v>
      </c>
      <c r="K115" s="218" t="s">
        <v>19</v>
      </c>
      <c r="L115" s="46"/>
      <c r="M115" s="223" t="s">
        <v>19</v>
      </c>
      <c r="N115" s="224" t="s">
        <v>45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236</v>
      </c>
      <c r="AT115" s="227" t="s">
        <v>232</v>
      </c>
      <c r="AU115" s="227" t="s">
        <v>81</v>
      </c>
      <c r="AY115" s="19" t="s">
        <v>230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89</v>
      </c>
      <c r="BK115" s="228">
        <f>ROUND(I115*H115,2)</f>
        <v>0</v>
      </c>
      <c r="BL115" s="19" t="s">
        <v>236</v>
      </c>
      <c r="BM115" s="227" t="s">
        <v>521</v>
      </c>
    </row>
    <row r="116" spans="1:65" s="2" customFormat="1" ht="16.5" customHeight="1">
      <c r="A116" s="40"/>
      <c r="B116" s="41"/>
      <c r="C116" s="216" t="s">
        <v>89</v>
      </c>
      <c r="D116" s="216" t="s">
        <v>232</v>
      </c>
      <c r="E116" s="217" t="s">
        <v>1884</v>
      </c>
      <c r="F116" s="218" t="s">
        <v>1885</v>
      </c>
      <c r="G116" s="219" t="s">
        <v>137</v>
      </c>
      <c r="H116" s="220">
        <v>3</v>
      </c>
      <c r="I116" s="221"/>
      <c r="J116" s="222">
        <f>ROUND(I116*H116,2)</f>
        <v>0</v>
      </c>
      <c r="K116" s="218" t="s">
        <v>19</v>
      </c>
      <c r="L116" s="46"/>
      <c r="M116" s="223" t="s">
        <v>19</v>
      </c>
      <c r="N116" s="224" t="s">
        <v>45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236</v>
      </c>
      <c r="AT116" s="227" t="s">
        <v>232</v>
      </c>
      <c r="AU116" s="227" t="s">
        <v>81</v>
      </c>
      <c r="AY116" s="19" t="s">
        <v>230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89</v>
      </c>
      <c r="BK116" s="228">
        <f>ROUND(I116*H116,2)</f>
        <v>0</v>
      </c>
      <c r="BL116" s="19" t="s">
        <v>236</v>
      </c>
      <c r="BM116" s="227" t="s">
        <v>531</v>
      </c>
    </row>
    <row r="117" spans="1:65" s="2" customFormat="1" ht="24.15" customHeight="1">
      <c r="A117" s="40"/>
      <c r="B117" s="41"/>
      <c r="C117" s="216" t="s">
        <v>116</v>
      </c>
      <c r="D117" s="216" t="s">
        <v>232</v>
      </c>
      <c r="E117" s="217" t="s">
        <v>1886</v>
      </c>
      <c r="F117" s="218" t="s">
        <v>1887</v>
      </c>
      <c r="G117" s="219" t="s">
        <v>137</v>
      </c>
      <c r="H117" s="220">
        <v>3</v>
      </c>
      <c r="I117" s="221"/>
      <c r="J117" s="222">
        <f>ROUND(I117*H117,2)</f>
        <v>0</v>
      </c>
      <c r="K117" s="218" t="s">
        <v>19</v>
      </c>
      <c r="L117" s="46"/>
      <c r="M117" s="223" t="s">
        <v>19</v>
      </c>
      <c r="N117" s="224" t="s">
        <v>45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236</v>
      </c>
      <c r="AT117" s="227" t="s">
        <v>232</v>
      </c>
      <c r="AU117" s="227" t="s">
        <v>81</v>
      </c>
      <c r="AY117" s="19" t="s">
        <v>230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89</v>
      </c>
      <c r="BK117" s="228">
        <f>ROUND(I117*H117,2)</f>
        <v>0</v>
      </c>
      <c r="BL117" s="19" t="s">
        <v>236</v>
      </c>
      <c r="BM117" s="227" t="s">
        <v>541</v>
      </c>
    </row>
    <row r="118" spans="1:65" s="2" customFormat="1" ht="24.15" customHeight="1">
      <c r="A118" s="40"/>
      <c r="B118" s="41"/>
      <c r="C118" s="216" t="s">
        <v>236</v>
      </c>
      <c r="D118" s="216" t="s">
        <v>232</v>
      </c>
      <c r="E118" s="217" t="s">
        <v>1888</v>
      </c>
      <c r="F118" s="218" t="s">
        <v>1889</v>
      </c>
      <c r="G118" s="219" t="s">
        <v>137</v>
      </c>
      <c r="H118" s="220">
        <v>2</v>
      </c>
      <c r="I118" s="221"/>
      <c r="J118" s="222">
        <f>ROUND(I118*H118,2)</f>
        <v>0</v>
      </c>
      <c r="K118" s="218" t="s">
        <v>19</v>
      </c>
      <c r="L118" s="46"/>
      <c r="M118" s="223" t="s">
        <v>19</v>
      </c>
      <c r="N118" s="224" t="s">
        <v>45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236</v>
      </c>
      <c r="AT118" s="227" t="s">
        <v>232</v>
      </c>
      <c r="AU118" s="227" t="s">
        <v>81</v>
      </c>
      <c r="AY118" s="19" t="s">
        <v>230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89</v>
      </c>
      <c r="BK118" s="228">
        <f>ROUND(I118*H118,2)</f>
        <v>0</v>
      </c>
      <c r="BL118" s="19" t="s">
        <v>236</v>
      </c>
      <c r="BM118" s="227" t="s">
        <v>552</v>
      </c>
    </row>
    <row r="119" spans="1:65" s="2" customFormat="1" ht="24.15" customHeight="1">
      <c r="A119" s="40"/>
      <c r="B119" s="41"/>
      <c r="C119" s="216" t="s">
        <v>258</v>
      </c>
      <c r="D119" s="216" t="s">
        <v>232</v>
      </c>
      <c r="E119" s="217" t="s">
        <v>1890</v>
      </c>
      <c r="F119" s="218" t="s">
        <v>1891</v>
      </c>
      <c r="G119" s="219" t="s">
        <v>137</v>
      </c>
      <c r="H119" s="220">
        <v>1</v>
      </c>
      <c r="I119" s="221"/>
      <c r="J119" s="222">
        <f>ROUND(I119*H119,2)</f>
        <v>0</v>
      </c>
      <c r="K119" s="218" t="s">
        <v>19</v>
      </c>
      <c r="L119" s="46"/>
      <c r="M119" s="223" t="s">
        <v>19</v>
      </c>
      <c r="N119" s="224" t="s">
        <v>45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236</v>
      </c>
      <c r="AT119" s="227" t="s">
        <v>232</v>
      </c>
      <c r="AU119" s="227" t="s">
        <v>81</v>
      </c>
      <c r="AY119" s="19" t="s">
        <v>230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89</v>
      </c>
      <c r="BK119" s="228">
        <f>ROUND(I119*H119,2)</f>
        <v>0</v>
      </c>
      <c r="BL119" s="19" t="s">
        <v>236</v>
      </c>
      <c r="BM119" s="227" t="s">
        <v>575</v>
      </c>
    </row>
    <row r="120" spans="1:65" s="2" customFormat="1" ht="16.5" customHeight="1">
      <c r="A120" s="40"/>
      <c r="B120" s="41"/>
      <c r="C120" s="216" t="s">
        <v>127</v>
      </c>
      <c r="D120" s="216" t="s">
        <v>232</v>
      </c>
      <c r="E120" s="217" t="s">
        <v>1892</v>
      </c>
      <c r="F120" s="218" t="s">
        <v>1893</v>
      </c>
      <c r="G120" s="219" t="s">
        <v>137</v>
      </c>
      <c r="H120" s="220">
        <v>3</v>
      </c>
      <c r="I120" s="221"/>
      <c r="J120" s="222">
        <f>ROUND(I120*H120,2)</f>
        <v>0</v>
      </c>
      <c r="K120" s="218" t="s">
        <v>19</v>
      </c>
      <c r="L120" s="46"/>
      <c r="M120" s="223" t="s">
        <v>19</v>
      </c>
      <c r="N120" s="224" t="s">
        <v>45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236</v>
      </c>
      <c r="AT120" s="227" t="s">
        <v>232</v>
      </c>
      <c r="AU120" s="227" t="s">
        <v>81</v>
      </c>
      <c r="AY120" s="19" t="s">
        <v>230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89</v>
      </c>
      <c r="BK120" s="228">
        <f>ROUND(I120*H120,2)</f>
        <v>0</v>
      </c>
      <c r="BL120" s="19" t="s">
        <v>236</v>
      </c>
      <c r="BM120" s="227" t="s">
        <v>589</v>
      </c>
    </row>
    <row r="121" spans="1:65" s="2" customFormat="1" ht="16.5" customHeight="1">
      <c r="A121" s="40"/>
      <c r="B121" s="41"/>
      <c r="C121" s="216" t="s">
        <v>272</v>
      </c>
      <c r="D121" s="216" t="s">
        <v>232</v>
      </c>
      <c r="E121" s="217" t="s">
        <v>1894</v>
      </c>
      <c r="F121" s="218" t="s">
        <v>1895</v>
      </c>
      <c r="G121" s="219" t="s">
        <v>137</v>
      </c>
      <c r="H121" s="220">
        <v>3</v>
      </c>
      <c r="I121" s="221"/>
      <c r="J121" s="222">
        <f>ROUND(I121*H121,2)</f>
        <v>0</v>
      </c>
      <c r="K121" s="218" t="s">
        <v>19</v>
      </c>
      <c r="L121" s="46"/>
      <c r="M121" s="223" t="s">
        <v>19</v>
      </c>
      <c r="N121" s="224" t="s">
        <v>45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236</v>
      </c>
      <c r="AT121" s="227" t="s">
        <v>232</v>
      </c>
      <c r="AU121" s="227" t="s">
        <v>81</v>
      </c>
      <c r="AY121" s="19" t="s">
        <v>230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89</v>
      </c>
      <c r="BK121" s="228">
        <f>ROUND(I121*H121,2)</f>
        <v>0</v>
      </c>
      <c r="BL121" s="19" t="s">
        <v>236</v>
      </c>
      <c r="BM121" s="227" t="s">
        <v>610</v>
      </c>
    </row>
    <row r="122" spans="1:65" s="2" customFormat="1" ht="16.5" customHeight="1">
      <c r="A122" s="40"/>
      <c r="B122" s="41"/>
      <c r="C122" s="216" t="s">
        <v>280</v>
      </c>
      <c r="D122" s="216" t="s">
        <v>232</v>
      </c>
      <c r="E122" s="217" t="s">
        <v>1896</v>
      </c>
      <c r="F122" s="218" t="s">
        <v>1897</v>
      </c>
      <c r="G122" s="219" t="s">
        <v>137</v>
      </c>
      <c r="H122" s="220">
        <v>5</v>
      </c>
      <c r="I122" s="221"/>
      <c r="J122" s="222">
        <f>ROUND(I122*H122,2)</f>
        <v>0</v>
      </c>
      <c r="K122" s="218" t="s">
        <v>19</v>
      </c>
      <c r="L122" s="46"/>
      <c r="M122" s="223" t="s">
        <v>19</v>
      </c>
      <c r="N122" s="224" t="s">
        <v>45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236</v>
      </c>
      <c r="AT122" s="227" t="s">
        <v>232</v>
      </c>
      <c r="AU122" s="227" t="s">
        <v>81</v>
      </c>
      <c r="AY122" s="19" t="s">
        <v>230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89</v>
      </c>
      <c r="BK122" s="228">
        <f>ROUND(I122*H122,2)</f>
        <v>0</v>
      </c>
      <c r="BL122" s="19" t="s">
        <v>236</v>
      </c>
      <c r="BM122" s="227" t="s">
        <v>626</v>
      </c>
    </row>
    <row r="123" spans="1:65" s="2" customFormat="1" ht="16.5" customHeight="1">
      <c r="A123" s="40"/>
      <c r="B123" s="41"/>
      <c r="C123" s="216" t="s">
        <v>287</v>
      </c>
      <c r="D123" s="216" t="s">
        <v>232</v>
      </c>
      <c r="E123" s="217" t="s">
        <v>1898</v>
      </c>
      <c r="F123" s="218" t="s">
        <v>1899</v>
      </c>
      <c r="G123" s="219" t="s">
        <v>137</v>
      </c>
      <c r="H123" s="220">
        <v>3</v>
      </c>
      <c r="I123" s="221"/>
      <c r="J123" s="222">
        <f>ROUND(I123*H123,2)</f>
        <v>0</v>
      </c>
      <c r="K123" s="218" t="s">
        <v>19</v>
      </c>
      <c r="L123" s="46"/>
      <c r="M123" s="223" t="s">
        <v>19</v>
      </c>
      <c r="N123" s="224" t="s">
        <v>45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236</v>
      </c>
      <c r="AT123" s="227" t="s">
        <v>232</v>
      </c>
      <c r="AU123" s="227" t="s">
        <v>81</v>
      </c>
      <c r="AY123" s="19" t="s">
        <v>230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89</v>
      </c>
      <c r="BK123" s="228">
        <f>ROUND(I123*H123,2)</f>
        <v>0</v>
      </c>
      <c r="BL123" s="19" t="s">
        <v>236</v>
      </c>
      <c r="BM123" s="227" t="s">
        <v>638</v>
      </c>
    </row>
    <row r="124" spans="1:65" s="2" customFormat="1" ht="21.75" customHeight="1">
      <c r="A124" s="40"/>
      <c r="B124" s="41"/>
      <c r="C124" s="216" t="s">
        <v>295</v>
      </c>
      <c r="D124" s="216" t="s">
        <v>232</v>
      </c>
      <c r="E124" s="217" t="s">
        <v>1900</v>
      </c>
      <c r="F124" s="218" t="s">
        <v>1901</v>
      </c>
      <c r="G124" s="219" t="s">
        <v>137</v>
      </c>
      <c r="H124" s="220">
        <v>3</v>
      </c>
      <c r="I124" s="221"/>
      <c r="J124" s="222">
        <f>ROUND(I124*H124,2)</f>
        <v>0</v>
      </c>
      <c r="K124" s="218" t="s">
        <v>19</v>
      </c>
      <c r="L124" s="46"/>
      <c r="M124" s="223" t="s">
        <v>19</v>
      </c>
      <c r="N124" s="224" t="s">
        <v>45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236</v>
      </c>
      <c r="AT124" s="227" t="s">
        <v>232</v>
      </c>
      <c r="AU124" s="227" t="s">
        <v>81</v>
      </c>
      <c r="AY124" s="19" t="s">
        <v>230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89</v>
      </c>
      <c r="BK124" s="228">
        <f>ROUND(I124*H124,2)</f>
        <v>0</v>
      </c>
      <c r="BL124" s="19" t="s">
        <v>236</v>
      </c>
      <c r="BM124" s="227" t="s">
        <v>648</v>
      </c>
    </row>
    <row r="125" spans="1:65" s="2" customFormat="1" ht="16.5" customHeight="1">
      <c r="A125" s="40"/>
      <c r="B125" s="41"/>
      <c r="C125" s="216" t="s">
        <v>303</v>
      </c>
      <c r="D125" s="216" t="s">
        <v>232</v>
      </c>
      <c r="E125" s="217" t="s">
        <v>1902</v>
      </c>
      <c r="F125" s="218" t="s">
        <v>1903</v>
      </c>
      <c r="G125" s="219" t="s">
        <v>137</v>
      </c>
      <c r="H125" s="220">
        <v>29</v>
      </c>
      <c r="I125" s="221"/>
      <c r="J125" s="222">
        <f>ROUND(I125*H125,2)</f>
        <v>0</v>
      </c>
      <c r="K125" s="218" t="s">
        <v>19</v>
      </c>
      <c r="L125" s="46"/>
      <c r="M125" s="223" t="s">
        <v>19</v>
      </c>
      <c r="N125" s="224" t="s">
        <v>45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236</v>
      </c>
      <c r="AT125" s="227" t="s">
        <v>232</v>
      </c>
      <c r="AU125" s="227" t="s">
        <v>81</v>
      </c>
      <c r="AY125" s="19" t="s">
        <v>230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89</v>
      </c>
      <c r="BK125" s="228">
        <f>ROUND(I125*H125,2)</f>
        <v>0</v>
      </c>
      <c r="BL125" s="19" t="s">
        <v>236</v>
      </c>
      <c r="BM125" s="227" t="s">
        <v>662</v>
      </c>
    </row>
    <row r="126" spans="1:63" s="12" customFormat="1" ht="25.9" customHeight="1">
      <c r="A126" s="12"/>
      <c r="B126" s="200"/>
      <c r="C126" s="201"/>
      <c r="D126" s="202" t="s">
        <v>72</v>
      </c>
      <c r="E126" s="203" t="s">
        <v>1904</v>
      </c>
      <c r="F126" s="203" t="s">
        <v>1905</v>
      </c>
      <c r="G126" s="201"/>
      <c r="H126" s="201"/>
      <c r="I126" s="204"/>
      <c r="J126" s="205">
        <f>BK126</f>
        <v>0</v>
      </c>
      <c r="K126" s="201"/>
      <c r="L126" s="206"/>
      <c r="M126" s="207"/>
      <c r="N126" s="208"/>
      <c r="O126" s="208"/>
      <c r="P126" s="209">
        <f>SUM(P127:P145)</f>
        <v>0</v>
      </c>
      <c r="Q126" s="208"/>
      <c r="R126" s="209">
        <f>SUM(R127:R145)</f>
        <v>0</v>
      </c>
      <c r="S126" s="208"/>
      <c r="T126" s="210">
        <f>SUM(T127:T145)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1" t="s">
        <v>81</v>
      </c>
      <c r="AT126" s="212" t="s">
        <v>72</v>
      </c>
      <c r="AU126" s="212" t="s">
        <v>73</v>
      </c>
      <c r="AY126" s="211" t="s">
        <v>230</v>
      </c>
      <c r="BK126" s="213">
        <f>SUM(BK127:BK145)</f>
        <v>0</v>
      </c>
    </row>
    <row r="127" spans="1:65" s="2" customFormat="1" ht="24.15" customHeight="1">
      <c r="A127" s="40"/>
      <c r="B127" s="41"/>
      <c r="C127" s="216" t="s">
        <v>81</v>
      </c>
      <c r="D127" s="216" t="s">
        <v>232</v>
      </c>
      <c r="E127" s="217" t="s">
        <v>1906</v>
      </c>
      <c r="F127" s="218" t="s">
        <v>1907</v>
      </c>
      <c r="G127" s="219" t="s">
        <v>914</v>
      </c>
      <c r="H127" s="220">
        <v>1</v>
      </c>
      <c r="I127" s="221"/>
      <c r="J127" s="222">
        <f>ROUND(I127*H127,2)</f>
        <v>0</v>
      </c>
      <c r="K127" s="218" t="s">
        <v>19</v>
      </c>
      <c r="L127" s="46"/>
      <c r="M127" s="223" t="s">
        <v>19</v>
      </c>
      <c r="N127" s="224" t="s">
        <v>45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236</v>
      </c>
      <c r="AT127" s="227" t="s">
        <v>232</v>
      </c>
      <c r="AU127" s="227" t="s">
        <v>81</v>
      </c>
      <c r="AY127" s="19" t="s">
        <v>230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89</v>
      </c>
      <c r="BK127" s="228">
        <f>ROUND(I127*H127,2)</f>
        <v>0</v>
      </c>
      <c r="BL127" s="19" t="s">
        <v>236</v>
      </c>
      <c r="BM127" s="227" t="s">
        <v>674</v>
      </c>
    </row>
    <row r="128" spans="1:65" s="2" customFormat="1" ht="16.5" customHeight="1">
      <c r="A128" s="40"/>
      <c r="B128" s="41"/>
      <c r="C128" s="216" t="s">
        <v>89</v>
      </c>
      <c r="D128" s="216" t="s">
        <v>232</v>
      </c>
      <c r="E128" s="217" t="s">
        <v>1908</v>
      </c>
      <c r="F128" s="218" t="s">
        <v>1909</v>
      </c>
      <c r="G128" s="219" t="s">
        <v>114</v>
      </c>
      <c r="H128" s="220">
        <v>15</v>
      </c>
      <c r="I128" s="221"/>
      <c r="J128" s="222">
        <f>ROUND(I128*H128,2)</f>
        <v>0</v>
      </c>
      <c r="K128" s="218" t="s">
        <v>19</v>
      </c>
      <c r="L128" s="46"/>
      <c r="M128" s="223" t="s">
        <v>19</v>
      </c>
      <c r="N128" s="224" t="s">
        <v>45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236</v>
      </c>
      <c r="AT128" s="227" t="s">
        <v>232</v>
      </c>
      <c r="AU128" s="227" t="s">
        <v>81</v>
      </c>
      <c r="AY128" s="19" t="s">
        <v>230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89</v>
      </c>
      <c r="BK128" s="228">
        <f>ROUND(I128*H128,2)</f>
        <v>0</v>
      </c>
      <c r="BL128" s="19" t="s">
        <v>236</v>
      </c>
      <c r="BM128" s="227" t="s">
        <v>685</v>
      </c>
    </row>
    <row r="129" spans="1:65" s="2" customFormat="1" ht="16.5" customHeight="1">
      <c r="A129" s="40"/>
      <c r="B129" s="41"/>
      <c r="C129" s="216" t="s">
        <v>116</v>
      </c>
      <c r="D129" s="216" t="s">
        <v>232</v>
      </c>
      <c r="E129" s="217" t="s">
        <v>1910</v>
      </c>
      <c r="F129" s="218" t="s">
        <v>1911</v>
      </c>
      <c r="G129" s="219" t="s">
        <v>114</v>
      </c>
      <c r="H129" s="220">
        <v>72</v>
      </c>
      <c r="I129" s="221"/>
      <c r="J129" s="222">
        <f>ROUND(I129*H129,2)</f>
        <v>0</v>
      </c>
      <c r="K129" s="218" t="s">
        <v>19</v>
      </c>
      <c r="L129" s="46"/>
      <c r="M129" s="223" t="s">
        <v>19</v>
      </c>
      <c r="N129" s="224" t="s">
        <v>45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236</v>
      </c>
      <c r="AT129" s="227" t="s">
        <v>232</v>
      </c>
      <c r="AU129" s="227" t="s">
        <v>81</v>
      </c>
      <c r="AY129" s="19" t="s">
        <v>230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89</v>
      </c>
      <c r="BK129" s="228">
        <f>ROUND(I129*H129,2)</f>
        <v>0</v>
      </c>
      <c r="BL129" s="19" t="s">
        <v>236</v>
      </c>
      <c r="BM129" s="227" t="s">
        <v>697</v>
      </c>
    </row>
    <row r="130" spans="1:65" s="2" customFormat="1" ht="21.75" customHeight="1">
      <c r="A130" s="40"/>
      <c r="B130" s="41"/>
      <c r="C130" s="216" t="s">
        <v>236</v>
      </c>
      <c r="D130" s="216" t="s">
        <v>232</v>
      </c>
      <c r="E130" s="217" t="s">
        <v>1912</v>
      </c>
      <c r="F130" s="218" t="s">
        <v>1913</v>
      </c>
      <c r="G130" s="219" t="s">
        <v>114</v>
      </c>
      <c r="H130" s="220">
        <v>24</v>
      </c>
      <c r="I130" s="221"/>
      <c r="J130" s="222">
        <f>ROUND(I130*H130,2)</f>
        <v>0</v>
      </c>
      <c r="K130" s="218" t="s">
        <v>19</v>
      </c>
      <c r="L130" s="46"/>
      <c r="M130" s="223" t="s">
        <v>19</v>
      </c>
      <c r="N130" s="224" t="s">
        <v>45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236</v>
      </c>
      <c r="AT130" s="227" t="s">
        <v>232</v>
      </c>
      <c r="AU130" s="227" t="s">
        <v>81</v>
      </c>
      <c r="AY130" s="19" t="s">
        <v>230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89</v>
      </c>
      <c r="BK130" s="228">
        <f>ROUND(I130*H130,2)</f>
        <v>0</v>
      </c>
      <c r="BL130" s="19" t="s">
        <v>236</v>
      </c>
      <c r="BM130" s="227" t="s">
        <v>708</v>
      </c>
    </row>
    <row r="131" spans="1:65" s="2" customFormat="1" ht="24.15" customHeight="1">
      <c r="A131" s="40"/>
      <c r="B131" s="41"/>
      <c r="C131" s="216" t="s">
        <v>258</v>
      </c>
      <c r="D131" s="216" t="s">
        <v>232</v>
      </c>
      <c r="E131" s="217" t="s">
        <v>1914</v>
      </c>
      <c r="F131" s="218" t="s">
        <v>1915</v>
      </c>
      <c r="G131" s="219" t="s">
        <v>261</v>
      </c>
      <c r="H131" s="220">
        <v>0.75</v>
      </c>
      <c r="I131" s="221"/>
      <c r="J131" s="222">
        <f>ROUND(I131*H131,2)</f>
        <v>0</v>
      </c>
      <c r="K131" s="218" t="s">
        <v>19</v>
      </c>
      <c r="L131" s="46"/>
      <c r="M131" s="223" t="s">
        <v>19</v>
      </c>
      <c r="N131" s="224" t="s">
        <v>45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236</v>
      </c>
      <c r="AT131" s="227" t="s">
        <v>232</v>
      </c>
      <c r="AU131" s="227" t="s">
        <v>81</v>
      </c>
      <c r="AY131" s="19" t="s">
        <v>230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89</v>
      </c>
      <c r="BK131" s="228">
        <f>ROUND(I131*H131,2)</f>
        <v>0</v>
      </c>
      <c r="BL131" s="19" t="s">
        <v>236</v>
      </c>
      <c r="BM131" s="227" t="s">
        <v>720</v>
      </c>
    </row>
    <row r="132" spans="1:65" s="2" customFormat="1" ht="24.15" customHeight="1">
      <c r="A132" s="40"/>
      <c r="B132" s="41"/>
      <c r="C132" s="216" t="s">
        <v>127</v>
      </c>
      <c r="D132" s="216" t="s">
        <v>232</v>
      </c>
      <c r="E132" s="217" t="s">
        <v>1916</v>
      </c>
      <c r="F132" s="218" t="s">
        <v>1917</v>
      </c>
      <c r="G132" s="219" t="s">
        <v>1879</v>
      </c>
      <c r="H132" s="220">
        <v>8</v>
      </c>
      <c r="I132" s="221"/>
      <c r="J132" s="222">
        <f>ROUND(I132*H132,2)</f>
        <v>0</v>
      </c>
      <c r="K132" s="218" t="s">
        <v>19</v>
      </c>
      <c r="L132" s="46"/>
      <c r="M132" s="223" t="s">
        <v>19</v>
      </c>
      <c r="N132" s="224" t="s">
        <v>45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236</v>
      </c>
      <c r="AT132" s="227" t="s">
        <v>232</v>
      </c>
      <c r="AU132" s="227" t="s">
        <v>81</v>
      </c>
      <c r="AY132" s="19" t="s">
        <v>230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89</v>
      </c>
      <c r="BK132" s="228">
        <f>ROUND(I132*H132,2)</f>
        <v>0</v>
      </c>
      <c r="BL132" s="19" t="s">
        <v>236</v>
      </c>
      <c r="BM132" s="227" t="s">
        <v>736</v>
      </c>
    </row>
    <row r="133" spans="1:65" s="2" customFormat="1" ht="33" customHeight="1">
      <c r="A133" s="40"/>
      <c r="B133" s="41"/>
      <c r="C133" s="216" t="s">
        <v>272</v>
      </c>
      <c r="D133" s="216" t="s">
        <v>232</v>
      </c>
      <c r="E133" s="217" t="s">
        <v>1918</v>
      </c>
      <c r="F133" s="218" t="s">
        <v>1919</v>
      </c>
      <c r="G133" s="219" t="s">
        <v>1879</v>
      </c>
      <c r="H133" s="220">
        <v>10</v>
      </c>
      <c r="I133" s="221"/>
      <c r="J133" s="222">
        <f>ROUND(I133*H133,2)</f>
        <v>0</v>
      </c>
      <c r="K133" s="218" t="s">
        <v>19</v>
      </c>
      <c r="L133" s="46"/>
      <c r="M133" s="223" t="s">
        <v>19</v>
      </c>
      <c r="N133" s="224" t="s">
        <v>45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236</v>
      </c>
      <c r="AT133" s="227" t="s">
        <v>232</v>
      </c>
      <c r="AU133" s="227" t="s">
        <v>81</v>
      </c>
      <c r="AY133" s="19" t="s">
        <v>230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89</v>
      </c>
      <c r="BK133" s="228">
        <f>ROUND(I133*H133,2)</f>
        <v>0</v>
      </c>
      <c r="BL133" s="19" t="s">
        <v>236</v>
      </c>
      <c r="BM133" s="227" t="s">
        <v>747</v>
      </c>
    </row>
    <row r="134" spans="1:65" s="2" customFormat="1" ht="24.15" customHeight="1">
      <c r="A134" s="40"/>
      <c r="B134" s="41"/>
      <c r="C134" s="216" t="s">
        <v>280</v>
      </c>
      <c r="D134" s="216" t="s">
        <v>232</v>
      </c>
      <c r="E134" s="217" t="s">
        <v>1920</v>
      </c>
      <c r="F134" s="218" t="s">
        <v>1921</v>
      </c>
      <c r="G134" s="219" t="s">
        <v>1879</v>
      </c>
      <c r="H134" s="220">
        <v>10</v>
      </c>
      <c r="I134" s="221"/>
      <c r="J134" s="222">
        <f>ROUND(I134*H134,2)</f>
        <v>0</v>
      </c>
      <c r="K134" s="218" t="s">
        <v>19</v>
      </c>
      <c r="L134" s="46"/>
      <c r="M134" s="223" t="s">
        <v>19</v>
      </c>
      <c r="N134" s="224" t="s">
        <v>45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236</v>
      </c>
      <c r="AT134" s="227" t="s">
        <v>232</v>
      </c>
      <c r="AU134" s="227" t="s">
        <v>81</v>
      </c>
      <c r="AY134" s="19" t="s">
        <v>230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89</v>
      </c>
      <c r="BK134" s="228">
        <f>ROUND(I134*H134,2)</f>
        <v>0</v>
      </c>
      <c r="BL134" s="19" t="s">
        <v>236</v>
      </c>
      <c r="BM134" s="227" t="s">
        <v>757</v>
      </c>
    </row>
    <row r="135" spans="1:65" s="2" customFormat="1" ht="24.15" customHeight="1">
      <c r="A135" s="40"/>
      <c r="B135" s="41"/>
      <c r="C135" s="216" t="s">
        <v>287</v>
      </c>
      <c r="D135" s="216" t="s">
        <v>232</v>
      </c>
      <c r="E135" s="217" t="s">
        <v>1922</v>
      </c>
      <c r="F135" s="218" t="s">
        <v>1923</v>
      </c>
      <c r="G135" s="219" t="s">
        <v>1879</v>
      </c>
      <c r="H135" s="220">
        <v>8</v>
      </c>
      <c r="I135" s="221"/>
      <c r="J135" s="222">
        <f>ROUND(I135*H135,2)</f>
        <v>0</v>
      </c>
      <c r="K135" s="218" t="s">
        <v>19</v>
      </c>
      <c r="L135" s="46"/>
      <c r="M135" s="223" t="s">
        <v>19</v>
      </c>
      <c r="N135" s="224" t="s">
        <v>45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236</v>
      </c>
      <c r="AT135" s="227" t="s">
        <v>232</v>
      </c>
      <c r="AU135" s="227" t="s">
        <v>81</v>
      </c>
      <c r="AY135" s="19" t="s">
        <v>230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89</v>
      </c>
      <c r="BK135" s="228">
        <f>ROUND(I135*H135,2)</f>
        <v>0</v>
      </c>
      <c r="BL135" s="19" t="s">
        <v>236</v>
      </c>
      <c r="BM135" s="227" t="s">
        <v>767</v>
      </c>
    </row>
    <row r="136" spans="1:65" s="2" customFormat="1" ht="24.15" customHeight="1">
      <c r="A136" s="40"/>
      <c r="B136" s="41"/>
      <c r="C136" s="216" t="s">
        <v>295</v>
      </c>
      <c r="D136" s="216" t="s">
        <v>232</v>
      </c>
      <c r="E136" s="217" t="s">
        <v>1924</v>
      </c>
      <c r="F136" s="218" t="s">
        <v>1925</v>
      </c>
      <c r="G136" s="219" t="s">
        <v>137</v>
      </c>
      <c r="H136" s="220">
        <v>2</v>
      </c>
      <c r="I136" s="221"/>
      <c r="J136" s="222">
        <f>ROUND(I136*H136,2)</f>
        <v>0</v>
      </c>
      <c r="K136" s="218" t="s">
        <v>19</v>
      </c>
      <c r="L136" s="46"/>
      <c r="M136" s="223" t="s">
        <v>19</v>
      </c>
      <c r="N136" s="224" t="s">
        <v>45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236</v>
      </c>
      <c r="AT136" s="227" t="s">
        <v>232</v>
      </c>
      <c r="AU136" s="227" t="s">
        <v>81</v>
      </c>
      <c r="AY136" s="19" t="s">
        <v>230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89</v>
      </c>
      <c r="BK136" s="228">
        <f>ROUND(I136*H136,2)</f>
        <v>0</v>
      </c>
      <c r="BL136" s="19" t="s">
        <v>236</v>
      </c>
      <c r="BM136" s="227" t="s">
        <v>781</v>
      </c>
    </row>
    <row r="137" spans="1:65" s="2" customFormat="1" ht="24.15" customHeight="1">
      <c r="A137" s="40"/>
      <c r="B137" s="41"/>
      <c r="C137" s="216" t="s">
        <v>303</v>
      </c>
      <c r="D137" s="216" t="s">
        <v>232</v>
      </c>
      <c r="E137" s="217" t="s">
        <v>1926</v>
      </c>
      <c r="F137" s="218" t="s">
        <v>1927</v>
      </c>
      <c r="G137" s="219" t="s">
        <v>137</v>
      </c>
      <c r="H137" s="220">
        <v>12</v>
      </c>
      <c r="I137" s="221"/>
      <c r="J137" s="222">
        <f>ROUND(I137*H137,2)</f>
        <v>0</v>
      </c>
      <c r="K137" s="218" t="s">
        <v>19</v>
      </c>
      <c r="L137" s="46"/>
      <c r="M137" s="223" t="s">
        <v>19</v>
      </c>
      <c r="N137" s="224" t="s">
        <v>45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236</v>
      </c>
      <c r="AT137" s="227" t="s">
        <v>232</v>
      </c>
      <c r="AU137" s="227" t="s">
        <v>81</v>
      </c>
      <c r="AY137" s="19" t="s">
        <v>230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89</v>
      </c>
      <c r="BK137" s="228">
        <f>ROUND(I137*H137,2)</f>
        <v>0</v>
      </c>
      <c r="BL137" s="19" t="s">
        <v>236</v>
      </c>
      <c r="BM137" s="227" t="s">
        <v>793</v>
      </c>
    </row>
    <row r="138" spans="1:65" s="2" customFormat="1" ht="16.5" customHeight="1">
      <c r="A138" s="40"/>
      <c r="B138" s="41"/>
      <c r="C138" s="216" t="s">
        <v>312</v>
      </c>
      <c r="D138" s="216" t="s">
        <v>232</v>
      </c>
      <c r="E138" s="217" t="s">
        <v>1928</v>
      </c>
      <c r="F138" s="218" t="s">
        <v>1929</v>
      </c>
      <c r="G138" s="219" t="s">
        <v>137</v>
      </c>
      <c r="H138" s="220">
        <v>3</v>
      </c>
      <c r="I138" s="221"/>
      <c r="J138" s="222">
        <f>ROUND(I138*H138,2)</f>
        <v>0</v>
      </c>
      <c r="K138" s="218" t="s">
        <v>19</v>
      </c>
      <c r="L138" s="46"/>
      <c r="M138" s="223" t="s">
        <v>19</v>
      </c>
      <c r="N138" s="224" t="s">
        <v>45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236</v>
      </c>
      <c r="AT138" s="227" t="s">
        <v>232</v>
      </c>
      <c r="AU138" s="227" t="s">
        <v>81</v>
      </c>
      <c r="AY138" s="19" t="s">
        <v>230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89</v>
      </c>
      <c r="BK138" s="228">
        <f>ROUND(I138*H138,2)</f>
        <v>0</v>
      </c>
      <c r="BL138" s="19" t="s">
        <v>236</v>
      </c>
      <c r="BM138" s="227" t="s">
        <v>803</v>
      </c>
    </row>
    <row r="139" spans="1:65" s="2" customFormat="1" ht="24.15" customHeight="1">
      <c r="A139" s="40"/>
      <c r="B139" s="41"/>
      <c r="C139" s="216" t="s">
        <v>322</v>
      </c>
      <c r="D139" s="216" t="s">
        <v>232</v>
      </c>
      <c r="E139" s="217" t="s">
        <v>1930</v>
      </c>
      <c r="F139" s="218" t="s">
        <v>1931</v>
      </c>
      <c r="G139" s="219" t="s">
        <v>261</v>
      </c>
      <c r="H139" s="220">
        <v>0.25</v>
      </c>
      <c r="I139" s="221"/>
      <c r="J139" s="222">
        <f>ROUND(I139*H139,2)</f>
        <v>0</v>
      </c>
      <c r="K139" s="218" t="s">
        <v>19</v>
      </c>
      <c r="L139" s="46"/>
      <c r="M139" s="223" t="s">
        <v>19</v>
      </c>
      <c r="N139" s="224" t="s">
        <v>45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236</v>
      </c>
      <c r="AT139" s="227" t="s">
        <v>232</v>
      </c>
      <c r="AU139" s="227" t="s">
        <v>81</v>
      </c>
      <c r="AY139" s="19" t="s">
        <v>230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89</v>
      </c>
      <c r="BK139" s="228">
        <f>ROUND(I139*H139,2)</f>
        <v>0</v>
      </c>
      <c r="BL139" s="19" t="s">
        <v>236</v>
      </c>
      <c r="BM139" s="227" t="s">
        <v>817</v>
      </c>
    </row>
    <row r="140" spans="1:65" s="2" customFormat="1" ht="37.8" customHeight="1">
      <c r="A140" s="40"/>
      <c r="B140" s="41"/>
      <c r="C140" s="216" t="s">
        <v>328</v>
      </c>
      <c r="D140" s="216" t="s">
        <v>232</v>
      </c>
      <c r="E140" s="217" t="s">
        <v>1932</v>
      </c>
      <c r="F140" s="218" t="s">
        <v>1933</v>
      </c>
      <c r="G140" s="219" t="s">
        <v>1879</v>
      </c>
      <c r="H140" s="220">
        <v>15</v>
      </c>
      <c r="I140" s="221"/>
      <c r="J140" s="222">
        <f>ROUND(I140*H140,2)</f>
        <v>0</v>
      </c>
      <c r="K140" s="218" t="s">
        <v>19</v>
      </c>
      <c r="L140" s="46"/>
      <c r="M140" s="223" t="s">
        <v>19</v>
      </c>
      <c r="N140" s="224" t="s">
        <v>45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236</v>
      </c>
      <c r="AT140" s="227" t="s">
        <v>232</v>
      </c>
      <c r="AU140" s="227" t="s">
        <v>81</v>
      </c>
      <c r="AY140" s="19" t="s">
        <v>230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89</v>
      </c>
      <c r="BK140" s="228">
        <f>ROUND(I140*H140,2)</f>
        <v>0</v>
      </c>
      <c r="BL140" s="19" t="s">
        <v>236</v>
      </c>
      <c r="BM140" s="227" t="s">
        <v>830</v>
      </c>
    </row>
    <row r="141" spans="1:65" s="2" customFormat="1" ht="24.15" customHeight="1">
      <c r="A141" s="40"/>
      <c r="B141" s="41"/>
      <c r="C141" s="216" t="s">
        <v>8</v>
      </c>
      <c r="D141" s="216" t="s">
        <v>232</v>
      </c>
      <c r="E141" s="217" t="s">
        <v>1934</v>
      </c>
      <c r="F141" s="218" t="s">
        <v>1935</v>
      </c>
      <c r="G141" s="219" t="s">
        <v>1879</v>
      </c>
      <c r="H141" s="220">
        <v>18</v>
      </c>
      <c r="I141" s="221"/>
      <c r="J141" s="222">
        <f>ROUND(I141*H141,2)</f>
        <v>0</v>
      </c>
      <c r="K141" s="218" t="s">
        <v>19</v>
      </c>
      <c r="L141" s="46"/>
      <c r="M141" s="223" t="s">
        <v>19</v>
      </c>
      <c r="N141" s="224" t="s">
        <v>45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236</v>
      </c>
      <c r="AT141" s="227" t="s">
        <v>232</v>
      </c>
      <c r="AU141" s="227" t="s">
        <v>81</v>
      </c>
      <c r="AY141" s="19" t="s">
        <v>230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89</v>
      </c>
      <c r="BK141" s="228">
        <f>ROUND(I141*H141,2)</f>
        <v>0</v>
      </c>
      <c r="BL141" s="19" t="s">
        <v>236</v>
      </c>
      <c r="BM141" s="227" t="s">
        <v>843</v>
      </c>
    </row>
    <row r="142" spans="1:65" s="2" customFormat="1" ht="24.15" customHeight="1">
      <c r="A142" s="40"/>
      <c r="B142" s="41"/>
      <c r="C142" s="216" t="s">
        <v>348</v>
      </c>
      <c r="D142" s="216" t="s">
        <v>232</v>
      </c>
      <c r="E142" s="217" t="s">
        <v>1936</v>
      </c>
      <c r="F142" s="218" t="s">
        <v>1937</v>
      </c>
      <c r="G142" s="219" t="s">
        <v>137</v>
      </c>
      <c r="H142" s="220">
        <v>1</v>
      </c>
      <c r="I142" s="221"/>
      <c r="J142" s="222">
        <f>ROUND(I142*H142,2)</f>
        <v>0</v>
      </c>
      <c r="K142" s="218" t="s">
        <v>19</v>
      </c>
      <c r="L142" s="46"/>
      <c r="M142" s="223" t="s">
        <v>19</v>
      </c>
      <c r="N142" s="224" t="s">
        <v>45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236</v>
      </c>
      <c r="AT142" s="227" t="s">
        <v>232</v>
      </c>
      <c r="AU142" s="227" t="s">
        <v>81</v>
      </c>
      <c r="AY142" s="19" t="s">
        <v>230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89</v>
      </c>
      <c r="BK142" s="228">
        <f>ROUND(I142*H142,2)</f>
        <v>0</v>
      </c>
      <c r="BL142" s="19" t="s">
        <v>236</v>
      </c>
      <c r="BM142" s="227" t="s">
        <v>653</v>
      </c>
    </row>
    <row r="143" spans="1:65" s="2" customFormat="1" ht="49.05" customHeight="1">
      <c r="A143" s="40"/>
      <c r="B143" s="41"/>
      <c r="C143" s="216" t="s">
        <v>355</v>
      </c>
      <c r="D143" s="216" t="s">
        <v>232</v>
      </c>
      <c r="E143" s="217" t="s">
        <v>1938</v>
      </c>
      <c r="F143" s="218" t="s">
        <v>1939</v>
      </c>
      <c r="G143" s="219" t="s">
        <v>137</v>
      </c>
      <c r="H143" s="220">
        <v>1</v>
      </c>
      <c r="I143" s="221"/>
      <c r="J143" s="222">
        <f>ROUND(I143*H143,2)</f>
        <v>0</v>
      </c>
      <c r="K143" s="218" t="s">
        <v>19</v>
      </c>
      <c r="L143" s="46"/>
      <c r="M143" s="223" t="s">
        <v>19</v>
      </c>
      <c r="N143" s="224" t="s">
        <v>45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236</v>
      </c>
      <c r="AT143" s="227" t="s">
        <v>232</v>
      </c>
      <c r="AU143" s="227" t="s">
        <v>81</v>
      </c>
      <c r="AY143" s="19" t="s">
        <v>230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89</v>
      </c>
      <c r="BK143" s="228">
        <f>ROUND(I143*H143,2)</f>
        <v>0</v>
      </c>
      <c r="BL143" s="19" t="s">
        <v>236</v>
      </c>
      <c r="BM143" s="227" t="s">
        <v>866</v>
      </c>
    </row>
    <row r="144" spans="1:65" s="2" customFormat="1" ht="21.75" customHeight="1">
      <c r="A144" s="40"/>
      <c r="B144" s="41"/>
      <c r="C144" s="216" t="s">
        <v>361</v>
      </c>
      <c r="D144" s="216" t="s">
        <v>232</v>
      </c>
      <c r="E144" s="217" t="s">
        <v>1940</v>
      </c>
      <c r="F144" s="218" t="s">
        <v>1941</v>
      </c>
      <c r="G144" s="219" t="s">
        <v>137</v>
      </c>
      <c r="H144" s="220">
        <v>1</v>
      </c>
      <c r="I144" s="221"/>
      <c r="J144" s="222">
        <f>ROUND(I144*H144,2)</f>
        <v>0</v>
      </c>
      <c r="K144" s="218" t="s">
        <v>19</v>
      </c>
      <c r="L144" s="46"/>
      <c r="M144" s="223" t="s">
        <v>19</v>
      </c>
      <c r="N144" s="224" t="s">
        <v>45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236</v>
      </c>
      <c r="AT144" s="227" t="s">
        <v>232</v>
      </c>
      <c r="AU144" s="227" t="s">
        <v>81</v>
      </c>
      <c r="AY144" s="19" t="s">
        <v>230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89</v>
      </c>
      <c r="BK144" s="228">
        <f>ROUND(I144*H144,2)</f>
        <v>0</v>
      </c>
      <c r="BL144" s="19" t="s">
        <v>236</v>
      </c>
      <c r="BM144" s="227" t="s">
        <v>875</v>
      </c>
    </row>
    <row r="145" spans="1:65" s="2" customFormat="1" ht="16.5" customHeight="1">
      <c r="A145" s="40"/>
      <c r="B145" s="41"/>
      <c r="C145" s="216" t="s">
        <v>158</v>
      </c>
      <c r="D145" s="216" t="s">
        <v>232</v>
      </c>
      <c r="E145" s="217" t="s">
        <v>1942</v>
      </c>
      <c r="F145" s="218" t="s">
        <v>1943</v>
      </c>
      <c r="G145" s="219" t="s">
        <v>1944</v>
      </c>
      <c r="H145" s="220">
        <v>250</v>
      </c>
      <c r="I145" s="221"/>
      <c r="J145" s="222">
        <f>ROUND(I145*H145,2)</f>
        <v>0</v>
      </c>
      <c r="K145" s="218" t="s">
        <v>19</v>
      </c>
      <c r="L145" s="46"/>
      <c r="M145" s="294" t="s">
        <v>19</v>
      </c>
      <c r="N145" s="295" t="s">
        <v>45</v>
      </c>
      <c r="O145" s="292"/>
      <c r="P145" s="296">
        <f>O145*H145</f>
        <v>0</v>
      </c>
      <c r="Q145" s="296">
        <v>0</v>
      </c>
      <c r="R145" s="296">
        <f>Q145*H145</f>
        <v>0</v>
      </c>
      <c r="S145" s="296">
        <v>0</v>
      </c>
      <c r="T145" s="29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236</v>
      </c>
      <c r="AT145" s="227" t="s">
        <v>232</v>
      </c>
      <c r="AU145" s="227" t="s">
        <v>81</v>
      </c>
      <c r="AY145" s="19" t="s">
        <v>230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89</v>
      </c>
      <c r="BK145" s="228">
        <f>ROUND(I145*H145,2)</f>
        <v>0</v>
      </c>
      <c r="BL145" s="19" t="s">
        <v>236</v>
      </c>
      <c r="BM145" s="227" t="s">
        <v>887</v>
      </c>
    </row>
    <row r="146" spans="1:31" s="2" customFormat="1" ht="6.95" customHeight="1">
      <c r="A146" s="40"/>
      <c r="B146" s="61"/>
      <c r="C146" s="62"/>
      <c r="D146" s="62"/>
      <c r="E146" s="62"/>
      <c r="F146" s="62"/>
      <c r="G146" s="62"/>
      <c r="H146" s="62"/>
      <c r="I146" s="62"/>
      <c r="J146" s="62"/>
      <c r="K146" s="62"/>
      <c r="L146" s="46"/>
      <c r="M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</row>
  </sheetData>
  <sheetProtection password="EEA3" sheet="1" objects="1" scenarios="1" formatColumns="0" formatRows="0" autoFilter="0"/>
  <autoFilter ref="C89:K14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120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26.25" customHeight="1">
      <c r="B7" s="22"/>
      <c r="E7" s="146" t="str">
        <f>'Rekapitulace stavby'!K6</f>
        <v>Stavební úpravy se změnou užívání městského objektu čp. 84 v Turnově</v>
      </c>
      <c r="F7" s="145"/>
      <c r="G7" s="145"/>
      <c r="H7" s="145"/>
      <c r="L7" s="22"/>
    </row>
    <row r="8" spans="2:12" s="1" customFormat="1" ht="12" customHeight="1">
      <c r="B8" s="22"/>
      <c r="D8" s="145" t="s">
        <v>130</v>
      </c>
      <c r="L8" s="22"/>
    </row>
    <row r="9" spans="1:31" s="2" customFormat="1" ht="16.5" customHeight="1">
      <c r="A9" s="40"/>
      <c r="B9" s="46"/>
      <c r="C9" s="40"/>
      <c r="D9" s="40"/>
      <c r="E9" s="146" t="s">
        <v>1824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1825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1945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23. 8. 2022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32</v>
      </c>
      <c r="E22" s="40"/>
      <c r="F22" s="40"/>
      <c r="G22" s="40"/>
      <c r="H22" s="40"/>
      <c r="I22" s="145" t="s">
        <v>26</v>
      </c>
      <c r="J22" s="135" t="s">
        <v>33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34</v>
      </c>
      <c r="F23" s="40"/>
      <c r="G23" s="40"/>
      <c r="H23" s="40"/>
      <c r="I23" s="145" t="s">
        <v>29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26</v>
      </c>
      <c r="J25" s="135" t="s">
        <v>33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34</v>
      </c>
      <c r="F26" s="40"/>
      <c r="G26" s="40"/>
      <c r="H26" s="40"/>
      <c r="I26" s="145" t="s">
        <v>29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50"/>
      <c r="B29" s="151"/>
      <c r="C29" s="150"/>
      <c r="D29" s="150"/>
      <c r="E29" s="152" t="s">
        <v>38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39</v>
      </c>
      <c r="E32" s="40"/>
      <c r="F32" s="40"/>
      <c r="G32" s="40"/>
      <c r="H32" s="40"/>
      <c r="I32" s="40"/>
      <c r="J32" s="157">
        <f>ROUND(J90,2)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41</v>
      </c>
      <c r="G34" s="40"/>
      <c r="H34" s="40"/>
      <c r="I34" s="158" t="s">
        <v>40</v>
      </c>
      <c r="J34" s="158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9" t="s">
        <v>43</v>
      </c>
      <c r="E35" s="145" t="s">
        <v>44</v>
      </c>
      <c r="F35" s="160">
        <f>ROUND((SUM(BE90:BE134)),2)</f>
        <v>0</v>
      </c>
      <c r="G35" s="40"/>
      <c r="H35" s="40"/>
      <c r="I35" s="161">
        <v>0.21</v>
      </c>
      <c r="J35" s="160">
        <f>ROUND(((SUM(BE90:BE134))*I35),2)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60">
        <f>ROUND((SUM(BF90:BF134)),2)</f>
        <v>0</v>
      </c>
      <c r="G36" s="40"/>
      <c r="H36" s="40"/>
      <c r="I36" s="161">
        <v>0.15</v>
      </c>
      <c r="J36" s="160">
        <f>ROUND(((SUM(BF90:BF134))*I36),2)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60">
        <f>ROUND((SUM(BG90:BG134)),2)</f>
        <v>0</v>
      </c>
      <c r="G37" s="40"/>
      <c r="H37" s="40"/>
      <c r="I37" s="161">
        <v>0.21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60">
        <f>ROUND((SUM(BH90:BH134)),2)</f>
        <v>0</v>
      </c>
      <c r="G38" s="40"/>
      <c r="H38" s="40"/>
      <c r="I38" s="161">
        <v>0.15</v>
      </c>
      <c r="J38" s="160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60">
        <f>ROUND((SUM(BI90:BI134)),2)</f>
        <v>0</v>
      </c>
      <c r="G39" s="40"/>
      <c r="H39" s="40"/>
      <c r="I39" s="161">
        <v>0</v>
      </c>
      <c r="J39" s="160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2"/>
      <c r="D41" s="163" t="s">
        <v>49</v>
      </c>
      <c r="E41" s="164"/>
      <c r="F41" s="164"/>
      <c r="G41" s="165" t="s">
        <v>50</v>
      </c>
      <c r="H41" s="166" t="s">
        <v>51</v>
      </c>
      <c r="I41" s="164"/>
      <c r="J41" s="167">
        <f>SUM(J32:J39)</f>
        <v>0</v>
      </c>
      <c r="K41" s="168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183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3" t="str">
        <f>E7</f>
        <v>Stavební úpravy se změnou užívání městského objektu čp. 84 v Turnově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130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3" t="s">
        <v>1824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1825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ZTI-02 - Vodovod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st.p.č. 506 v k.ú. Turnov</v>
      </c>
      <c r="G56" s="42"/>
      <c r="H56" s="42"/>
      <c r="I56" s="34" t="s">
        <v>23</v>
      </c>
      <c r="J56" s="74" t="str">
        <f>IF(J14="","",J14)</f>
        <v>23. 8. 2022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Město Turnov</v>
      </c>
      <c r="G58" s="42"/>
      <c r="H58" s="42"/>
      <c r="I58" s="34" t="s">
        <v>32</v>
      </c>
      <c r="J58" s="38" t="str">
        <f>E23</f>
        <v>ACTIV Projekce, s.r.o.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>ACTIV Projekce, s.r.o.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184</v>
      </c>
      <c r="D61" s="175"/>
      <c r="E61" s="175"/>
      <c r="F61" s="175"/>
      <c r="G61" s="175"/>
      <c r="H61" s="175"/>
      <c r="I61" s="175"/>
      <c r="J61" s="176" t="s">
        <v>185</v>
      </c>
      <c r="K61" s="175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71</v>
      </c>
      <c r="D63" s="42"/>
      <c r="E63" s="42"/>
      <c r="F63" s="42"/>
      <c r="G63" s="42"/>
      <c r="H63" s="42"/>
      <c r="I63" s="42"/>
      <c r="J63" s="104">
        <f>J90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186</v>
      </c>
    </row>
    <row r="64" spans="1:31" s="9" customFormat="1" ht="24.95" customHeight="1">
      <c r="A64" s="9"/>
      <c r="B64" s="178"/>
      <c r="C64" s="179"/>
      <c r="D64" s="180" t="s">
        <v>1946</v>
      </c>
      <c r="E64" s="181"/>
      <c r="F64" s="181"/>
      <c r="G64" s="181"/>
      <c r="H64" s="181"/>
      <c r="I64" s="181"/>
      <c r="J64" s="182">
        <f>J91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1947</v>
      </c>
      <c r="E65" s="181"/>
      <c r="F65" s="181"/>
      <c r="G65" s="181"/>
      <c r="H65" s="181"/>
      <c r="I65" s="181"/>
      <c r="J65" s="182">
        <f>J96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8"/>
      <c r="C66" s="179"/>
      <c r="D66" s="180" t="s">
        <v>1948</v>
      </c>
      <c r="E66" s="181"/>
      <c r="F66" s="181"/>
      <c r="G66" s="181"/>
      <c r="H66" s="181"/>
      <c r="I66" s="181"/>
      <c r="J66" s="182">
        <f>J112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8"/>
      <c r="C67" s="179"/>
      <c r="D67" s="180" t="s">
        <v>1949</v>
      </c>
      <c r="E67" s="181"/>
      <c r="F67" s="181"/>
      <c r="G67" s="181"/>
      <c r="H67" s="181"/>
      <c r="I67" s="181"/>
      <c r="J67" s="182">
        <f>J119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8"/>
      <c r="C68" s="179"/>
      <c r="D68" s="180" t="s">
        <v>1831</v>
      </c>
      <c r="E68" s="181"/>
      <c r="F68" s="181"/>
      <c r="G68" s="181"/>
      <c r="H68" s="181"/>
      <c r="I68" s="181"/>
      <c r="J68" s="182">
        <f>J123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215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6.25" customHeight="1">
      <c r="A78" s="40"/>
      <c r="B78" s="41"/>
      <c r="C78" s="42"/>
      <c r="D78" s="42"/>
      <c r="E78" s="173" t="str">
        <f>E7</f>
        <v>Stavební úpravy se změnou užívání městského objektu čp. 84 v Turnově</v>
      </c>
      <c r="F78" s="34"/>
      <c r="G78" s="34"/>
      <c r="H78" s="34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130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40"/>
      <c r="B80" s="41"/>
      <c r="C80" s="42"/>
      <c r="D80" s="42"/>
      <c r="E80" s="173" t="s">
        <v>1824</v>
      </c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1825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E11</f>
        <v>ZTI-02 - Vodovod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F14</f>
        <v>st.p.č. 506 v k.ú. Turnov</v>
      </c>
      <c r="G84" s="42"/>
      <c r="H84" s="42"/>
      <c r="I84" s="34" t="s">
        <v>23</v>
      </c>
      <c r="J84" s="74" t="str">
        <f>IF(J14="","",J14)</f>
        <v>23. 8. 2022</v>
      </c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5.65" customHeight="1">
      <c r="A86" s="40"/>
      <c r="B86" s="41"/>
      <c r="C86" s="34" t="s">
        <v>25</v>
      </c>
      <c r="D86" s="42"/>
      <c r="E86" s="42"/>
      <c r="F86" s="29" t="str">
        <f>E17</f>
        <v>Město Turnov</v>
      </c>
      <c r="G86" s="42"/>
      <c r="H86" s="42"/>
      <c r="I86" s="34" t="s">
        <v>32</v>
      </c>
      <c r="J86" s="38" t="str">
        <f>E23</f>
        <v>ACTIV Projekce, s.r.o.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5.65" customHeight="1">
      <c r="A87" s="40"/>
      <c r="B87" s="41"/>
      <c r="C87" s="34" t="s">
        <v>30</v>
      </c>
      <c r="D87" s="42"/>
      <c r="E87" s="42"/>
      <c r="F87" s="29" t="str">
        <f>IF(E20="","",E20)</f>
        <v>Vyplň údaj</v>
      </c>
      <c r="G87" s="42"/>
      <c r="H87" s="42"/>
      <c r="I87" s="34" t="s">
        <v>36</v>
      </c>
      <c r="J87" s="38" t="str">
        <f>E26</f>
        <v>ACTIV Projekce, s.r.o.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89"/>
      <c r="B89" s="190"/>
      <c r="C89" s="191" t="s">
        <v>216</v>
      </c>
      <c r="D89" s="192" t="s">
        <v>58</v>
      </c>
      <c r="E89" s="192" t="s">
        <v>54</v>
      </c>
      <c r="F89" s="192" t="s">
        <v>55</v>
      </c>
      <c r="G89" s="192" t="s">
        <v>217</v>
      </c>
      <c r="H89" s="192" t="s">
        <v>218</v>
      </c>
      <c r="I89" s="192" t="s">
        <v>219</v>
      </c>
      <c r="J89" s="192" t="s">
        <v>185</v>
      </c>
      <c r="K89" s="193" t="s">
        <v>220</v>
      </c>
      <c r="L89" s="194"/>
      <c r="M89" s="94" t="s">
        <v>19</v>
      </c>
      <c r="N89" s="95" t="s">
        <v>43</v>
      </c>
      <c r="O89" s="95" t="s">
        <v>221</v>
      </c>
      <c r="P89" s="95" t="s">
        <v>222</v>
      </c>
      <c r="Q89" s="95" t="s">
        <v>223</v>
      </c>
      <c r="R89" s="95" t="s">
        <v>224</v>
      </c>
      <c r="S89" s="95" t="s">
        <v>225</v>
      </c>
      <c r="T89" s="96" t="s">
        <v>226</v>
      </c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</row>
    <row r="90" spans="1:63" s="2" customFormat="1" ht="22.8" customHeight="1">
      <c r="A90" s="40"/>
      <c r="B90" s="41"/>
      <c r="C90" s="101" t="s">
        <v>227</v>
      </c>
      <c r="D90" s="42"/>
      <c r="E90" s="42"/>
      <c r="F90" s="42"/>
      <c r="G90" s="42"/>
      <c r="H90" s="42"/>
      <c r="I90" s="42"/>
      <c r="J90" s="195">
        <f>BK90</f>
        <v>0</v>
      </c>
      <c r="K90" s="42"/>
      <c r="L90" s="46"/>
      <c r="M90" s="97"/>
      <c r="N90" s="196"/>
      <c r="O90" s="98"/>
      <c r="P90" s="197">
        <f>P91+P96+P112+P119+P123</f>
        <v>0</v>
      </c>
      <c r="Q90" s="98"/>
      <c r="R90" s="197">
        <f>R91+R96+R112+R119+R123</f>
        <v>0</v>
      </c>
      <c r="S90" s="98"/>
      <c r="T90" s="198">
        <f>T91+T96+T112+T119+T123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72</v>
      </c>
      <c r="AU90" s="19" t="s">
        <v>186</v>
      </c>
      <c r="BK90" s="199">
        <f>BK91+BK96+BK112+BK119+BK123</f>
        <v>0</v>
      </c>
    </row>
    <row r="91" spans="1:63" s="12" customFormat="1" ht="25.9" customHeight="1">
      <c r="A91" s="12"/>
      <c r="B91" s="200"/>
      <c r="C91" s="201"/>
      <c r="D91" s="202" t="s">
        <v>72</v>
      </c>
      <c r="E91" s="203" t="s">
        <v>1832</v>
      </c>
      <c r="F91" s="203" t="s">
        <v>1950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SUM(P92:P95)</f>
        <v>0</v>
      </c>
      <c r="Q91" s="208"/>
      <c r="R91" s="209">
        <f>SUM(R92:R95)</f>
        <v>0</v>
      </c>
      <c r="S91" s="208"/>
      <c r="T91" s="210">
        <f>SUM(T92:T95)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1" t="s">
        <v>81</v>
      </c>
      <c r="AT91" s="212" t="s">
        <v>72</v>
      </c>
      <c r="AU91" s="212" t="s">
        <v>73</v>
      </c>
      <c r="AY91" s="211" t="s">
        <v>230</v>
      </c>
      <c r="BK91" s="213">
        <f>SUM(BK92:BK95)</f>
        <v>0</v>
      </c>
    </row>
    <row r="92" spans="1:65" s="2" customFormat="1" ht="24.15" customHeight="1">
      <c r="A92" s="40"/>
      <c r="B92" s="41"/>
      <c r="C92" s="216" t="s">
        <v>81</v>
      </c>
      <c r="D92" s="216" t="s">
        <v>232</v>
      </c>
      <c r="E92" s="217" t="s">
        <v>1951</v>
      </c>
      <c r="F92" s="218" t="s">
        <v>1952</v>
      </c>
      <c r="G92" s="219" t="s">
        <v>137</v>
      </c>
      <c r="H92" s="220">
        <v>3</v>
      </c>
      <c r="I92" s="221"/>
      <c r="J92" s="222">
        <f>ROUND(I92*H92,2)</f>
        <v>0</v>
      </c>
      <c r="K92" s="218" t="s">
        <v>19</v>
      </c>
      <c r="L92" s="46"/>
      <c r="M92" s="223" t="s">
        <v>19</v>
      </c>
      <c r="N92" s="224" t="s">
        <v>45</v>
      </c>
      <c r="O92" s="8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236</v>
      </c>
      <c r="AT92" s="227" t="s">
        <v>232</v>
      </c>
      <c r="AU92" s="227" t="s">
        <v>81</v>
      </c>
      <c r="AY92" s="19" t="s">
        <v>230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89</v>
      </c>
      <c r="BK92" s="228">
        <f>ROUND(I92*H92,2)</f>
        <v>0</v>
      </c>
      <c r="BL92" s="19" t="s">
        <v>236</v>
      </c>
      <c r="BM92" s="227" t="s">
        <v>89</v>
      </c>
    </row>
    <row r="93" spans="1:65" s="2" customFormat="1" ht="21.75" customHeight="1">
      <c r="A93" s="40"/>
      <c r="B93" s="41"/>
      <c r="C93" s="216" t="s">
        <v>89</v>
      </c>
      <c r="D93" s="216" t="s">
        <v>232</v>
      </c>
      <c r="E93" s="217" t="s">
        <v>1953</v>
      </c>
      <c r="F93" s="218" t="s">
        <v>1954</v>
      </c>
      <c r="G93" s="219" t="s">
        <v>137</v>
      </c>
      <c r="H93" s="220">
        <v>3</v>
      </c>
      <c r="I93" s="221"/>
      <c r="J93" s="222">
        <f>ROUND(I93*H93,2)</f>
        <v>0</v>
      </c>
      <c r="K93" s="218" t="s">
        <v>19</v>
      </c>
      <c r="L93" s="46"/>
      <c r="M93" s="223" t="s">
        <v>19</v>
      </c>
      <c r="N93" s="224" t="s">
        <v>45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236</v>
      </c>
      <c r="AT93" s="227" t="s">
        <v>232</v>
      </c>
      <c r="AU93" s="227" t="s">
        <v>81</v>
      </c>
      <c r="AY93" s="19" t="s">
        <v>230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89</v>
      </c>
      <c r="BK93" s="228">
        <f>ROUND(I93*H93,2)</f>
        <v>0</v>
      </c>
      <c r="BL93" s="19" t="s">
        <v>236</v>
      </c>
      <c r="BM93" s="227" t="s">
        <v>236</v>
      </c>
    </row>
    <row r="94" spans="1:65" s="2" customFormat="1" ht="21.75" customHeight="1">
      <c r="A94" s="40"/>
      <c r="B94" s="41"/>
      <c r="C94" s="216" t="s">
        <v>116</v>
      </c>
      <c r="D94" s="216" t="s">
        <v>232</v>
      </c>
      <c r="E94" s="217" t="s">
        <v>1955</v>
      </c>
      <c r="F94" s="218" t="s">
        <v>1956</v>
      </c>
      <c r="G94" s="219" t="s">
        <v>137</v>
      </c>
      <c r="H94" s="220">
        <v>1</v>
      </c>
      <c r="I94" s="221"/>
      <c r="J94" s="222">
        <f>ROUND(I94*H94,2)</f>
        <v>0</v>
      </c>
      <c r="K94" s="218" t="s">
        <v>19</v>
      </c>
      <c r="L94" s="46"/>
      <c r="M94" s="223" t="s">
        <v>19</v>
      </c>
      <c r="N94" s="224" t="s">
        <v>45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236</v>
      </c>
      <c r="AT94" s="227" t="s">
        <v>232</v>
      </c>
      <c r="AU94" s="227" t="s">
        <v>81</v>
      </c>
      <c r="AY94" s="19" t="s">
        <v>230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89</v>
      </c>
      <c r="BK94" s="228">
        <f>ROUND(I94*H94,2)</f>
        <v>0</v>
      </c>
      <c r="BL94" s="19" t="s">
        <v>236</v>
      </c>
      <c r="BM94" s="227" t="s">
        <v>127</v>
      </c>
    </row>
    <row r="95" spans="1:65" s="2" customFormat="1" ht="37.8" customHeight="1">
      <c r="A95" s="40"/>
      <c r="B95" s="41"/>
      <c r="C95" s="216" t="s">
        <v>236</v>
      </c>
      <c r="D95" s="216" t="s">
        <v>232</v>
      </c>
      <c r="E95" s="217" t="s">
        <v>1957</v>
      </c>
      <c r="F95" s="218" t="s">
        <v>1958</v>
      </c>
      <c r="G95" s="219" t="s">
        <v>137</v>
      </c>
      <c r="H95" s="220">
        <v>3</v>
      </c>
      <c r="I95" s="221"/>
      <c r="J95" s="222">
        <f>ROUND(I95*H95,2)</f>
        <v>0</v>
      </c>
      <c r="K95" s="218" t="s">
        <v>19</v>
      </c>
      <c r="L95" s="46"/>
      <c r="M95" s="223" t="s">
        <v>19</v>
      </c>
      <c r="N95" s="224" t="s">
        <v>45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236</v>
      </c>
      <c r="AT95" s="227" t="s">
        <v>232</v>
      </c>
      <c r="AU95" s="227" t="s">
        <v>81</v>
      </c>
      <c r="AY95" s="19" t="s">
        <v>230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89</v>
      </c>
      <c r="BK95" s="228">
        <f>ROUND(I95*H95,2)</f>
        <v>0</v>
      </c>
      <c r="BL95" s="19" t="s">
        <v>236</v>
      </c>
      <c r="BM95" s="227" t="s">
        <v>280</v>
      </c>
    </row>
    <row r="96" spans="1:63" s="12" customFormat="1" ht="25.9" customHeight="1">
      <c r="A96" s="12"/>
      <c r="B96" s="200"/>
      <c r="C96" s="201"/>
      <c r="D96" s="202" t="s">
        <v>72</v>
      </c>
      <c r="E96" s="203" t="s">
        <v>1847</v>
      </c>
      <c r="F96" s="203" t="s">
        <v>1959</v>
      </c>
      <c r="G96" s="201"/>
      <c r="H96" s="201"/>
      <c r="I96" s="204"/>
      <c r="J96" s="205">
        <f>BK96</f>
        <v>0</v>
      </c>
      <c r="K96" s="201"/>
      <c r="L96" s="206"/>
      <c r="M96" s="207"/>
      <c r="N96" s="208"/>
      <c r="O96" s="208"/>
      <c r="P96" s="209">
        <f>SUM(P97:P111)</f>
        <v>0</v>
      </c>
      <c r="Q96" s="208"/>
      <c r="R96" s="209">
        <f>SUM(R97:R111)</f>
        <v>0</v>
      </c>
      <c r="S96" s="208"/>
      <c r="T96" s="210">
        <f>SUM(T97:T111)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81</v>
      </c>
      <c r="AT96" s="212" t="s">
        <v>72</v>
      </c>
      <c r="AU96" s="212" t="s">
        <v>73</v>
      </c>
      <c r="AY96" s="211" t="s">
        <v>230</v>
      </c>
      <c r="BK96" s="213">
        <f>SUM(BK97:BK111)</f>
        <v>0</v>
      </c>
    </row>
    <row r="97" spans="1:65" s="2" customFormat="1" ht="24.15" customHeight="1">
      <c r="A97" s="40"/>
      <c r="B97" s="41"/>
      <c r="C97" s="216" t="s">
        <v>81</v>
      </c>
      <c r="D97" s="216" t="s">
        <v>232</v>
      </c>
      <c r="E97" s="217" t="s">
        <v>1960</v>
      </c>
      <c r="F97" s="218" t="s">
        <v>1961</v>
      </c>
      <c r="G97" s="219" t="s">
        <v>114</v>
      </c>
      <c r="H97" s="220">
        <v>55</v>
      </c>
      <c r="I97" s="221"/>
      <c r="J97" s="222">
        <f>ROUND(I97*H97,2)</f>
        <v>0</v>
      </c>
      <c r="K97" s="218" t="s">
        <v>19</v>
      </c>
      <c r="L97" s="46"/>
      <c r="M97" s="223" t="s">
        <v>19</v>
      </c>
      <c r="N97" s="224" t="s">
        <v>45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236</v>
      </c>
      <c r="AT97" s="227" t="s">
        <v>232</v>
      </c>
      <c r="AU97" s="227" t="s">
        <v>81</v>
      </c>
      <c r="AY97" s="19" t="s">
        <v>230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89</v>
      </c>
      <c r="BK97" s="228">
        <f>ROUND(I97*H97,2)</f>
        <v>0</v>
      </c>
      <c r="BL97" s="19" t="s">
        <v>236</v>
      </c>
      <c r="BM97" s="227" t="s">
        <v>295</v>
      </c>
    </row>
    <row r="98" spans="1:65" s="2" customFormat="1" ht="24.15" customHeight="1">
      <c r="A98" s="40"/>
      <c r="B98" s="41"/>
      <c r="C98" s="216" t="s">
        <v>89</v>
      </c>
      <c r="D98" s="216" t="s">
        <v>232</v>
      </c>
      <c r="E98" s="217" t="s">
        <v>1962</v>
      </c>
      <c r="F98" s="218" t="s">
        <v>1963</v>
      </c>
      <c r="G98" s="219" t="s">
        <v>114</v>
      </c>
      <c r="H98" s="220">
        <v>45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45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236</v>
      </c>
      <c r="AT98" s="227" t="s">
        <v>232</v>
      </c>
      <c r="AU98" s="227" t="s">
        <v>81</v>
      </c>
      <c r="AY98" s="19" t="s">
        <v>230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89</v>
      </c>
      <c r="BK98" s="228">
        <f>ROUND(I98*H98,2)</f>
        <v>0</v>
      </c>
      <c r="BL98" s="19" t="s">
        <v>236</v>
      </c>
      <c r="BM98" s="227" t="s">
        <v>312</v>
      </c>
    </row>
    <row r="99" spans="1:65" s="2" customFormat="1" ht="24.15" customHeight="1">
      <c r="A99" s="40"/>
      <c r="B99" s="41"/>
      <c r="C99" s="216" t="s">
        <v>116</v>
      </c>
      <c r="D99" s="216" t="s">
        <v>232</v>
      </c>
      <c r="E99" s="217" t="s">
        <v>1964</v>
      </c>
      <c r="F99" s="218" t="s">
        <v>1965</v>
      </c>
      <c r="G99" s="219" t="s">
        <v>114</v>
      </c>
      <c r="H99" s="220">
        <v>22</v>
      </c>
      <c r="I99" s="221"/>
      <c r="J99" s="222">
        <f>ROUND(I99*H99,2)</f>
        <v>0</v>
      </c>
      <c r="K99" s="218" t="s">
        <v>19</v>
      </c>
      <c r="L99" s="46"/>
      <c r="M99" s="223" t="s">
        <v>19</v>
      </c>
      <c r="N99" s="224" t="s">
        <v>45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236</v>
      </c>
      <c r="AT99" s="227" t="s">
        <v>232</v>
      </c>
      <c r="AU99" s="227" t="s">
        <v>81</v>
      </c>
      <c r="AY99" s="19" t="s">
        <v>230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89</v>
      </c>
      <c r="BK99" s="228">
        <f>ROUND(I99*H99,2)</f>
        <v>0</v>
      </c>
      <c r="BL99" s="19" t="s">
        <v>236</v>
      </c>
      <c r="BM99" s="227" t="s">
        <v>328</v>
      </c>
    </row>
    <row r="100" spans="1:65" s="2" customFormat="1" ht="24.15" customHeight="1">
      <c r="A100" s="40"/>
      <c r="B100" s="41"/>
      <c r="C100" s="216" t="s">
        <v>236</v>
      </c>
      <c r="D100" s="216" t="s">
        <v>232</v>
      </c>
      <c r="E100" s="217" t="s">
        <v>1966</v>
      </c>
      <c r="F100" s="218" t="s">
        <v>1967</v>
      </c>
      <c r="G100" s="219" t="s">
        <v>114</v>
      </c>
      <c r="H100" s="220">
        <v>12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45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236</v>
      </c>
      <c r="AT100" s="227" t="s">
        <v>232</v>
      </c>
      <c r="AU100" s="227" t="s">
        <v>81</v>
      </c>
      <c r="AY100" s="19" t="s">
        <v>230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89</v>
      </c>
      <c r="BK100" s="228">
        <f>ROUND(I100*H100,2)</f>
        <v>0</v>
      </c>
      <c r="BL100" s="19" t="s">
        <v>236</v>
      </c>
      <c r="BM100" s="227" t="s">
        <v>348</v>
      </c>
    </row>
    <row r="101" spans="1:65" s="2" customFormat="1" ht="24.15" customHeight="1">
      <c r="A101" s="40"/>
      <c r="B101" s="41"/>
      <c r="C101" s="216" t="s">
        <v>258</v>
      </c>
      <c r="D101" s="216" t="s">
        <v>232</v>
      </c>
      <c r="E101" s="217" t="s">
        <v>1968</v>
      </c>
      <c r="F101" s="218" t="s">
        <v>1969</v>
      </c>
      <c r="G101" s="219" t="s">
        <v>114</v>
      </c>
      <c r="H101" s="220">
        <v>30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45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236</v>
      </c>
      <c r="AT101" s="227" t="s">
        <v>232</v>
      </c>
      <c r="AU101" s="227" t="s">
        <v>81</v>
      </c>
      <c r="AY101" s="19" t="s">
        <v>230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89</v>
      </c>
      <c r="BK101" s="228">
        <f>ROUND(I101*H101,2)</f>
        <v>0</v>
      </c>
      <c r="BL101" s="19" t="s">
        <v>236</v>
      </c>
      <c r="BM101" s="227" t="s">
        <v>361</v>
      </c>
    </row>
    <row r="102" spans="1:65" s="2" customFormat="1" ht="24.15" customHeight="1">
      <c r="A102" s="40"/>
      <c r="B102" s="41"/>
      <c r="C102" s="216" t="s">
        <v>127</v>
      </c>
      <c r="D102" s="216" t="s">
        <v>232</v>
      </c>
      <c r="E102" s="217" t="s">
        <v>1970</v>
      </c>
      <c r="F102" s="218" t="s">
        <v>1971</v>
      </c>
      <c r="G102" s="219" t="s">
        <v>114</v>
      </c>
      <c r="H102" s="220">
        <v>20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45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236</v>
      </c>
      <c r="AT102" s="227" t="s">
        <v>232</v>
      </c>
      <c r="AU102" s="227" t="s">
        <v>81</v>
      </c>
      <c r="AY102" s="19" t="s">
        <v>230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89</v>
      </c>
      <c r="BK102" s="228">
        <f>ROUND(I102*H102,2)</f>
        <v>0</v>
      </c>
      <c r="BL102" s="19" t="s">
        <v>236</v>
      </c>
      <c r="BM102" s="227" t="s">
        <v>383</v>
      </c>
    </row>
    <row r="103" spans="1:65" s="2" customFormat="1" ht="24.15" customHeight="1">
      <c r="A103" s="40"/>
      <c r="B103" s="41"/>
      <c r="C103" s="216" t="s">
        <v>272</v>
      </c>
      <c r="D103" s="216" t="s">
        <v>232</v>
      </c>
      <c r="E103" s="217" t="s">
        <v>1972</v>
      </c>
      <c r="F103" s="218" t="s">
        <v>1973</v>
      </c>
      <c r="G103" s="219" t="s">
        <v>114</v>
      </c>
      <c r="H103" s="220">
        <v>22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45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236</v>
      </c>
      <c r="AT103" s="227" t="s">
        <v>232</v>
      </c>
      <c r="AU103" s="227" t="s">
        <v>81</v>
      </c>
      <c r="AY103" s="19" t="s">
        <v>230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89</v>
      </c>
      <c r="BK103" s="228">
        <f>ROUND(I103*H103,2)</f>
        <v>0</v>
      </c>
      <c r="BL103" s="19" t="s">
        <v>236</v>
      </c>
      <c r="BM103" s="227" t="s">
        <v>393</v>
      </c>
    </row>
    <row r="104" spans="1:65" s="2" customFormat="1" ht="24.15" customHeight="1">
      <c r="A104" s="40"/>
      <c r="B104" s="41"/>
      <c r="C104" s="216" t="s">
        <v>280</v>
      </c>
      <c r="D104" s="216" t="s">
        <v>232</v>
      </c>
      <c r="E104" s="217" t="s">
        <v>1974</v>
      </c>
      <c r="F104" s="218" t="s">
        <v>1975</v>
      </c>
      <c r="G104" s="219" t="s">
        <v>114</v>
      </c>
      <c r="H104" s="220">
        <v>12</v>
      </c>
      <c r="I104" s="221"/>
      <c r="J104" s="222">
        <f>ROUND(I104*H104,2)</f>
        <v>0</v>
      </c>
      <c r="K104" s="218" t="s">
        <v>19</v>
      </c>
      <c r="L104" s="46"/>
      <c r="M104" s="223" t="s">
        <v>19</v>
      </c>
      <c r="N104" s="224" t="s">
        <v>45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236</v>
      </c>
      <c r="AT104" s="227" t="s">
        <v>232</v>
      </c>
      <c r="AU104" s="227" t="s">
        <v>81</v>
      </c>
      <c r="AY104" s="19" t="s">
        <v>230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89</v>
      </c>
      <c r="BK104" s="228">
        <f>ROUND(I104*H104,2)</f>
        <v>0</v>
      </c>
      <c r="BL104" s="19" t="s">
        <v>236</v>
      </c>
      <c r="BM104" s="227" t="s">
        <v>115</v>
      </c>
    </row>
    <row r="105" spans="1:65" s="2" customFormat="1" ht="24.15" customHeight="1">
      <c r="A105" s="40"/>
      <c r="B105" s="41"/>
      <c r="C105" s="216" t="s">
        <v>287</v>
      </c>
      <c r="D105" s="216" t="s">
        <v>232</v>
      </c>
      <c r="E105" s="217" t="s">
        <v>1976</v>
      </c>
      <c r="F105" s="218" t="s">
        <v>1977</v>
      </c>
      <c r="G105" s="219" t="s">
        <v>114</v>
      </c>
      <c r="H105" s="220">
        <v>25</v>
      </c>
      <c r="I105" s="221"/>
      <c r="J105" s="222">
        <f>ROUND(I105*H105,2)</f>
        <v>0</v>
      </c>
      <c r="K105" s="218" t="s">
        <v>19</v>
      </c>
      <c r="L105" s="46"/>
      <c r="M105" s="223" t="s">
        <v>19</v>
      </c>
      <c r="N105" s="224" t="s">
        <v>45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236</v>
      </c>
      <c r="AT105" s="227" t="s">
        <v>232</v>
      </c>
      <c r="AU105" s="227" t="s">
        <v>81</v>
      </c>
      <c r="AY105" s="19" t="s">
        <v>230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89</v>
      </c>
      <c r="BK105" s="228">
        <f>ROUND(I105*H105,2)</f>
        <v>0</v>
      </c>
      <c r="BL105" s="19" t="s">
        <v>236</v>
      </c>
      <c r="BM105" s="227" t="s">
        <v>415</v>
      </c>
    </row>
    <row r="106" spans="1:65" s="2" customFormat="1" ht="24.15" customHeight="1">
      <c r="A106" s="40"/>
      <c r="B106" s="41"/>
      <c r="C106" s="216" t="s">
        <v>295</v>
      </c>
      <c r="D106" s="216" t="s">
        <v>232</v>
      </c>
      <c r="E106" s="217" t="s">
        <v>1978</v>
      </c>
      <c r="F106" s="218" t="s">
        <v>1979</v>
      </c>
      <c r="G106" s="219" t="s">
        <v>114</v>
      </c>
      <c r="H106" s="220">
        <v>25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45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236</v>
      </c>
      <c r="AT106" s="227" t="s">
        <v>232</v>
      </c>
      <c r="AU106" s="227" t="s">
        <v>81</v>
      </c>
      <c r="AY106" s="19" t="s">
        <v>230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89</v>
      </c>
      <c r="BK106" s="228">
        <f>ROUND(I106*H106,2)</f>
        <v>0</v>
      </c>
      <c r="BL106" s="19" t="s">
        <v>236</v>
      </c>
      <c r="BM106" s="227" t="s">
        <v>429</v>
      </c>
    </row>
    <row r="107" spans="1:65" s="2" customFormat="1" ht="16.5" customHeight="1">
      <c r="A107" s="40"/>
      <c r="B107" s="41"/>
      <c r="C107" s="216" t="s">
        <v>303</v>
      </c>
      <c r="D107" s="216" t="s">
        <v>232</v>
      </c>
      <c r="E107" s="217" t="s">
        <v>1980</v>
      </c>
      <c r="F107" s="218" t="s">
        <v>1981</v>
      </c>
      <c r="G107" s="219" t="s">
        <v>137</v>
      </c>
      <c r="H107" s="220">
        <v>4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45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236</v>
      </c>
      <c r="AT107" s="227" t="s">
        <v>232</v>
      </c>
      <c r="AU107" s="227" t="s">
        <v>81</v>
      </c>
      <c r="AY107" s="19" t="s">
        <v>230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89</v>
      </c>
      <c r="BK107" s="228">
        <f>ROUND(I107*H107,2)</f>
        <v>0</v>
      </c>
      <c r="BL107" s="19" t="s">
        <v>236</v>
      </c>
      <c r="BM107" s="227" t="s">
        <v>438</v>
      </c>
    </row>
    <row r="108" spans="1:65" s="2" customFormat="1" ht="16.5" customHeight="1">
      <c r="A108" s="40"/>
      <c r="B108" s="41"/>
      <c r="C108" s="216" t="s">
        <v>312</v>
      </c>
      <c r="D108" s="216" t="s">
        <v>232</v>
      </c>
      <c r="E108" s="217" t="s">
        <v>1982</v>
      </c>
      <c r="F108" s="218" t="s">
        <v>1874</v>
      </c>
      <c r="G108" s="219" t="s">
        <v>114</v>
      </c>
      <c r="H108" s="220">
        <v>134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45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236</v>
      </c>
      <c r="AT108" s="227" t="s">
        <v>232</v>
      </c>
      <c r="AU108" s="227" t="s">
        <v>81</v>
      </c>
      <c r="AY108" s="19" t="s">
        <v>230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89</v>
      </c>
      <c r="BK108" s="228">
        <f>ROUND(I108*H108,2)</f>
        <v>0</v>
      </c>
      <c r="BL108" s="19" t="s">
        <v>236</v>
      </c>
      <c r="BM108" s="227" t="s">
        <v>456</v>
      </c>
    </row>
    <row r="109" spans="1:65" s="2" customFormat="1" ht="16.5" customHeight="1">
      <c r="A109" s="40"/>
      <c r="B109" s="41"/>
      <c r="C109" s="216" t="s">
        <v>322</v>
      </c>
      <c r="D109" s="216" t="s">
        <v>232</v>
      </c>
      <c r="E109" s="217" t="s">
        <v>1983</v>
      </c>
      <c r="F109" s="218" t="s">
        <v>1876</v>
      </c>
      <c r="G109" s="219" t="s">
        <v>114</v>
      </c>
      <c r="H109" s="220">
        <v>134</v>
      </c>
      <c r="I109" s="221"/>
      <c r="J109" s="222">
        <f>ROUND(I109*H109,2)</f>
        <v>0</v>
      </c>
      <c r="K109" s="218" t="s">
        <v>19</v>
      </c>
      <c r="L109" s="46"/>
      <c r="M109" s="223" t="s">
        <v>19</v>
      </c>
      <c r="N109" s="224" t="s">
        <v>45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236</v>
      </c>
      <c r="AT109" s="227" t="s">
        <v>232</v>
      </c>
      <c r="AU109" s="227" t="s">
        <v>81</v>
      </c>
      <c r="AY109" s="19" t="s">
        <v>230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89</v>
      </c>
      <c r="BK109" s="228">
        <f>ROUND(I109*H109,2)</f>
        <v>0</v>
      </c>
      <c r="BL109" s="19" t="s">
        <v>236</v>
      </c>
      <c r="BM109" s="227" t="s">
        <v>470</v>
      </c>
    </row>
    <row r="110" spans="1:65" s="2" customFormat="1" ht="24.15" customHeight="1">
      <c r="A110" s="40"/>
      <c r="B110" s="41"/>
      <c r="C110" s="216" t="s">
        <v>328</v>
      </c>
      <c r="D110" s="216" t="s">
        <v>232</v>
      </c>
      <c r="E110" s="217" t="s">
        <v>1984</v>
      </c>
      <c r="F110" s="218" t="s">
        <v>1985</v>
      </c>
      <c r="G110" s="219" t="s">
        <v>114</v>
      </c>
      <c r="H110" s="220">
        <v>8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45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236</v>
      </c>
      <c r="AT110" s="227" t="s">
        <v>232</v>
      </c>
      <c r="AU110" s="227" t="s">
        <v>81</v>
      </c>
      <c r="AY110" s="19" t="s">
        <v>230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89</v>
      </c>
      <c r="BK110" s="228">
        <f>ROUND(I110*H110,2)</f>
        <v>0</v>
      </c>
      <c r="BL110" s="19" t="s">
        <v>236</v>
      </c>
      <c r="BM110" s="227" t="s">
        <v>485</v>
      </c>
    </row>
    <row r="111" spans="1:65" s="2" customFormat="1" ht="16.5" customHeight="1">
      <c r="A111" s="40"/>
      <c r="B111" s="41"/>
      <c r="C111" s="216" t="s">
        <v>8</v>
      </c>
      <c r="D111" s="216" t="s">
        <v>232</v>
      </c>
      <c r="E111" s="217" t="s">
        <v>1986</v>
      </c>
      <c r="F111" s="218" t="s">
        <v>1987</v>
      </c>
      <c r="G111" s="219" t="s">
        <v>1879</v>
      </c>
      <c r="H111" s="220">
        <v>35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45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236</v>
      </c>
      <c r="AT111" s="227" t="s">
        <v>232</v>
      </c>
      <c r="AU111" s="227" t="s">
        <v>81</v>
      </c>
      <c r="AY111" s="19" t="s">
        <v>230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89</v>
      </c>
      <c r="BK111" s="228">
        <f>ROUND(I111*H111,2)</f>
        <v>0</v>
      </c>
      <c r="BL111" s="19" t="s">
        <v>236</v>
      </c>
      <c r="BM111" s="227" t="s">
        <v>498</v>
      </c>
    </row>
    <row r="112" spans="1:63" s="12" customFormat="1" ht="25.9" customHeight="1">
      <c r="A112" s="12"/>
      <c r="B112" s="200"/>
      <c r="C112" s="201"/>
      <c r="D112" s="202" t="s">
        <v>72</v>
      </c>
      <c r="E112" s="203" t="s">
        <v>1859</v>
      </c>
      <c r="F112" s="203" t="s">
        <v>1988</v>
      </c>
      <c r="G112" s="201"/>
      <c r="H112" s="201"/>
      <c r="I112" s="204"/>
      <c r="J112" s="205">
        <f>BK112</f>
        <v>0</v>
      </c>
      <c r="K112" s="201"/>
      <c r="L112" s="206"/>
      <c r="M112" s="207"/>
      <c r="N112" s="208"/>
      <c r="O112" s="208"/>
      <c r="P112" s="209">
        <f>SUM(P113:P118)</f>
        <v>0</v>
      </c>
      <c r="Q112" s="208"/>
      <c r="R112" s="209">
        <f>SUM(R113:R118)</f>
        <v>0</v>
      </c>
      <c r="S112" s="208"/>
      <c r="T112" s="210">
        <f>SUM(T113:T118)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1" t="s">
        <v>81</v>
      </c>
      <c r="AT112" s="212" t="s">
        <v>72</v>
      </c>
      <c r="AU112" s="212" t="s">
        <v>73</v>
      </c>
      <c r="AY112" s="211" t="s">
        <v>230</v>
      </c>
      <c r="BK112" s="213">
        <f>SUM(BK113:BK118)</f>
        <v>0</v>
      </c>
    </row>
    <row r="113" spans="1:65" s="2" customFormat="1" ht="24.15" customHeight="1">
      <c r="A113" s="40"/>
      <c r="B113" s="41"/>
      <c r="C113" s="216" t="s">
        <v>81</v>
      </c>
      <c r="D113" s="216" t="s">
        <v>232</v>
      </c>
      <c r="E113" s="217" t="s">
        <v>1989</v>
      </c>
      <c r="F113" s="218" t="s">
        <v>1990</v>
      </c>
      <c r="G113" s="219" t="s">
        <v>137</v>
      </c>
      <c r="H113" s="220">
        <v>17</v>
      </c>
      <c r="I113" s="221"/>
      <c r="J113" s="222">
        <f>ROUND(I113*H113,2)</f>
        <v>0</v>
      </c>
      <c r="K113" s="218" t="s">
        <v>19</v>
      </c>
      <c r="L113" s="46"/>
      <c r="M113" s="223" t="s">
        <v>19</v>
      </c>
      <c r="N113" s="224" t="s">
        <v>45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236</v>
      </c>
      <c r="AT113" s="227" t="s">
        <v>232</v>
      </c>
      <c r="AU113" s="227" t="s">
        <v>81</v>
      </c>
      <c r="AY113" s="19" t="s">
        <v>230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89</v>
      </c>
      <c r="BK113" s="228">
        <f>ROUND(I113*H113,2)</f>
        <v>0</v>
      </c>
      <c r="BL113" s="19" t="s">
        <v>236</v>
      </c>
      <c r="BM113" s="227" t="s">
        <v>508</v>
      </c>
    </row>
    <row r="114" spans="1:65" s="2" customFormat="1" ht="16.5" customHeight="1">
      <c r="A114" s="40"/>
      <c r="B114" s="41"/>
      <c r="C114" s="216" t="s">
        <v>89</v>
      </c>
      <c r="D114" s="216" t="s">
        <v>232</v>
      </c>
      <c r="E114" s="217" t="s">
        <v>1991</v>
      </c>
      <c r="F114" s="218" t="s">
        <v>1992</v>
      </c>
      <c r="G114" s="219" t="s">
        <v>137</v>
      </c>
      <c r="H114" s="220">
        <v>3</v>
      </c>
      <c r="I114" s="221"/>
      <c r="J114" s="222">
        <f>ROUND(I114*H114,2)</f>
        <v>0</v>
      </c>
      <c r="K114" s="218" t="s">
        <v>19</v>
      </c>
      <c r="L114" s="46"/>
      <c r="M114" s="223" t="s">
        <v>19</v>
      </c>
      <c r="N114" s="224" t="s">
        <v>45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236</v>
      </c>
      <c r="AT114" s="227" t="s">
        <v>232</v>
      </c>
      <c r="AU114" s="227" t="s">
        <v>81</v>
      </c>
      <c r="AY114" s="19" t="s">
        <v>230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89</v>
      </c>
      <c r="BK114" s="228">
        <f>ROUND(I114*H114,2)</f>
        <v>0</v>
      </c>
      <c r="BL114" s="19" t="s">
        <v>236</v>
      </c>
      <c r="BM114" s="227" t="s">
        <v>521</v>
      </c>
    </row>
    <row r="115" spans="1:65" s="2" customFormat="1" ht="16.5" customHeight="1">
      <c r="A115" s="40"/>
      <c r="B115" s="41"/>
      <c r="C115" s="216" t="s">
        <v>116</v>
      </c>
      <c r="D115" s="216" t="s">
        <v>232</v>
      </c>
      <c r="E115" s="217" t="s">
        <v>1993</v>
      </c>
      <c r="F115" s="218" t="s">
        <v>1994</v>
      </c>
      <c r="G115" s="219" t="s">
        <v>137</v>
      </c>
      <c r="H115" s="220">
        <v>3</v>
      </c>
      <c r="I115" s="221"/>
      <c r="J115" s="222">
        <f>ROUND(I115*H115,2)</f>
        <v>0</v>
      </c>
      <c r="K115" s="218" t="s">
        <v>19</v>
      </c>
      <c r="L115" s="46"/>
      <c r="M115" s="223" t="s">
        <v>19</v>
      </c>
      <c r="N115" s="224" t="s">
        <v>45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236</v>
      </c>
      <c r="AT115" s="227" t="s">
        <v>232</v>
      </c>
      <c r="AU115" s="227" t="s">
        <v>81</v>
      </c>
      <c r="AY115" s="19" t="s">
        <v>230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89</v>
      </c>
      <c r="BK115" s="228">
        <f>ROUND(I115*H115,2)</f>
        <v>0</v>
      </c>
      <c r="BL115" s="19" t="s">
        <v>236</v>
      </c>
      <c r="BM115" s="227" t="s">
        <v>531</v>
      </c>
    </row>
    <row r="116" spans="1:65" s="2" customFormat="1" ht="16.5" customHeight="1">
      <c r="A116" s="40"/>
      <c r="B116" s="41"/>
      <c r="C116" s="216" t="s">
        <v>236</v>
      </c>
      <c r="D116" s="216" t="s">
        <v>232</v>
      </c>
      <c r="E116" s="217" t="s">
        <v>1995</v>
      </c>
      <c r="F116" s="218" t="s">
        <v>1996</v>
      </c>
      <c r="G116" s="219" t="s">
        <v>137</v>
      </c>
      <c r="H116" s="220">
        <v>5</v>
      </c>
      <c r="I116" s="221"/>
      <c r="J116" s="222">
        <f>ROUND(I116*H116,2)</f>
        <v>0</v>
      </c>
      <c r="K116" s="218" t="s">
        <v>19</v>
      </c>
      <c r="L116" s="46"/>
      <c r="M116" s="223" t="s">
        <v>19</v>
      </c>
      <c r="N116" s="224" t="s">
        <v>45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236</v>
      </c>
      <c r="AT116" s="227" t="s">
        <v>232</v>
      </c>
      <c r="AU116" s="227" t="s">
        <v>81</v>
      </c>
      <c r="AY116" s="19" t="s">
        <v>230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89</v>
      </c>
      <c r="BK116" s="228">
        <f>ROUND(I116*H116,2)</f>
        <v>0</v>
      </c>
      <c r="BL116" s="19" t="s">
        <v>236</v>
      </c>
      <c r="BM116" s="227" t="s">
        <v>541</v>
      </c>
    </row>
    <row r="117" spans="1:65" s="2" customFormat="1" ht="24.15" customHeight="1">
      <c r="A117" s="40"/>
      <c r="B117" s="41"/>
      <c r="C117" s="216" t="s">
        <v>258</v>
      </c>
      <c r="D117" s="216" t="s">
        <v>232</v>
      </c>
      <c r="E117" s="217" t="s">
        <v>1997</v>
      </c>
      <c r="F117" s="218" t="s">
        <v>1998</v>
      </c>
      <c r="G117" s="219" t="s">
        <v>137</v>
      </c>
      <c r="H117" s="220">
        <v>3</v>
      </c>
      <c r="I117" s="221"/>
      <c r="J117" s="222">
        <f>ROUND(I117*H117,2)</f>
        <v>0</v>
      </c>
      <c r="K117" s="218" t="s">
        <v>19</v>
      </c>
      <c r="L117" s="46"/>
      <c r="M117" s="223" t="s">
        <v>19</v>
      </c>
      <c r="N117" s="224" t="s">
        <v>45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236</v>
      </c>
      <c r="AT117" s="227" t="s">
        <v>232</v>
      </c>
      <c r="AU117" s="227" t="s">
        <v>81</v>
      </c>
      <c r="AY117" s="19" t="s">
        <v>230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89</v>
      </c>
      <c r="BK117" s="228">
        <f>ROUND(I117*H117,2)</f>
        <v>0</v>
      </c>
      <c r="BL117" s="19" t="s">
        <v>236</v>
      </c>
      <c r="BM117" s="227" t="s">
        <v>552</v>
      </c>
    </row>
    <row r="118" spans="1:65" s="2" customFormat="1" ht="16.5" customHeight="1">
      <c r="A118" s="40"/>
      <c r="B118" s="41"/>
      <c r="C118" s="216" t="s">
        <v>127</v>
      </c>
      <c r="D118" s="216" t="s">
        <v>232</v>
      </c>
      <c r="E118" s="217" t="s">
        <v>1999</v>
      </c>
      <c r="F118" s="218" t="s">
        <v>2000</v>
      </c>
      <c r="G118" s="219" t="s">
        <v>137</v>
      </c>
      <c r="H118" s="220">
        <v>85</v>
      </c>
      <c r="I118" s="221"/>
      <c r="J118" s="222">
        <f>ROUND(I118*H118,2)</f>
        <v>0</v>
      </c>
      <c r="K118" s="218" t="s">
        <v>19</v>
      </c>
      <c r="L118" s="46"/>
      <c r="M118" s="223" t="s">
        <v>19</v>
      </c>
      <c r="N118" s="224" t="s">
        <v>45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236</v>
      </c>
      <c r="AT118" s="227" t="s">
        <v>232</v>
      </c>
      <c r="AU118" s="227" t="s">
        <v>81</v>
      </c>
      <c r="AY118" s="19" t="s">
        <v>230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89</v>
      </c>
      <c r="BK118" s="228">
        <f>ROUND(I118*H118,2)</f>
        <v>0</v>
      </c>
      <c r="BL118" s="19" t="s">
        <v>236</v>
      </c>
      <c r="BM118" s="227" t="s">
        <v>575</v>
      </c>
    </row>
    <row r="119" spans="1:63" s="12" customFormat="1" ht="25.9" customHeight="1">
      <c r="A119" s="12"/>
      <c r="B119" s="200"/>
      <c r="C119" s="201"/>
      <c r="D119" s="202" t="s">
        <v>72</v>
      </c>
      <c r="E119" s="203" t="s">
        <v>1880</v>
      </c>
      <c r="F119" s="203" t="s">
        <v>2001</v>
      </c>
      <c r="G119" s="201"/>
      <c r="H119" s="201"/>
      <c r="I119" s="204"/>
      <c r="J119" s="205">
        <f>BK119</f>
        <v>0</v>
      </c>
      <c r="K119" s="201"/>
      <c r="L119" s="206"/>
      <c r="M119" s="207"/>
      <c r="N119" s="208"/>
      <c r="O119" s="208"/>
      <c r="P119" s="209">
        <f>SUM(P120:P122)</f>
        <v>0</v>
      </c>
      <c r="Q119" s="208"/>
      <c r="R119" s="209">
        <f>SUM(R120:R122)</f>
        <v>0</v>
      </c>
      <c r="S119" s="208"/>
      <c r="T119" s="210">
        <f>SUM(T120:T122)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1" t="s">
        <v>81</v>
      </c>
      <c r="AT119" s="212" t="s">
        <v>72</v>
      </c>
      <c r="AU119" s="212" t="s">
        <v>73</v>
      </c>
      <c r="AY119" s="211" t="s">
        <v>230</v>
      </c>
      <c r="BK119" s="213">
        <f>SUM(BK120:BK122)</f>
        <v>0</v>
      </c>
    </row>
    <row r="120" spans="1:65" s="2" customFormat="1" ht="21.75" customHeight="1">
      <c r="A120" s="40"/>
      <c r="B120" s="41"/>
      <c r="C120" s="216" t="s">
        <v>81</v>
      </c>
      <c r="D120" s="216" t="s">
        <v>232</v>
      </c>
      <c r="E120" s="217" t="s">
        <v>2002</v>
      </c>
      <c r="F120" s="218" t="s">
        <v>2003</v>
      </c>
      <c r="G120" s="219" t="s">
        <v>137</v>
      </c>
      <c r="H120" s="220">
        <v>1</v>
      </c>
      <c r="I120" s="221"/>
      <c r="J120" s="222">
        <f>ROUND(I120*H120,2)</f>
        <v>0</v>
      </c>
      <c r="K120" s="218" t="s">
        <v>19</v>
      </c>
      <c r="L120" s="46"/>
      <c r="M120" s="223" t="s">
        <v>19</v>
      </c>
      <c r="N120" s="224" t="s">
        <v>45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236</v>
      </c>
      <c r="AT120" s="227" t="s">
        <v>232</v>
      </c>
      <c r="AU120" s="227" t="s">
        <v>81</v>
      </c>
      <c r="AY120" s="19" t="s">
        <v>230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89</v>
      </c>
      <c r="BK120" s="228">
        <f>ROUND(I120*H120,2)</f>
        <v>0</v>
      </c>
      <c r="BL120" s="19" t="s">
        <v>236</v>
      </c>
      <c r="BM120" s="227" t="s">
        <v>589</v>
      </c>
    </row>
    <row r="121" spans="1:65" s="2" customFormat="1" ht="21.75" customHeight="1">
      <c r="A121" s="40"/>
      <c r="B121" s="41"/>
      <c r="C121" s="216" t="s">
        <v>89</v>
      </c>
      <c r="D121" s="216" t="s">
        <v>232</v>
      </c>
      <c r="E121" s="217" t="s">
        <v>2004</v>
      </c>
      <c r="F121" s="218" t="s">
        <v>2005</v>
      </c>
      <c r="G121" s="219" t="s">
        <v>137</v>
      </c>
      <c r="H121" s="220">
        <v>1</v>
      </c>
      <c r="I121" s="221"/>
      <c r="J121" s="222">
        <f>ROUND(I121*H121,2)</f>
        <v>0</v>
      </c>
      <c r="K121" s="218" t="s">
        <v>19</v>
      </c>
      <c r="L121" s="46"/>
      <c r="M121" s="223" t="s">
        <v>19</v>
      </c>
      <c r="N121" s="224" t="s">
        <v>45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236</v>
      </c>
      <c r="AT121" s="227" t="s">
        <v>232</v>
      </c>
      <c r="AU121" s="227" t="s">
        <v>81</v>
      </c>
      <c r="AY121" s="19" t="s">
        <v>230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89</v>
      </c>
      <c r="BK121" s="228">
        <f>ROUND(I121*H121,2)</f>
        <v>0</v>
      </c>
      <c r="BL121" s="19" t="s">
        <v>236</v>
      </c>
      <c r="BM121" s="227" t="s">
        <v>610</v>
      </c>
    </row>
    <row r="122" spans="1:65" s="2" customFormat="1" ht="16.5" customHeight="1">
      <c r="A122" s="40"/>
      <c r="B122" s="41"/>
      <c r="C122" s="216" t="s">
        <v>116</v>
      </c>
      <c r="D122" s="216" t="s">
        <v>232</v>
      </c>
      <c r="E122" s="217" t="s">
        <v>2006</v>
      </c>
      <c r="F122" s="218" t="s">
        <v>2007</v>
      </c>
      <c r="G122" s="219" t="s">
        <v>137</v>
      </c>
      <c r="H122" s="220">
        <v>2</v>
      </c>
      <c r="I122" s="221"/>
      <c r="J122" s="222">
        <f>ROUND(I122*H122,2)</f>
        <v>0</v>
      </c>
      <c r="K122" s="218" t="s">
        <v>19</v>
      </c>
      <c r="L122" s="46"/>
      <c r="M122" s="223" t="s">
        <v>19</v>
      </c>
      <c r="N122" s="224" t="s">
        <v>45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236</v>
      </c>
      <c r="AT122" s="227" t="s">
        <v>232</v>
      </c>
      <c r="AU122" s="227" t="s">
        <v>81</v>
      </c>
      <c r="AY122" s="19" t="s">
        <v>230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89</v>
      </c>
      <c r="BK122" s="228">
        <f>ROUND(I122*H122,2)</f>
        <v>0</v>
      </c>
      <c r="BL122" s="19" t="s">
        <v>236</v>
      </c>
      <c r="BM122" s="227" t="s">
        <v>626</v>
      </c>
    </row>
    <row r="123" spans="1:63" s="12" customFormat="1" ht="25.9" customHeight="1">
      <c r="A123" s="12"/>
      <c r="B123" s="200"/>
      <c r="C123" s="201"/>
      <c r="D123" s="202" t="s">
        <v>72</v>
      </c>
      <c r="E123" s="203" t="s">
        <v>1904</v>
      </c>
      <c r="F123" s="203" t="s">
        <v>1905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SUM(P124:P134)</f>
        <v>0</v>
      </c>
      <c r="Q123" s="208"/>
      <c r="R123" s="209">
        <f>SUM(R124:R134)</f>
        <v>0</v>
      </c>
      <c r="S123" s="208"/>
      <c r="T123" s="210">
        <f>SUM(T124:T134)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81</v>
      </c>
      <c r="AT123" s="212" t="s">
        <v>72</v>
      </c>
      <c r="AU123" s="212" t="s">
        <v>73</v>
      </c>
      <c r="AY123" s="211" t="s">
        <v>230</v>
      </c>
      <c r="BK123" s="213">
        <f>SUM(BK124:BK134)</f>
        <v>0</v>
      </c>
    </row>
    <row r="124" spans="1:65" s="2" customFormat="1" ht="24.15" customHeight="1">
      <c r="A124" s="40"/>
      <c r="B124" s="41"/>
      <c r="C124" s="216" t="s">
        <v>81</v>
      </c>
      <c r="D124" s="216" t="s">
        <v>232</v>
      </c>
      <c r="E124" s="217" t="s">
        <v>2008</v>
      </c>
      <c r="F124" s="218" t="s">
        <v>1907</v>
      </c>
      <c r="G124" s="219" t="s">
        <v>914</v>
      </c>
      <c r="H124" s="220">
        <v>1</v>
      </c>
      <c r="I124" s="221"/>
      <c r="J124" s="222">
        <f>ROUND(I124*H124,2)</f>
        <v>0</v>
      </c>
      <c r="K124" s="218" t="s">
        <v>19</v>
      </c>
      <c r="L124" s="46"/>
      <c r="M124" s="223" t="s">
        <v>19</v>
      </c>
      <c r="N124" s="224" t="s">
        <v>45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236</v>
      </c>
      <c r="AT124" s="227" t="s">
        <v>232</v>
      </c>
      <c r="AU124" s="227" t="s">
        <v>81</v>
      </c>
      <c r="AY124" s="19" t="s">
        <v>230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89</v>
      </c>
      <c r="BK124" s="228">
        <f>ROUND(I124*H124,2)</f>
        <v>0</v>
      </c>
      <c r="BL124" s="19" t="s">
        <v>236</v>
      </c>
      <c r="BM124" s="227" t="s">
        <v>638</v>
      </c>
    </row>
    <row r="125" spans="1:65" s="2" customFormat="1" ht="16.5" customHeight="1">
      <c r="A125" s="40"/>
      <c r="B125" s="41"/>
      <c r="C125" s="216" t="s">
        <v>89</v>
      </c>
      <c r="D125" s="216" t="s">
        <v>232</v>
      </c>
      <c r="E125" s="217" t="s">
        <v>2009</v>
      </c>
      <c r="F125" s="218" t="s">
        <v>2010</v>
      </c>
      <c r="G125" s="219" t="s">
        <v>114</v>
      </c>
      <c r="H125" s="220">
        <v>134</v>
      </c>
      <c r="I125" s="221"/>
      <c r="J125" s="222">
        <f>ROUND(I125*H125,2)</f>
        <v>0</v>
      </c>
      <c r="K125" s="218" t="s">
        <v>19</v>
      </c>
      <c r="L125" s="46"/>
      <c r="M125" s="223" t="s">
        <v>19</v>
      </c>
      <c r="N125" s="224" t="s">
        <v>45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236</v>
      </c>
      <c r="AT125" s="227" t="s">
        <v>232</v>
      </c>
      <c r="AU125" s="227" t="s">
        <v>81</v>
      </c>
      <c r="AY125" s="19" t="s">
        <v>230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89</v>
      </c>
      <c r="BK125" s="228">
        <f>ROUND(I125*H125,2)</f>
        <v>0</v>
      </c>
      <c r="BL125" s="19" t="s">
        <v>236</v>
      </c>
      <c r="BM125" s="227" t="s">
        <v>648</v>
      </c>
    </row>
    <row r="126" spans="1:65" s="2" customFormat="1" ht="16.5" customHeight="1">
      <c r="A126" s="40"/>
      <c r="B126" s="41"/>
      <c r="C126" s="216" t="s">
        <v>116</v>
      </c>
      <c r="D126" s="216" t="s">
        <v>232</v>
      </c>
      <c r="E126" s="217" t="s">
        <v>2011</v>
      </c>
      <c r="F126" s="218" t="s">
        <v>2012</v>
      </c>
      <c r="G126" s="219" t="s">
        <v>114</v>
      </c>
      <c r="H126" s="220">
        <v>134</v>
      </c>
      <c r="I126" s="221"/>
      <c r="J126" s="222">
        <f>ROUND(I126*H126,2)</f>
        <v>0</v>
      </c>
      <c r="K126" s="218" t="s">
        <v>19</v>
      </c>
      <c r="L126" s="46"/>
      <c r="M126" s="223" t="s">
        <v>19</v>
      </c>
      <c r="N126" s="224" t="s">
        <v>45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236</v>
      </c>
      <c r="AT126" s="227" t="s">
        <v>232</v>
      </c>
      <c r="AU126" s="227" t="s">
        <v>81</v>
      </c>
      <c r="AY126" s="19" t="s">
        <v>230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89</v>
      </c>
      <c r="BK126" s="228">
        <f>ROUND(I126*H126,2)</f>
        <v>0</v>
      </c>
      <c r="BL126" s="19" t="s">
        <v>236</v>
      </c>
      <c r="BM126" s="227" t="s">
        <v>662</v>
      </c>
    </row>
    <row r="127" spans="1:65" s="2" customFormat="1" ht="16.5" customHeight="1">
      <c r="A127" s="40"/>
      <c r="B127" s="41"/>
      <c r="C127" s="216" t="s">
        <v>236</v>
      </c>
      <c r="D127" s="216" t="s">
        <v>232</v>
      </c>
      <c r="E127" s="217" t="s">
        <v>2013</v>
      </c>
      <c r="F127" s="218" t="s">
        <v>2014</v>
      </c>
      <c r="G127" s="219" t="s">
        <v>114</v>
      </c>
      <c r="H127" s="220">
        <v>18</v>
      </c>
      <c r="I127" s="221"/>
      <c r="J127" s="222">
        <f>ROUND(I127*H127,2)</f>
        <v>0</v>
      </c>
      <c r="K127" s="218" t="s">
        <v>19</v>
      </c>
      <c r="L127" s="46"/>
      <c r="M127" s="223" t="s">
        <v>19</v>
      </c>
      <c r="N127" s="224" t="s">
        <v>45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236</v>
      </c>
      <c r="AT127" s="227" t="s">
        <v>232</v>
      </c>
      <c r="AU127" s="227" t="s">
        <v>81</v>
      </c>
      <c r="AY127" s="19" t="s">
        <v>230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89</v>
      </c>
      <c r="BK127" s="228">
        <f>ROUND(I127*H127,2)</f>
        <v>0</v>
      </c>
      <c r="BL127" s="19" t="s">
        <v>236</v>
      </c>
      <c r="BM127" s="227" t="s">
        <v>674</v>
      </c>
    </row>
    <row r="128" spans="1:65" s="2" customFormat="1" ht="24.15" customHeight="1">
      <c r="A128" s="40"/>
      <c r="B128" s="41"/>
      <c r="C128" s="216" t="s">
        <v>258</v>
      </c>
      <c r="D128" s="216" t="s">
        <v>232</v>
      </c>
      <c r="E128" s="217" t="s">
        <v>2015</v>
      </c>
      <c r="F128" s="218" t="s">
        <v>1915</v>
      </c>
      <c r="G128" s="219" t="s">
        <v>261</v>
      </c>
      <c r="H128" s="220">
        <v>0.6</v>
      </c>
      <c r="I128" s="221"/>
      <c r="J128" s="222">
        <f>ROUND(I128*H128,2)</f>
        <v>0</v>
      </c>
      <c r="K128" s="218" t="s">
        <v>19</v>
      </c>
      <c r="L128" s="46"/>
      <c r="M128" s="223" t="s">
        <v>19</v>
      </c>
      <c r="N128" s="224" t="s">
        <v>45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236</v>
      </c>
      <c r="AT128" s="227" t="s">
        <v>232</v>
      </c>
      <c r="AU128" s="227" t="s">
        <v>81</v>
      </c>
      <c r="AY128" s="19" t="s">
        <v>230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89</v>
      </c>
      <c r="BK128" s="228">
        <f>ROUND(I128*H128,2)</f>
        <v>0</v>
      </c>
      <c r="BL128" s="19" t="s">
        <v>236</v>
      </c>
      <c r="BM128" s="227" t="s">
        <v>685</v>
      </c>
    </row>
    <row r="129" spans="1:65" s="2" customFormat="1" ht="16.5" customHeight="1">
      <c r="A129" s="40"/>
      <c r="B129" s="41"/>
      <c r="C129" s="216" t="s">
        <v>127</v>
      </c>
      <c r="D129" s="216" t="s">
        <v>232</v>
      </c>
      <c r="E129" s="217" t="s">
        <v>2016</v>
      </c>
      <c r="F129" s="218" t="s">
        <v>2017</v>
      </c>
      <c r="G129" s="219" t="s">
        <v>1879</v>
      </c>
      <c r="H129" s="220">
        <v>15</v>
      </c>
      <c r="I129" s="221"/>
      <c r="J129" s="222">
        <f>ROUND(I129*H129,2)</f>
        <v>0</v>
      </c>
      <c r="K129" s="218" t="s">
        <v>19</v>
      </c>
      <c r="L129" s="46"/>
      <c r="M129" s="223" t="s">
        <v>19</v>
      </c>
      <c r="N129" s="224" t="s">
        <v>45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236</v>
      </c>
      <c r="AT129" s="227" t="s">
        <v>232</v>
      </c>
      <c r="AU129" s="227" t="s">
        <v>81</v>
      </c>
      <c r="AY129" s="19" t="s">
        <v>230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89</v>
      </c>
      <c r="BK129" s="228">
        <f>ROUND(I129*H129,2)</f>
        <v>0</v>
      </c>
      <c r="BL129" s="19" t="s">
        <v>236</v>
      </c>
      <c r="BM129" s="227" t="s">
        <v>697</v>
      </c>
    </row>
    <row r="130" spans="1:65" s="2" customFormat="1" ht="24.15" customHeight="1">
      <c r="A130" s="40"/>
      <c r="B130" s="41"/>
      <c r="C130" s="216" t="s">
        <v>272</v>
      </c>
      <c r="D130" s="216" t="s">
        <v>232</v>
      </c>
      <c r="E130" s="217" t="s">
        <v>2018</v>
      </c>
      <c r="F130" s="218" t="s">
        <v>1921</v>
      </c>
      <c r="G130" s="219" t="s">
        <v>1879</v>
      </c>
      <c r="H130" s="220">
        <v>5</v>
      </c>
      <c r="I130" s="221"/>
      <c r="J130" s="222">
        <f>ROUND(I130*H130,2)</f>
        <v>0</v>
      </c>
      <c r="K130" s="218" t="s">
        <v>19</v>
      </c>
      <c r="L130" s="46"/>
      <c r="M130" s="223" t="s">
        <v>19</v>
      </c>
      <c r="N130" s="224" t="s">
        <v>45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236</v>
      </c>
      <c r="AT130" s="227" t="s">
        <v>232</v>
      </c>
      <c r="AU130" s="227" t="s">
        <v>81</v>
      </c>
      <c r="AY130" s="19" t="s">
        <v>230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89</v>
      </c>
      <c r="BK130" s="228">
        <f>ROUND(I130*H130,2)</f>
        <v>0</v>
      </c>
      <c r="BL130" s="19" t="s">
        <v>236</v>
      </c>
      <c r="BM130" s="227" t="s">
        <v>708</v>
      </c>
    </row>
    <row r="131" spans="1:65" s="2" customFormat="1" ht="24.15" customHeight="1">
      <c r="A131" s="40"/>
      <c r="B131" s="41"/>
      <c r="C131" s="216" t="s">
        <v>280</v>
      </c>
      <c r="D131" s="216" t="s">
        <v>232</v>
      </c>
      <c r="E131" s="217" t="s">
        <v>2019</v>
      </c>
      <c r="F131" s="218" t="s">
        <v>2020</v>
      </c>
      <c r="G131" s="219" t="s">
        <v>137</v>
      </c>
      <c r="H131" s="220">
        <v>18</v>
      </c>
      <c r="I131" s="221"/>
      <c r="J131" s="222">
        <f>ROUND(I131*H131,2)</f>
        <v>0</v>
      </c>
      <c r="K131" s="218" t="s">
        <v>19</v>
      </c>
      <c r="L131" s="46"/>
      <c r="M131" s="223" t="s">
        <v>19</v>
      </c>
      <c r="N131" s="224" t="s">
        <v>45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236</v>
      </c>
      <c r="AT131" s="227" t="s">
        <v>232</v>
      </c>
      <c r="AU131" s="227" t="s">
        <v>81</v>
      </c>
      <c r="AY131" s="19" t="s">
        <v>230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89</v>
      </c>
      <c r="BK131" s="228">
        <f>ROUND(I131*H131,2)</f>
        <v>0</v>
      </c>
      <c r="BL131" s="19" t="s">
        <v>236</v>
      </c>
      <c r="BM131" s="227" t="s">
        <v>720</v>
      </c>
    </row>
    <row r="132" spans="1:65" s="2" customFormat="1" ht="24.15" customHeight="1">
      <c r="A132" s="40"/>
      <c r="B132" s="41"/>
      <c r="C132" s="216" t="s">
        <v>287</v>
      </c>
      <c r="D132" s="216" t="s">
        <v>232</v>
      </c>
      <c r="E132" s="217" t="s">
        <v>2021</v>
      </c>
      <c r="F132" s="218" t="s">
        <v>1925</v>
      </c>
      <c r="G132" s="219" t="s">
        <v>137</v>
      </c>
      <c r="H132" s="220">
        <v>3</v>
      </c>
      <c r="I132" s="221"/>
      <c r="J132" s="222">
        <f>ROUND(I132*H132,2)</f>
        <v>0</v>
      </c>
      <c r="K132" s="218" t="s">
        <v>19</v>
      </c>
      <c r="L132" s="46"/>
      <c r="M132" s="223" t="s">
        <v>19</v>
      </c>
      <c r="N132" s="224" t="s">
        <v>45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236</v>
      </c>
      <c r="AT132" s="227" t="s">
        <v>232</v>
      </c>
      <c r="AU132" s="227" t="s">
        <v>81</v>
      </c>
      <c r="AY132" s="19" t="s">
        <v>230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89</v>
      </c>
      <c r="BK132" s="228">
        <f>ROUND(I132*H132,2)</f>
        <v>0</v>
      </c>
      <c r="BL132" s="19" t="s">
        <v>236</v>
      </c>
      <c r="BM132" s="227" t="s">
        <v>736</v>
      </c>
    </row>
    <row r="133" spans="1:65" s="2" customFormat="1" ht="37.8" customHeight="1">
      <c r="A133" s="40"/>
      <c r="B133" s="41"/>
      <c r="C133" s="216" t="s">
        <v>295</v>
      </c>
      <c r="D133" s="216" t="s">
        <v>232</v>
      </c>
      <c r="E133" s="217" t="s">
        <v>2022</v>
      </c>
      <c r="F133" s="218" t="s">
        <v>1933</v>
      </c>
      <c r="G133" s="219" t="s">
        <v>1879</v>
      </c>
      <c r="H133" s="220">
        <v>20</v>
      </c>
      <c r="I133" s="221"/>
      <c r="J133" s="222">
        <f>ROUND(I133*H133,2)</f>
        <v>0</v>
      </c>
      <c r="K133" s="218" t="s">
        <v>19</v>
      </c>
      <c r="L133" s="46"/>
      <c r="M133" s="223" t="s">
        <v>19</v>
      </c>
      <c r="N133" s="224" t="s">
        <v>45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236</v>
      </c>
      <c r="AT133" s="227" t="s">
        <v>232</v>
      </c>
      <c r="AU133" s="227" t="s">
        <v>81</v>
      </c>
      <c r="AY133" s="19" t="s">
        <v>230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89</v>
      </c>
      <c r="BK133" s="228">
        <f>ROUND(I133*H133,2)</f>
        <v>0</v>
      </c>
      <c r="BL133" s="19" t="s">
        <v>236</v>
      </c>
      <c r="BM133" s="227" t="s">
        <v>747</v>
      </c>
    </row>
    <row r="134" spans="1:65" s="2" customFormat="1" ht="16.5" customHeight="1">
      <c r="A134" s="40"/>
      <c r="B134" s="41"/>
      <c r="C134" s="216" t="s">
        <v>303</v>
      </c>
      <c r="D134" s="216" t="s">
        <v>232</v>
      </c>
      <c r="E134" s="217" t="s">
        <v>2023</v>
      </c>
      <c r="F134" s="218" t="s">
        <v>1943</v>
      </c>
      <c r="G134" s="219" t="s">
        <v>1944</v>
      </c>
      <c r="H134" s="220">
        <v>250</v>
      </c>
      <c r="I134" s="221"/>
      <c r="J134" s="222">
        <f>ROUND(I134*H134,2)</f>
        <v>0</v>
      </c>
      <c r="K134" s="218" t="s">
        <v>19</v>
      </c>
      <c r="L134" s="46"/>
      <c r="M134" s="294" t="s">
        <v>19</v>
      </c>
      <c r="N134" s="295" t="s">
        <v>45</v>
      </c>
      <c r="O134" s="292"/>
      <c r="P134" s="296">
        <f>O134*H134</f>
        <v>0</v>
      </c>
      <c r="Q134" s="296">
        <v>0</v>
      </c>
      <c r="R134" s="296">
        <f>Q134*H134</f>
        <v>0</v>
      </c>
      <c r="S134" s="296">
        <v>0</v>
      </c>
      <c r="T134" s="29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236</v>
      </c>
      <c r="AT134" s="227" t="s">
        <v>232</v>
      </c>
      <c r="AU134" s="227" t="s">
        <v>81</v>
      </c>
      <c r="AY134" s="19" t="s">
        <v>230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89</v>
      </c>
      <c r="BK134" s="228">
        <f>ROUND(I134*H134,2)</f>
        <v>0</v>
      </c>
      <c r="BL134" s="19" t="s">
        <v>236</v>
      </c>
      <c r="BM134" s="227" t="s">
        <v>757</v>
      </c>
    </row>
    <row r="135" spans="1:31" s="2" customFormat="1" ht="6.95" customHeight="1">
      <c r="A135" s="40"/>
      <c r="B135" s="61"/>
      <c r="C135" s="62"/>
      <c r="D135" s="62"/>
      <c r="E135" s="62"/>
      <c r="F135" s="62"/>
      <c r="G135" s="62"/>
      <c r="H135" s="62"/>
      <c r="I135" s="62"/>
      <c r="J135" s="62"/>
      <c r="K135" s="62"/>
      <c r="L135" s="46"/>
      <c r="M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</sheetData>
  <sheetProtection password="EEA3" sheet="1" objects="1" scenarios="1" formatColumns="0" formatRows="0" autoFilter="0"/>
  <autoFilter ref="C89:K13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120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26.25" customHeight="1">
      <c r="B7" s="22"/>
      <c r="E7" s="146" t="str">
        <f>'Rekapitulace stavby'!K6</f>
        <v>Stavební úpravy se změnou užívání městského objektu čp. 84 v Turnově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130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2024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23. 8. 2022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27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5" t="s">
        <v>29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30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29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32</v>
      </c>
      <c r="E20" s="40"/>
      <c r="F20" s="40"/>
      <c r="G20" s="40"/>
      <c r="H20" s="40"/>
      <c r="I20" s="145" t="s">
        <v>26</v>
      </c>
      <c r="J20" s="135" t="s">
        <v>33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34</v>
      </c>
      <c r="F21" s="40"/>
      <c r="G21" s="40"/>
      <c r="H21" s="40"/>
      <c r="I21" s="145" t="s">
        <v>29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36</v>
      </c>
      <c r="E23" s="40"/>
      <c r="F23" s="40"/>
      <c r="G23" s="40"/>
      <c r="H23" s="40"/>
      <c r="I23" s="145" t="s">
        <v>26</v>
      </c>
      <c r="J23" s="135" t="s">
        <v>33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34</v>
      </c>
      <c r="F24" s="40"/>
      <c r="G24" s="40"/>
      <c r="H24" s="40"/>
      <c r="I24" s="145" t="s">
        <v>29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50"/>
      <c r="B27" s="151"/>
      <c r="C27" s="150"/>
      <c r="D27" s="150"/>
      <c r="E27" s="152" t="s">
        <v>38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6" t="s">
        <v>39</v>
      </c>
      <c r="E30" s="40"/>
      <c r="F30" s="40"/>
      <c r="G30" s="40"/>
      <c r="H30" s="40"/>
      <c r="I30" s="40"/>
      <c r="J30" s="157">
        <f>ROUND(J85,2)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8" t="s">
        <v>41</v>
      </c>
      <c r="G32" s="40"/>
      <c r="H32" s="40"/>
      <c r="I32" s="158" t="s">
        <v>40</v>
      </c>
      <c r="J32" s="158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9" t="s">
        <v>43</v>
      </c>
      <c r="E33" s="145" t="s">
        <v>44</v>
      </c>
      <c r="F33" s="160">
        <f>ROUND((SUM(BE85:BE135)),2)</f>
        <v>0</v>
      </c>
      <c r="G33" s="40"/>
      <c r="H33" s="40"/>
      <c r="I33" s="161">
        <v>0.21</v>
      </c>
      <c r="J33" s="160">
        <f>ROUND(((SUM(BE85:BE135))*I33),2)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60">
        <f>ROUND((SUM(BF85:BF135)),2)</f>
        <v>0</v>
      </c>
      <c r="G34" s="40"/>
      <c r="H34" s="40"/>
      <c r="I34" s="161">
        <v>0.15</v>
      </c>
      <c r="J34" s="160">
        <f>ROUND(((SUM(BF85:BF135))*I34),2)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60">
        <f>ROUND((SUM(BG85:BG135)),2)</f>
        <v>0</v>
      </c>
      <c r="G35" s="40"/>
      <c r="H35" s="40"/>
      <c r="I35" s="161">
        <v>0.21</v>
      </c>
      <c r="J35" s="160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60">
        <f>ROUND((SUM(BH85:BH135)),2)</f>
        <v>0</v>
      </c>
      <c r="G36" s="40"/>
      <c r="H36" s="40"/>
      <c r="I36" s="161">
        <v>0.15</v>
      </c>
      <c r="J36" s="160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60">
        <f>ROUND((SUM(BI85:BI135)),2)</f>
        <v>0</v>
      </c>
      <c r="G37" s="40"/>
      <c r="H37" s="40"/>
      <c r="I37" s="161">
        <v>0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4"/>
      <c r="J39" s="167">
        <f>SUM(J30:J37)</f>
        <v>0</v>
      </c>
      <c r="K39" s="168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183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3" t="str">
        <f>E7</f>
        <v>Stavební úpravy se změnou užívání městského objektu čp. 84 v Turnově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130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VZT - Vzduchotechnika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st.p.č. 506 v k.ú. Turnov</v>
      </c>
      <c r="G52" s="42"/>
      <c r="H52" s="42"/>
      <c r="I52" s="34" t="s">
        <v>23</v>
      </c>
      <c r="J52" s="74" t="str">
        <f>IF(J12="","",J12)</f>
        <v>23. 8. 2022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Turnov</v>
      </c>
      <c r="G54" s="42"/>
      <c r="H54" s="42"/>
      <c r="I54" s="34" t="s">
        <v>32</v>
      </c>
      <c r="J54" s="38" t="str">
        <f>E21</f>
        <v>ACTIV Projekce, s.r.o.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ACTIV Projekce, s.r.o.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4" t="s">
        <v>184</v>
      </c>
      <c r="D57" s="175"/>
      <c r="E57" s="175"/>
      <c r="F57" s="175"/>
      <c r="G57" s="175"/>
      <c r="H57" s="175"/>
      <c r="I57" s="175"/>
      <c r="J57" s="176" t="s">
        <v>185</v>
      </c>
      <c r="K57" s="175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71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186</v>
      </c>
    </row>
    <row r="60" spans="1:31" s="9" customFormat="1" ht="24.95" customHeight="1">
      <c r="A60" s="9"/>
      <c r="B60" s="178"/>
      <c r="C60" s="179"/>
      <c r="D60" s="180" t="s">
        <v>2025</v>
      </c>
      <c r="E60" s="181"/>
      <c r="F60" s="181"/>
      <c r="G60" s="181"/>
      <c r="H60" s="181"/>
      <c r="I60" s="181"/>
      <c r="J60" s="182">
        <f>J86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2026</v>
      </c>
      <c r="E61" s="181"/>
      <c r="F61" s="181"/>
      <c r="G61" s="181"/>
      <c r="H61" s="181"/>
      <c r="I61" s="181"/>
      <c r="J61" s="182">
        <f>J99</f>
        <v>0</v>
      </c>
      <c r="K61" s="179"/>
      <c r="L61" s="18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2027</v>
      </c>
      <c r="E62" s="181"/>
      <c r="F62" s="181"/>
      <c r="G62" s="181"/>
      <c r="H62" s="181"/>
      <c r="I62" s="181"/>
      <c r="J62" s="182">
        <f>J112</f>
        <v>0</v>
      </c>
      <c r="K62" s="179"/>
      <c r="L62" s="18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2028</v>
      </c>
      <c r="E63" s="181"/>
      <c r="F63" s="181"/>
      <c r="G63" s="181"/>
      <c r="H63" s="181"/>
      <c r="I63" s="181"/>
      <c r="J63" s="182">
        <f>J116</f>
        <v>0</v>
      </c>
      <c r="K63" s="179"/>
      <c r="L63" s="18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8"/>
      <c r="C64" s="179"/>
      <c r="D64" s="180" t="s">
        <v>2029</v>
      </c>
      <c r="E64" s="181"/>
      <c r="F64" s="181"/>
      <c r="G64" s="181"/>
      <c r="H64" s="181"/>
      <c r="I64" s="181"/>
      <c r="J64" s="182">
        <f>J119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2030</v>
      </c>
      <c r="E65" s="181"/>
      <c r="F65" s="181"/>
      <c r="G65" s="181"/>
      <c r="H65" s="181"/>
      <c r="I65" s="181"/>
      <c r="J65" s="182">
        <f>J123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215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6.25" customHeight="1">
      <c r="A75" s="40"/>
      <c r="B75" s="41"/>
      <c r="C75" s="42"/>
      <c r="D75" s="42"/>
      <c r="E75" s="173" t="str">
        <f>E7</f>
        <v>Stavební úpravy se změnou užívání městského objektu čp. 84 v Turnově</v>
      </c>
      <c r="F75" s="34"/>
      <c r="G75" s="34"/>
      <c r="H75" s="34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130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VZT - Vzduchotechnika</v>
      </c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st.p.č. 506 v k.ú. Turnov</v>
      </c>
      <c r="G79" s="42"/>
      <c r="H79" s="42"/>
      <c r="I79" s="34" t="s">
        <v>23</v>
      </c>
      <c r="J79" s="74" t="str">
        <f>IF(J12="","",J12)</f>
        <v>23. 8. 2022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Město Turnov</v>
      </c>
      <c r="G81" s="42"/>
      <c r="H81" s="42"/>
      <c r="I81" s="34" t="s">
        <v>32</v>
      </c>
      <c r="J81" s="38" t="str">
        <f>E21</f>
        <v>ACTIV Projekce, s.r.o.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5.65" customHeight="1">
      <c r="A82" s="40"/>
      <c r="B82" s="41"/>
      <c r="C82" s="34" t="s">
        <v>30</v>
      </c>
      <c r="D82" s="42"/>
      <c r="E82" s="42"/>
      <c r="F82" s="29" t="str">
        <f>IF(E18="","",E18)</f>
        <v>Vyplň údaj</v>
      </c>
      <c r="G82" s="42"/>
      <c r="H82" s="42"/>
      <c r="I82" s="34" t="s">
        <v>36</v>
      </c>
      <c r="J82" s="38" t="str">
        <f>E24</f>
        <v>ACTIV Projekce, s.r.o.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9"/>
      <c r="B84" s="190"/>
      <c r="C84" s="191" t="s">
        <v>216</v>
      </c>
      <c r="D84" s="192" t="s">
        <v>58</v>
      </c>
      <c r="E84" s="192" t="s">
        <v>54</v>
      </c>
      <c r="F84" s="192" t="s">
        <v>55</v>
      </c>
      <c r="G84" s="192" t="s">
        <v>217</v>
      </c>
      <c r="H84" s="192" t="s">
        <v>218</v>
      </c>
      <c r="I84" s="192" t="s">
        <v>219</v>
      </c>
      <c r="J84" s="192" t="s">
        <v>185</v>
      </c>
      <c r="K84" s="193" t="s">
        <v>220</v>
      </c>
      <c r="L84" s="194"/>
      <c r="M84" s="94" t="s">
        <v>19</v>
      </c>
      <c r="N84" s="95" t="s">
        <v>43</v>
      </c>
      <c r="O84" s="95" t="s">
        <v>221</v>
      </c>
      <c r="P84" s="95" t="s">
        <v>222</v>
      </c>
      <c r="Q84" s="95" t="s">
        <v>223</v>
      </c>
      <c r="R84" s="95" t="s">
        <v>224</v>
      </c>
      <c r="S84" s="95" t="s">
        <v>225</v>
      </c>
      <c r="T84" s="96" t="s">
        <v>226</v>
      </c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</row>
    <row r="85" spans="1:63" s="2" customFormat="1" ht="22.8" customHeight="1">
      <c r="A85" s="40"/>
      <c r="B85" s="41"/>
      <c r="C85" s="101" t="s">
        <v>227</v>
      </c>
      <c r="D85" s="42"/>
      <c r="E85" s="42"/>
      <c r="F85" s="42"/>
      <c r="G85" s="42"/>
      <c r="H85" s="42"/>
      <c r="I85" s="42"/>
      <c r="J85" s="195">
        <f>BK85</f>
        <v>0</v>
      </c>
      <c r="K85" s="42"/>
      <c r="L85" s="46"/>
      <c r="M85" s="97"/>
      <c r="N85" s="196"/>
      <c r="O85" s="98"/>
      <c r="P85" s="197">
        <f>P86+P99+P112+P116+P119+P123</f>
        <v>0</v>
      </c>
      <c r="Q85" s="98"/>
      <c r="R85" s="197">
        <f>R86+R99+R112+R116+R119+R123</f>
        <v>0</v>
      </c>
      <c r="S85" s="98"/>
      <c r="T85" s="198">
        <f>T86+T99+T112+T116+T119+T123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72</v>
      </c>
      <c r="AU85" s="19" t="s">
        <v>186</v>
      </c>
      <c r="BK85" s="199">
        <f>BK86+BK99+BK112+BK116+BK119+BK123</f>
        <v>0</v>
      </c>
    </row>
    <row r="86" spans="1:63" s="12" customFormat="1" ht="25.9" customHeight="1">
      <c r="A86" s="12"/>
      <c r="B86" s="200"/>
      <c r="C86" s="201"/>
      <c r="D86" s="202" t="s">
        <v>72</v>
      </c>
      <c r="E86" s="203" t="s">
        <v>1832</v>
      </c>
      <c r="F86" s="203" t="s">
        <v>2031</v>
      </c>
      <c r="G86" s="201"/>
      <c r="H86" s="201"/>
      <c r="I86" s="204"/>
      <c r="J86" s="205">
        <f>BK86</f>
        <v>0</v>
      </c>
      <c r="K86" s="201"/>
      <c r="L86" s="206"/>
      <c r="M86" s="207"/>
      <c r="N86" s="208"/>
      <c r="O86" s="208"/>
      <c r="P86" s="209">
        <f>SUM(P87:P98)</f>
        <v>0</v>
      </c>
      <c r="Q86" s="208"/>
      <c r="R86" s="209">
        <f>SUM(R87:R98)</f>
        <v>0</v>
      </c>
      <c r="S86" s="208"/>
      <c r="T86" s="210">
        <f>SUM(T87:T98)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1" t="s">
        <v>81</v>
      </c>
      <c r="AT86" s="212" t="s">
        <v>72</v>
      </c>
      <c r="AU86" s="212" t="s">
        <v>73</v>
      </c>
      <c r="AY86" s="211" t="s">
        <v>230</v>
      </c>
      <c r="BK86" s="213">
        <f>SUM(BK87:BK98)</f>
        <v>0</v>
      </c>
    </row>
    <row r="87" spans="1:65" s="2" customFormat="1" ht="55.5" customHeight="1">
      <c r="A87" s="40"/>
      <c r="B87" s="41"/>
      <c r="C87" s="216" t="s">
        <v>81</v>
      </c>
      <c r="D87" s="216" t="s">
        <v>232</v>
      </c>
      <c r="E87" s="217" t="s">
        <v>2032</v>
      </c>
      <c r="F87" s="218" t="s">
        <v>2033</v>
      </c>
      <c r="G87" s="219" t="s">
        <v>315</v>
      </c>
      <c r="H87" s="220">
        <v>3</v>
      </c>
      <c r="I87" s="221"/>
      <c r="J87" s="222">
        <f>ROUND(I87*H87,2)</f>
        <v>0</v>
      </c>
      <c r="K87" s="218" t="s">
        <v>19</v>
      </c>
      <c r="L87" s="46"/>
      <c r="M87" s="223" t="s">
        <v>19</v>
      </c>
      <c r="N87" s="224" t="s">
        <v>45</v>
      </c>
      <c r="O87" s="86"/>
      <c r="P87" s="225">
        <f>O87*H87</f>
        <v>0</v>
      </c>
      <c r="Q87" s="225">
        <v>0</v>
      </c>
      <c r="R87" s="225">
        <f>Q87*H87</f>
        <v>0</v>
      </c>
      <c r="S87" s="225">
        <v>0</v>
      </c>
      <c r="T87" s="22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7" t="s">
        <v>236</v>
      </c>
      <c r="AT87" s="227" t="s">
        <v>232</v>
      </c>
      <c r="AU87" s="227" t="s">
        <v>81</v>
      </c>
      <c r="AY87" s="19" t="s">
        <v>230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19" t="s">
        <v>89</v>
      </c>
      <c r="BK87" s="228">
        <f>ROUND(I87*H87,2)</f>
        <v>0</v>
      </c>
      <c r="BL87" s="19" t="s">
        <v>236</v>
      </c>
      <c r="BM87" s="227" t="s">
        <v>89</v>
      </c>
    </row>
    <row r="88" spans="1:47" s="2" customFormat="1" ht="12">
      <c r="A88" s="40"/>
      <c r="B88" s="41"/>
      <c r="C88" s="42"/>
      <c r="D88" s="236" t="s">
        <v>636</v>
      </c>
      <c r="E88" s="42"/>
      <c r="F88" s="288" t="s">
        <v>2034</v>
      </c>
      <c r="G88" s="42"/>
      <c r="H88" s="42"/>
      <c r="I88" s="231"/>
      <c r="J88" s="42"/>
      <c r="K88" s="42"/>
      <c r="L88" s="46"/>
      <c r="M88" s="232"/>
      <c r="N88" s="23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636</v>
      </c>
      <c r="AU88" s="19" t="s">
        <v>81</v>
      </c>
    </row>
    <row r="89" spans="1:65" s="2" customFormat="1" ht="16.5" customHeight="1">
      <c r="A89" s="40"/>
      <c r="B89" s="41"/>
      <c r="C89" s="216" t="s">
        <v>89</v>
      </c>
      <c r="D89" s="216" t="s">
        <v>232</v>
      </c>
      <c r="E89" s="217" t="s">
        <v>2035</v>
      </c>
      <c r="F89" s="218" t="s">
        <v>2036</v>
      </c>
      <c r="G89" s="219" t="s">
        <v>315</v>
      </c>
      <c r="H89" s="220">
        <v>3</v>
      </c>
      <c r="I89" s="221"/>
      <c r="J89" s="222">
        <f>ROUND(I89*H89,2)</f>
        <v>0</v>
      </c>
      <c r="K89" s="218" t="s">
        <v>19</v>
      </c>
      <c r="L89" s="46"/>
      <c r="M89" s="223" t="s">
        <v>19</v>
      </c>
      <c r="N89" s="224" t="s">
        <v>45</v>
      </c>
      <c r="O89" s="86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7" t="s">
        <v>236</v>
      </c>
      <c r="AT89" s="227" t="s">
        <v>232</v>
      </c>
      <c r="AU89" s="227" t="s">
        <v>81</v>
      </c>
      <c r="AY89" s="19" t="s">
        <v>230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9" t="s">
        <v>89</v>
      </c>
      <c r="BK89" s="228">
        <f>ROUND(I89*H89,2)</f>
        <v>0</v>
      </c>
      <c r="BL89" s="19" t="s">
        <v>236</v>
      </c>
      <c r="BM89" s="227" t="s">
        <v>236</v>
      </c>
    </row>
    <row r="90" spans="1:47" s="2" customFormat="1" ht="12">
      <c r="A90" s="40"/>
      <c r="B90" s="41"/>
      <c r="C90" s="42"/>
      <c r="D90" s="236" t="s">
        <v>636</v>
      </c>
      <c r="E90" s="42"/>
      <c r="F90" s="288" t="s">
        <v>2037</v>
      </c>
      <c r="G90" s="42"/>
      <c r="H90" s="42"/>
      <c r="I90" s="231"/>
      <c r="J90" s="42"/>
      <c r="K90" s="42"/>
      <c r="L90" s="46"/>
      <c r="M90" s="232"/>
      <c r="N90" s="23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636</v>
      </c>
      <c r="AU90" s="19" t="s">
        <v>81</v>
      </c>
    </row>
    <row r="91" spans="1:65" s="2" customFormat="1" ht="16.5" customHeight="1">
      <c r="A91" s="40"/>
      <c r="B91" s="41"/>
      <c r="C91" s="216" t="s">
        <v>116</v>
      </c>
      <c r="D91" s="216" t="s">
        <v>232</v>
      </c>
      <c r="E91" s="217" t="s">
        <v>2038</v>
      </c>
      <c r="F91" s="218" t="s">
        <v>2039</v>
      </c>
      <c r="G91" s="219" t="s">
        <v>315</v>
      </c>
      <c r="H91" s="220">
        <v>3</v>
      </c>
      <c r="I91" s="221"/>
      <c r="J91" s="222">
        <f>ROUND(I91*H91,2)</f>
        <v>0</v>
      </c>
      <c r="K91" s="218" t="s">
        <v>19</v>
      </c>
      <c r="L91" s="46"/>
      <c r="M91" s="223" t="s">
        <v>19</v>
      </c>
      <c r="N91" s="224" t="s">
        <v>45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236</v>
      </c>
      <c r="AT91" s="227" t="s">
        <v>232</v>
      </c>
      <c r="AU91" s="227" t="s">
        <v>81</v>
      </c>
      <c r="AY91" s="19" t="s">
        <v>230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89</v>
      </c>
      <c r="BK91" s="228">
        <f>ROUND(I91*H91,2)</f>
        <v>0</v>
      </c>
      <c r="BL91" s="19" t="s">
        <v>236</v>
      </c>
      <c r="BM91" s="227" t="s">
        <v>127</v>
      </c>
    </row>
    <row r="92" spans="1:65" s="2" customFormat="1" ht="24.15" customHeight="1">
      <c r="A92" s="40"/>
      <c r="B92" s="41"/>
      <c r="C92" s="216" t="s">
        <v>236</v>
      </c>
      <c r="D92" s="216" t="s">
        <v>232</v>
      </c>
      <c r="E92" s="217" t="s">
        <v>2040</v>
      </c>
      <c r="F92" s="218" t="s">
        <v>2041</v>
      </c>
      <c r="G92" s="219" t="s">
        <v>315</v>
      </c>
      <c r="H92" s="220">
        <v>3</v>
      </c>
      <c r="I92" s="221"/>
      <c r="J92" s="222">
        <f>ROUND(I92*H92,2)</f>
        <v>0</v>
      </c>
      <c r="K92" s="218" t="s">
        <v>19</v>
      </c>
      <c r="L92" s="46"/>
      <c r="M92" s="223" t="s">
        <v>19</v>
      </c>
      <c r="N92" s="224" t="s">
        <v>45</v>
      </c>
      <c r="O92" s="8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236</v>
      </c>
      <c r="AT92" s="227" t="s">
        <v>232</v>
      </c>
      <c r="AU92" s="227" t="s">
        <v>81</v>
      </c>
      <c r="AY92" s="19" t="s">
        <v>230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89</v>
      </c>
      <c r="BK92" s="228">
        <f>ROUND(I92*H92,2)</f>
        <v>0</v>
      </c>
      <c r="BL92" s="19" t="s">
        <v>236</v>
      </c>
      <c r="BM92" s="227" t="s">
        <v>280</v>
      </c>
    </row>
    <row r="93" spans="1:65" s="2" customFormat="1" ht="24.15" customHeight="1">
      <c r="A93" s="40"/>
      <c r="B93" s="41"/>
      <c r="C93" s="216" t="s">
        <v>258</v>
      </c>
      <c r="D93" s="216" t="s">
        <v>232</v>
      </c>
      <c r="E93" s="217" t="s">
        <v>2042</v>
      </c>
      <c r="F93" s="218" t="s">
        <v>2043</v>
      </c>
      <c r="G93" s="219" t="s">
        <v>315</v>
      </c>
      <c r="H93" s="220">
        <v>3</v>
      </c>
      <c r="I93" s="221"/>
      <c r="J93" s="222">
        <f>ROUND(I93*H93,2)</f>
        <v>0</v>
      </c>
      <c r="K93" s="218" t="s">
        <v>19</v>
      </c>
      <c r="L93" s="46"/>
      <c r="M93" s="223" t="s">
        <v>19</v>
      </c>
      <c r="N93" s="224" t="s">
        <v>45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236</v>
      </c>
      <c r="AT93" s="227" t="s">
        <v>232</v>
      </c>
      <c r="AU93" s="227" t="s">
        <v>81</v>
      </c>
      <c r="AY93" s="19" t="s">
        <v>230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89</v>
      </c>
      <c r="BK93" s="228">
        <f>ROUND(I93*H93,2)</f>
        <v>0</v>
      </c>
      <c r="BL93" s="19" t="s">
        <v>236</v>
      </c>
      <c r="BM93" s="227" t="s">
        <v>295</v>
      </c>
    </row>
    <row r="94" spans="1:47" s="2" customFormat="1" ht="12">
      <c r="A94" s="40"/>
      <c r="B94" s="41"/>
      <c r="C94" s="42"/>
      <c r="D94" s="236" t="s">
        <v>636</v>
      </c>
      <c r="E94" s="42"/>
      <c r="F94" s="288" t="s">
        <v>2044</v>
      </c>
      <c r="G94" s="42"/>
      <c r="H94" s="42"/>
      <c r="I94" s="231"/>
      <c r="J94" s="42"/>
      <c r="K94" s="42"/>
      <c r="L94" s="46"/>
      <c r="M94" s="232"/>
      <c r="N94" s="23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636</v>
      </c>
      <c r="AU94" s="19" t="s">
        <v>81</v>
      </c>
    </row>
    <row r="95" spans="1:65" s="2" customFormat="1" ht="24.15" customHeight="1">
      <c r="A95" s="40"/>
      <c r="B95" s="41"/>
      <c r="C95" s="216" t="s">
        <v>127</v>
      </c>
      <c r="D95" s="216" t="s">
        <v>232</v>
      </c>
      <c r="E95" s="217" t="s">
        <v>2045</v>
      </c>
      <c r="F95" s="218" t="s">
        <v>2046</v>
      </c>
      <c r="G95" s="219" t="s">
        <v>315</v>
      </c>
      <c r="H95" s="220">
        <v>3</v>
      </c>
      <c r="I95" s="221"/>
      <c r="J95" s="222">
        <f>ROUND(I95*H95,2)</f>
        <v>0</v>
      </c>
      <c r="K95" s="218" t="s">
        <v>19</v>
      </c>
      <c r="L95" s="46"/>
      <c r="M95" s="223" t="s">
        <v>19</v>
      </c>
      <c r="N95" s="224" t="s">
        <v>45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236</v>
      </c>
      <c r="AT95" s="227" t="s">
        <v>232</v>
      </c>
      <c r="AU95" s="227" t="s">
        <v>81</v>
      </c>
      <c r="AY95" s="19" t="s">
        <v>230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89</v>
      </c>
      <c r="BK95" s="228">
        <f>ROUND(I95*H95,2)</f>
        <v>0</v>
      </c>
      <c r="BL95" s="19" t="s">
        <v>236</v>
      </c>
      <c r="BM95" s="227" t="s">
        <v>312</v>
      </c>
    </row>
    <row r="96" spans="1:65" s="2" customFormat="1" ht="142.2" customHeight="1">
      <c r="A96" s="40"/>
      <c r="B96" s="41"/>
      <c r="C96" s="216" t="s">
        <v>272</v>
      </c>
      <c r="D96" s="216" t="s">
        <v>232</v>
      </c>
      <c r="E96" s="217" t="s">
        <v>2047</v>
      </c>
      <c r="F96" s="218" t="s">
        <v>2048</v>
      </c>
      <c r="G96" s="219" t="s">
        <v>315</v>
      </c>
      <c r="H96" s="220">
        <v>2</v>
      </c>
      <c r="I96" s="221"/>
      <c r="J96" s="222">
        <f>ROUND(I96*H96,2)</f>
        <v>0</v>
      </c>
      <c r="K96" s="218" t="s">
        <v>19</v>
      </c>
      <c r="L96" s="46"/>
      <c r="M96" s="223" t="s">
        <v>19</v>
      </c>
      <c r="N96" s="224" t="s">
        <v>45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236</v>
      </c>
      <c r="AT96" s="227" t="s">
        <v>232</v>
      </c>
      <c r="AU96" s="227" t="s">
        <v>81</v>
      </c>
      <c r="AY96" s="19" t="s">
        <v>230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89</v>
      </c>
      <c r="BK96" s="228">
        <f>ROUND(I96*H96,2)</f>
        <v>0</v>
      </c>
      <c r="BL96" s="19" t="s">
        <v>236</v>
      </c>
      <c r="BM96" s="227" t="s">
        <v>328</v>
      </c>
    </row>
    <row r="97" spans="1:47" s="2" customFormat="1" ht="12">
      <c r="A97" s="40"/>
      <c r="B97" s="41"/>
      <c r="C97" s="42"/>
      <c r="D97" s="236" t="s">
        <v>636</v>
      </c>
      <c r="E97" s="42"/>
      <c r="F97" s="288" t="s">
        <v>2049</v>
      </c>
      <c r="G97" s="42"/>
      <c r="H97" s="42"/>
      <c r="I97" s="231"/>
      <c r="J97" s="42"/>
      <c r="K97" s="42"/>
      <c r="L97" s="46"/>
      <c r="M97" s="232"/>
      <c r="N97" s="23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636</v>
      </c>
      <c r="AU97" s="19" t="s">
        <v>81</v>
      </c>
    </row>
    <row r="98" spans="1:65" s="2" customFormat="1" ht="24.15" customHeight="1">
      <c r="A98" s="40"/>
      <c r="B98" s="41"/>
      <c r="C98" s="216" t="s">
        <v>280</v>
      </c>
      <c r="D98" s="216" t="s">
        <v>232</v>
      </c>
      <c r="E98" s="217" t="s">
        <v>2050</v>
      </c>
      <c r="F98" s="218" t="s">
        <v>2051</v>
      </c>
      <c r="G98" s="219" t="s">
        <v>315</v>
      </c>
      <c r="H98" s="220">
        <v>2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45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236</v>
      </c>
      <c r="AT98" s="227" t="s">
        <v>232</v>
      </c>
      <c r="AU98" s="227" t="s">
        <v>81</v>
      </c>
      <c r="AY98" s="19" t="s">
        <v>230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89</v>
      </c>
      <c r="BK98" s="228">
        <f>ROUND(I98*H98,2)</f>
        <v>0</v>
      </c>
      <c r="BL98" s="19" t="s">
        <v>236</v>
      </c>
      <c r="BM98" s="227" t="s">
        <v>348</v>
      </c>
    </row>
    <row r="99" spans="1:63" s="12" customFormat="1" ht="25.9" customHeight="1">
      <c r="A99" s="12"/>
      <c r="B99" s="200"/>
      <c r="C99" s="201"/>
      <c r="D99" s="202" t="s">
        <v>72</v>
      </c>
      <c r="E99" s="203" t="s">
        <v>1847</v>
      </c>
      <c r="F99" s="203" t="s">
        <v>2052</v>
      </c>
      <c r="G99" s="201"/>
      <c r="H99" s="201"/>
      <c r="I99" s="204"/>
      <c r="J99" s="205">
        <f>BK99</f>
        <v>0</v>
      </c>
      <c r="K99" s="201"/>
      <c r="L99" s="206"/>
      <c r="M99" s="207"/>
      <c r="N99" s="208"/>
      <c r="O99" s="208"/>
      <c r="P99" s="209">
        <f>SUM(P100:P111)</f>
        <v>0</v>
      </c>
      <c r="Q99" s="208"/>
      <c r="R99" s="209">
        <f>SUM(R100:R111)</f>
        <v>0</v>
      </c>
      <c r="S99" s="208"/>
      <c r="T99" s="210">
        <f>SUM(T100:T111)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1" t="s">
        <v>81</v>
      </c>
      <c r="AT99" s="212" t="s">
        <v>72</v>
      </c>
      <c r="AU99" s="212" t="s">
        <v>73</v>
      </c>
      <c r="AY99" s="211" t="s">
        <v>230</v>
      </c>
      <c r="BK99" s="213">
        <f>SUM(BK100:BK111)</f>
        <v>0</v>
      </c>
    </row>
    <row r="100" spans="1:65" s="2" customFormat="1" ht="24.15" customHeight="1">
      <c r="A100" s="40"/>
      <c r="B100" s="41"/>
      <c r="C100" s="216" t="s">
        <v>81</v>
      </c>
      <c r="D100" s="216" t="s">
        <v>232</v>
      </c>
      <c r="E100" s="217" t="s">
        <v>2053</v>
      </c>
      <c r="F100" s="218" t="s">
        <v>2054</v>
      </c>
      <c r="G100" s="219" t="s">
        <v>2055</v>
      </c>
      <c r="H100" s="220">
        <v>16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45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236</v>
      </c>
      <c r="AT100" s="227" t="s">
        <v>232</v>
      </c>
      <c r="AU100" s="227" t="s">
        <v>81</v>
      </c>
      <c r="AY100" s="19" t="s">
        <v>230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89</v>
      </c>
      <c r="BK100" s="228">
        <f>ROUND(I100*H100,2)</f>
        <v>0</v>
      </c>
      <c r="BL100" s="19" t="s">
        <v>236</v>
      </c>
      <c r="BM100" s="227" t="s">
        <v>361</v>
      </c>
    </row>
    <row r="101" spans="1:65" s="2" customFormat="1" ht="24.15" customHeight="1">
      <c r="A101" s="40"/>
      <c r="B101" s="41"/>
      <c r="C101" s="216" t="s">
        <v>89</v>
      </c>
      <c r="D101" s="216" t="s">
        <v>232</v>
      </c>
      <c r="E101" s="217" t="s">
        <v>2056</v>
      </c>
      <c r="F101" s="218" t="s">
        <v>2057</v>
      </c>
      <c r="G101" s="219" t="s">
        <v>2055</v>
      </c>
      <c r="H101" s="220">
        <v>14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45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236</v>
      </c>
      <c r="AT101" s="227" t="s">
        <v>232</v>
      </c>
      <c r="AU101" s="227" t="s">
        <v>81</v>
      </c>
      <c r="AY101" s="19" t="s">
        <v>230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89</v>
      </c>
      <c r="BK101" s="228">
        <f>ROUND(I101*H101,2)</f>
        <v>0</v>
      </c>
      <c r="BL101" s="19" t="s">
        <v>236</v>
      </c>
      <c r="BM101" s="227" t="s">
        <v>383</v>
      </c>
    </row>
    <row r="102" spans="1:65" s="2" customFormat="1" ht="24.15" customHeight="1">
      <c r="A102" s="40"/>
      <c r="B102" s="41"/>
      <c r="C102" s="216" t="s">
        <v>116</v>
      </c>
      <c r="D102" s="216" t="s">
        <v>232</v>
      </c>
      <c r="E102" s="217" t="s">
        <v>2058</v>
      </c>
      <c r="F102" s="218" t="s">
        <v>2059</v>
      </c>
      <c r="G102" s="219" t="s">
        <v>2055</v>
      </c>
      <c r="H102" s="220">
        <v>6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45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236</v>
      </c>
      <c r="AT102" s="227" t="s">
        <v>232</v>
      </c>
      <c r="AU102" s="227" t="s">
        <v>81</v>
      </c>
      <c r="AY102" s="19" t="s">
        <v>230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89</v>
      </c>
      <c r="BK102" s="228">
        <f>ROUND(I102*H102,2)</f>
        <v>0</v>
      </c>
      <c r="BL102" s="19" t="s">
        <v>236</v>
      </c>
      <c r="BM102" s="227" t="s">
        <v>393</v>
      </c>
    </row>
    <row r="103" spans="1:65" s="2" customFormat="1" ht="24.15" customHeight="1">
      <c r="A103" s="40"/>
      <c r="B103" s="41"/>
      <c r="C103" s="216" t="s">
        <v>236</v>
      </c>
      <c r="D103" s="216" t="s">
        <v>232</v>
      </c>
      <c r="E103" s="217" t="s">
        <v>2060</v>
      </c>
      <c r="F103" s="218" t="s">
        <v>2061</v>
      </c>
      <c r="G103" s="219" t="s">
        <v>2055</v>
      </c>
      <c r="H103" s="220">
        <v>18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45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236</v>
      </c>
      <c r="AT103" s="227" t="s">
        <v>232</v>
      </c>
      <c r="AU103" s="227" t="s">
        <v>81</v>
      </c>
      <c r="AY103" s="19" t="s">
        <v>230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89</v>
      </c>
      <c r="BK103" s="228">
        <f>ROUND(I103*H103,2)</f>
        <v>0</v>
      </c>
      <c r="BL103" s="19" t="s">
        <v>236</v>
      </c>
      <c r="BM103" s="227" t="s">
        <v>115</v>
      </c>
    </row>
    <row r="104" spans="1:65" s="2" customFormat="1" ht="21.75" customHeight="1">
      <c r="A104" s="40"/>
      <c r="B104" s="41"/>
      <c r="C104" s="216" t="s">
        <v>258</v>
      </c>
      <c r="D104" s="216" t="s">
        <v>232</v>
      </c>
      <c r="E104" s="217" t="s">
        <v>2062</v>
      </c>
      <c r="F104" s="218" t="s">
        <v>2063</v>
      </c>
      <c r="G104" s="219" t="s">
        <v>315</v>
      </c>
      <c r="H104" s="220">
        <v>2</v>
      </c>
      <c r="I104" s="221"/>
      <c r="J104" s="222">
        <f>ROUND(I104*H104,2)</f>
        <v>0</v>
      </c>
      <c r="K104" s="218" t="s">
        <v>19</v>
      </c>
      <c r="L104" s="46"/>
      <c r="M104" s="223" t="s">
        <v>19</v>
      </c>
      <c r="N104" s="224" t="s">
        <v>45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236</v>
      </c>
      <c r="AT104" s="227" t="s">
        <v>232</v>
      </c>
      <c r="AU104" s="227" t="s">
        <v>81</v>
      </c>
      <c r="AY104" s="19" t="s">
        <v>230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89</v>
      </c>
      <c r="BK104" s="228">
        <f>ROUND(I104*H104,2)</f>
        <v>0</v>
      </c>
      <c r="BL104" s="19" t="s">
        <v>236</v>
      </c>
      <c r="BM104" s="227" t="s">
        <v>415</v>
      </c>
    </row>
    <row r="105" spans="1:65" s="2" customFormat="1" ht="21.75" customHeight="1">
      <c r="A105" s="40"/>
      <c r="B105" s="41"/>
      <c r="C105" s="216" t="s">
        <v>127</v>
      </c>
      <c r="D105" s="216" t="s">
        <v>232</v>
      </c>
      <c r="E105" s="217" t="s">
        <v>2064</v>
      </c>
      <c r="F105" s="218" t="s">
        <v>2065</v>
      </c>
      <c r="G105" s="219" t="s">
        <v>315</v>
      </c>
      <c r="H105" s="220">
        <v>2</v>
      </c>
      <c r="I105" s="221"/>
      <c r="J105" s="222">
        <f>ROUND(I105*H105,2)</f>
        <v>0</v>
      </c>
      <c r="K105" s="218" t="s">
        <v>19</v>
      </c>
      <c r="L105" s="46"/>
      <c r="M105" s="223" t="s">
        <v>19</v>
      </c>
      <c r="N105" s="224" t="s">
        <v>45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236</v>
      </c>
      <c r="AT105" s="227" t="s">
        <v>232</v>
      </c>
      <c r="AU105" s="227" t="s">
        <v>81</v>
      </c>
      <c r="AY105" s="19" t="s">
        <v>230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89</v>
      </c>
      <c r="BK105" s="228">
        <f>ROUND(I105*H105,2)</f>
        <v>0</v>
      </c>
      <c r="BL105" s="19" t="s">
        <v>236</v>
      </c>
      <c r="BM105" s="227" t="s">
        <v>429</v>
      </c>
    </row>
    <row r="106" spans="1:65" s="2" customFormat="1" ht="21.75" customHeight="1">
      <c r="A106" s="40"/>
      <c r="B106" s="41"/>
      <c r="C106" s="216" t="s">
        <v>272</v>
      </c>
      <c r="D106" s="216" t="s">
        <v>232</v>
      </c>
      <c r="E106" s="217" t="s">
        <v>2066</v>
      </c>
      <c r="F106" s="218" t="s">
        <v>2067</v>
      </c>
      <c r="G106" s="219" t="s">
        <v>315</v>
      </c>
      <c r="H106" s="220">
        <v>1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45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236</v>
      </c>
      <c r="AT106" s="227" t="s">
        <v>232</v>
      </c>
      <c r="AU106" s="227" t="s">
        <v>81</v>
      </c>
      <c r="AY106" s="19" t="s">
        <v>230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89</v>
      </c>
      <c r="BK106" s="228">
        <f>ROUND(I106*H106,2)</f>
        <v>0</v>
      </c>
      <c r="BL106" s="19" t="s">
        <v>236</v>
      </c>
      <c r="BM106" s="227" t="s">
        <v>438</v>
      </c>
    </row>
    <row r="107" spans="1:65" s="2" customFormat="1" ht="24.15" customHeight="1">
      <c r="A107" s="40"/>
      <c r="B107" s="41"/>
      <c r="C107" s="216" t="s">
        <v>280</v>
      </c>
      <c r="D107" s="216" t="s">
        <v>232</v>
      </c>
      <c r="E107" s="217" t="s">
        <v>2068</v>
      </c>
      <c r="F107" s="218" t="s">
        <v>2069</v>
      </c>
      <c r="G107" s="219" t="s">
        <v>315</v>
      </c>
      <c r="H107" s="220">
        <v>2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45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236</v>
      </c>
      <c r="AT107" s="227" t="s">
        <v>232</v>
      </c>
      <c r="AU107" s="227" t="s">
        <v>81</v>
      </c>
      <c r="AY107" s="19" t="s">
        <v>230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89</v>
      </c>
      <c r="BK107" s="228">
        <f>ROUND(I107*H107,2)</f>
        <v>0</v>
      </c>
      <c r="BL107" s="19" t="s">
        <v>236</v>
      </c>
      <c r="BM107" s="227" t="s">
        <v>456</v>
      </c>
    </row>
    <row r="108" spans="1:65" s="2" customFormat="1" ht="33" customHeight="1">
      <c r="A108" s="40"/>
      <c r="B108" s="41"/>
      <c r="C108" s="216" t="s">
        <v>287</v>
      </c>
      <c r="D108" s="216" t="s">
        <v>232</v>
      </c>
      <c r="E108" s="217" t="s">
        <v>2070</v>
      </c>
      <c r="F108" s="218" t="s">
        <v>2071</v>
      </c>
      <c r="G108" s="219" t="s">
        <v>315</v>
      </c>
      <c r="H108" s="220">
        <v>1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45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236</v>
      </c>
      <c r="AT108" s="227" t="s">
        <v>232</v>
      </c>
      <c r="AU108" s="227" t="s">
        <v>81</v>
      </c>
      <c r="AY108" s="19" t="s">
        <v>230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89</v>
      </c>
      <c r="BK108" s="228">
        <f>ROUND(I108*H108,2)</f>
        <v>0</v>
      </c>
      <c r="BL108" s="19" t="s">
        <v>236</v>
      </c>
      <c r="BM108" s="227" t="s">
        <v>470</v>
      </c>
    </row>
    <row r="109" spans="1:65" s="2" customFormat="1" ht="24.15" customHeight="1">
      <c r="A109" s="40"/>
      <c r="B109" s="41"/>
      <c r="C109" s="216" t="s">
        <v>295</v>
      </c>
      <c r="D109" s="216" t="s">
        <v>232</v>
      </c>
      <c r="E109" s="217" t="s">
        <v>2072</v>
      </c>
      <c r="F109" s="218" t="s">
        <v>2073</v>
      </c>
      <c r="G109" s="219" t="s">
        <v>144</v>
      </c>
      <c r="H109" s="220">
        <v>1</v>
      </c>
      <c r="I109" s="221"/>
      <c r="J109" s="222">
        <f>ROUND(I109*H109,2)</f>
        <v>0</v>
      </c>
      <c r="K109" s="218" t="s">
        <v>19</v>
      </c>
      <c r="L109" s="46"/>
      <c r="M109" s="223" t="s">
        <v>19</v>
      </c>
      <c r="N109" s="224" t="s">
        <v>45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236</v>
      </c>
      <c r="AT109" s="227" t="s">
        <v>232</v>
      </c>
      <c r="AU109" s="227" t="s">
        <v>81</v>
      </c>
      <c r="AY109" s="19" t="s">
        <v>230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89</v>
      </c>
      <c r="BK109" s="228">
        <f>ROUND(I109*H109,2)</f>
        <v>0</v>
      </c>
      <c r="BL109" s="19" t="s">
        <v>236</v>
      </c>
      <c r="BM109" s="227" t="s">
        <v>485</v>
      </c>
    </row>
    <row r="110" spans="1:65" s="2" customFormat="1" ht="24.15" customHeight="1">
      <c r="A110" s="40"/>
      <c r="B110" s="41"/>
      <c r="C110" s="216" t="s">
        <v>303</v>
      </c>
      <c r="D110" s="216" t="s">
        <v>232</v>
      </c>
      <c r="E110" s="217" t="s">
        <v>2074</v>
      </c>
      <c r="F110" s="218" t="s">
        <v>2075</v>
      </c>
      <c r="G110" s="219" t="s">
        <v>144</v>
      </c>
      <c r="H110" s="220">
        <v>6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45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236</v>
      </c>
      <c r="AT110" s="227" t="s">
        <v>232</v>
      </c>
      <c r="AU110" s="227" t="s">
        <v>81</v>
      </c>
      <c r="AY110" s="19" t="s">
        <v>230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89</v>
      </c>
      <c r="BK110" s="228">
        <f>ROUND(I110*H110,2)</f>
        <v>0</v>
      </c>
      <c r="BL110" s="19" t="s">
        <v>236</v>
      </c>
      <c r="BM110" s="227" t="s">
        <v>498</v>
      </c>
    </row>
    <row r="111" spans="1:65" s="2" customFormat="1" ht="21.75" customHeight="1">
      <c r="A111" s="40"/>
      <c r="B111" s="41"/>
      <c r="C111" s="216" t="s">
        <v>312</v>
      </c>
      <c r="D111" s="216" t="s">
        <v>232</v>
      </c>
      <c r="E111" s="217" t="s">
        <v>2076</v>
      </c>
      <c r="F111" s="218" t="s">
        <v>2077</v>
      </c>
      <c r="G111" s="219" t="s">
        <v>1879</v>
      </c>
      <c r="H111" s="220">
        <v>8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45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236</v>
      </c>
      <c r="AT111" s="227" t="s">
        <v>232</v>
      </c>
      <c r="AU111" s="227" t="s">
        <v>81</v>
      </c>
      <c r="AY111" s="19" t="s">
        <v>230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89</v>
      </c>
      <c r="BK111" s="228">
        <f>ROUND(I111*H111,2)</f>
        <v>0</v>
      </c>
      <c r="BL111" s="19" t="s">
        <v>236</v>
      </c>
      <c r="BM111" s="227" t="s">
        <v>508</v>
      </c>
    </row>
    <row r="112" spans="1:63" s="12" customFormat="1" ht="25.9" customHeight="1">
      <c r="A112" s="12"/>
      <c r="B112" s="200"/>
      <c r="C112" s="201"/>
      <c r="D112" s="202" t="s">
        <v>72</v>
      </c>
      <c r="E112" s="203" t="s">
        <v>1859</v>
      </c>
      <c r="F112" s="203" t="s">
        <v>2078</v>
      </c>
      <c r="G112" s="201"/>
      <c r="H112" s="201"/>
      <c r="I112" s="204"/>
      <c r="J112" s="205">
        <f>BK112</f>
        <v>0</v>
      </c>
      <c r="K112" s="201"/>
      <c r="L112" s="206"/>
      <c r="M112" s="207"/>
      <c r="N112" s="208"/>
      <c r="O112" s="208"/>
      <c r="P112" s="209">
        <f>SUM(P113:P115)</f>
        <v>0</v>
      </c>
      <c r="Q112" s="208"/>
      <c r="R112" s="209">
        <f>SUM(R113:R115)</f>
        <v>0</v>
      </c>
      <c r="S112" s="208"/>
      <c r="T112" s="210">
        <f>SUM(T113:T115)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1" t="s">
        <v>81</v>
      </c>
      <c r="AT112" s="212" t="s">
        <v>72</v>
      </c>
      <c r="AU112" s="212" t="s">
        <v>73</v>
      </c>
      <c r="AY112" s="211" t="s">
        <v>230</v>
      </c>
      <c r="BK112" s="213">
        <f>SUM(BK113:BK115)</f>
        <v>0</v>
      </c>
    </row>
    <row r="113" spans="1:65" s="2" customFormat="1" ht="16.5" customHeight="1">
      <c r="A113" s="40"/>
      <c r="B113" s="41"/>
      <c r="C113" s="216" t="s">
        <v>81</v>
      </c>
      <c r="D113" s="216" t="s">
        <v>232</v>
      </c>
      <c r="E113" s="217" t="s">
        <v>2079</v>
      </c>
      <c r="F113" s="218" t="s">
        <v>2080</v>
      </c>
      <c r="G113" s="219" t="s">
        <v>1879</v>
      </c>
      <c r="H113" s="220">
        <v>45</v>
      </c>
      <c r="I113" s="221"/>
      <c r="J113" s="222">
        <f>ROUND(I113*H113,2)</f>
        <v>0</v>
      </c>
      <c r="K113" s="218" t="s">
        <v>19</v>
      </c>
      <c r="L113" s="46"/>
      <c r="M113" s="223" t="s">
        <v>19</v>
      </c>
      <c r="N113" s="224" t="s">
        <v>45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236</v>
      </c>
      <c r="AT113" s="227" t="s">
        <v>232</v>
      </c>
      <c r="AU113" s="227" t="s">
        <v>81</v>
      </c>
      <c r="AY113" s="19" t="s">
        <v>230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89</v>
      </c>
      <c r="BK113" s="228">
        <f>ROUND(I113*H113,2)</f>
        <v>0</v>
      </c>
      <c r="BL113" s="19" t="s">
        <v>236</v>
      </c>
      <c r="BM113" s="227" t="s">
        <v>521</v>
      </c>
    </row>
    <row r="114" spans="1:65" s="2" customFormat="1" ht="16.5" customHeight="1">
      <c r="A114" s="40"/>
      <c r="B114" s="41"/>
      <c r="C114" s="216" t="s">
        <v>89</v>
      </c>
      <c r="D114" s="216" t="s">
        <v>232</v>
      </c>
      <c r="E114" s="217" t="s">
        <v>2081</v>
      </c>
      <c r="F114" s="218" t="s">
        <v>2082</v>
      </c>
      <c r="G114" s="219" t="s">
        <v>137</v>
      </c>
      <c r="H114" s="220">
        <v>6</v>
      </c>
      <c r="I114" s="221"/>
      <c r="J114" s="222">
        <f>ROUND(I114*H114,2)</f>
        <v>0</v>
      </c>
      <c r="K114" s="218" t="s">
        <v>19</v>
      </c>
      <c r="L114" s="46"/>
      <c r="M114" s="223" t="s">
        <v>19</v>
      </c>
      <c r="N114" s="224" t="s">
        <v>45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236</v>
      </c>
      <c r="AT114" s="227" t="s">
        <v>232</v>
      </c>
      <c r="AU114" s="227" t="s">
        <v>81</v>
      </c>
      <c r="AY114" s="19" t="s">
        <v>230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89</v>
      </c>
      <c r="BK114" s="228">
        <f>ROUND(I114*H114,2)</f>
        <v>0</v>
      </c>
      <c r="BL114" s="19" t="s">
        <v>236</v>
      </c>
      <c r="BM114" s="227" t="s">
        <v>531</v>
      </c>
    </row>
    <row r="115" spans="1:65" s="2" customFormat="1" ht="16.5" customHeight="1">
      <c r="A115" s="40"/>
      <c r="B115" s="41"/>
      <c r="C115" s="216" t="s">
        <v>116</v>
      </c>
      <c r="D115" s="216" t="s">
        <v>232</v>
      </c>
      <c r="E115" s="217" t="s">
        <v>2083</v>
      </c>
      <c r="F115" s="218" t="s">
        <v>2084</v>
      </c>
      <c r="G115" s="219" t="s">
        <v>137</v>
      </c>
      <c r="H115" s="220">
        <v>1</v>
      </c>
      <c r="I115" s="221"/>
      <c r="J115" s="222">
        <f>ROUND(I115*H115,2)</f>
        <v>0</v>
      </c>
      <c r="K115" s="218" t="s">
        <v>19</v>
      </c>
      <c r="L115" s="46"/>
      <c r="M115" s="223" t="s">
        <v>19</v>
      </c>
      <c r="N115" s="224" t="s">
        <v>45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236</v>
      </c>
      <c r="AT115" s="227" t="s">
        <v>232</v>
      </c>
      <c r="AU115" s="227" t="s">
        <v>81</v>
      </c>
      <c r="AY115" s="19" t="s">
        <v>230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89</v>
      </c>
      <c r="BK115" s="228">
        <f>ROUND(I115*H115,2)</f>
        <v>0</v>
      </c>
      <c r="BL115" s="19" t="s">
        <v>236</v>
      </c>
      <c r="BM115" s="227" t="s">
        <v>541</v>
      </c>
    </row>
    <row r="116" spans="1:63" s="12" customFormat="1" ht="25.9" customHeight="1">
      <c r="A116" s="12"/>
      <c r="B116" s="200"/>
      <c r="C116" s="201"/>
      <c r="D116" s="202" t="s">
        <v>72</v>
      </c>
      <c r="E116" s="203" t="s">
        <v>1880</v>
      </c>
      <c r="F116" s="203" t="s">
        <v>2085</v>
      </c>
      <c r="G116" s="201"/>
      <c r="H116" s="201"/>
      <c r="I116" s="204"/>
      <c r="J116" s="205">
        <f>BK116</f>
        <v>0</v>
      </c>
      <c r="K116" s="201"/>
      <c r="L116" s="206"/>
      <c r="M116" s="207"/>
      <c r="N116" s="208"/>
      <c r="O116" s="208"/>
      <c r="P116" s="209">
        <f>SUM(P117:P118)</f>
        <v>0</v>
      </c>
      <c r="Q116" s="208"/>
      <c r="R116" s="209">
        <f>SUM(R117:R118)</f>
        <v>0</v>
      </c>
      <c r="S116" s="208"/>
      <c r="T116" s="210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1" t="s">
        <v>81</v>
      </c>
      <c r="AT116" s="212" t="s">
        <v>72</v>
      </c>
      <c r="AU116" s="212" t="s">
        <v>73</v>
      </c>
      <c r="AY116" s="211" t="s">
        <v>230</v>
      </c>
      <c r="BK116" s="213">
        <f>SUM(BK117:BK118)</f>
        <v>0</v>
      </c>
    </row>
    <row r="117" spans="1:65" s="2" customFormat="1" ht="16.5" customHeight="1">
      <c r="A117" s="40"/>
      <c r="B117" s="41"/>
      <c r="C117" s="216" t="s">
        <v>81</v>
      </c>
      <c r="D117" s="216" t="s">
        <v>232</v>
      </c>
      <c r="E117" s="217" t="s">
        <v>2086</v>
      </c>
      <c r="F117" s="218" t="s">
        <v>2087</v>
      </c>
      <c r="G117" s="219" t="s">
        <v>114</v>
      </c>
      <c r="H117" s="220">
        <v>31</v>
      </c>
      <c r="I117" s="221"/>
      <c r="J117" s="222">
        <f>ROUND(I117*H117,2)</f>
        <v>0</v>
      </c>
      <c r="K117" s="218" t="s">
        <v>19</v>
      </c>
      <c r="L117" s="46"/>
      <c r="M117" s="223" t="s">
        <v>19</v>
      </c>
      <c r="N117" s="224" t="s">
        <v>45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236</v>
      </c>
      <c r="AT117" s="227" t="s">
        <v>232</v>
      </c>
      <c r="AU117" s="227" t="s">
        <v>81</v>
      </c>
      <c r="AY117" s="19" t="s">
        <v>230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89</v>
      </c>
      <c r="BK117" s="228">
        <f>ROUND(I117*H117,2)</f>
        <v>0</v>
      </c>
      <c r="BL117" s="19" t="s">
        <v>236</v>
      </c>
      <c r="BM117" s="227" t="s">
        <v>552</v>
      </c>
    </row>
    <row r="118" spans="1:65" s="2" customFormat="1" ht="16.5" customHeight="1">
      <c r="A118" s="40"/>
      <c r="B118" s="41"/>
      <c r="C118" s="216" t="s">
        <v>89</v>
      </c>
      <c r="D118" s="216" t="s">
        <v>232</v>
      </c>
      <c r="E118" s="217" t="s">
        <v>2088</v>
      </c>
      <c r="F118" s="218" t="s">
        <v>2089</v>
      </c>
      <c r="G118" s="219" t="s">
        <v>114</v>
      </c>
      <c r="H118" s="220">
        <v>31</v>
      </c>
      <c r="I118" s="221"/>
      <c r="J118" s="222">
        <f>ROUND(I118*H118,2)</f>
        <v>0</v>
      </c>
      <c r="K118" s="218" t="s">
        <v>19</v>
      </c>
      <c r="L118" s="46"/>
      <c r="M118" s="223" t="s">
        <v>19</v>
      </c>
      <c r="N118" s="224" t="s">
        <v>45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236</v>
      </c>
      <c r="AT118" s="227" t="s">
        <v>232</v>
      </c>
      <c r="AU118" s="227" t="s">
        <v>81</v>
      </c>
      <c r="AY118" s="19" t="s">
        <v>230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89</v>
      </c>
      <c r="BK118" s="228">
        <f>ROUND(I118*H118,2)</f>
        <v>0</v>
      </c>
      <c r="BL118" s="19" t="s">
        <v>236</v>
      </c>
      <c r="BM118" s="227" t="s">
        <v>575</v>
      </c>
    </row>
    <row r="119" spans="1:63" s="12" customFormat="1" ht="25.9" customHeight="1">
      <c r="A119" s="12"/>
      <c r="B119" s="200"/>
      <c r="C119" s="201"/>
      <c r="D119" s="202" t="s">
        <v>72</v>
      </c>
      <c r="E119" s="203" t="s">
        <v>1904</v>
      </c>
      <c r="F119" s="203" t="s">
        <v>2090</v>
      </c>
      <c r="G119" s="201"/>
      <c r="H119" s="201"/>
      <c r="I119" s="204"/>
      <c r="J119" s="205">
        <f>BK119</f>
        <v>0</v>
      </c>
      <c r="K119" s="201"/>
      <c r="L119" s="206"/>
      <c r="M119" s="207"/>
      <c r="N119" s="208"/>
      <c r="O119" s="208"/>
      <c r="P119" s="209">
        <f>SUM(P120:P122)</f>
        <v>0</v>
      </c>
      <c r="Q119" s="208"/>
      <c r="R119" s="209">
        <f>SUM(R120:R122)</f>
        <v>0</v>
      </c>
      <c r="S119" s="208"/>
      <c r="T119" s="210">
        <f>SUM(T120:T122)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1" t="s">
        <v>81</v>
      </c>
      <c r="AT119" s="212" t="s">
        <v>72</v>
      </c>
      <c r="AU119" s="212" t="s">
        <v>73</v>
      </c>
      <c r="AY119" s="211" t="s">
        <v>230</v>
      </c>
      <c r="BK119" s="213">
        <f>SUM(BK120:BK122)</f>
        <v>0</v>
      </c>
    </row>
    <row r="120" spans="1:65" s="2" customFormat="1" ht="24.15" customHeight="1">
      <c r="A120" s="40"/>
      <c r="B120" s="41"/>
      <c r="C120" s="216" t="s">
        <v>81</v>
      </c>
      <c r="D120" s="216" t="s">
        <v>232</v>
      </c>
      <c r="E120" s="217" t="s">
        <v>2091</v>
      </c>
      <c r="F120" s="218" t="s">
        <v>2092</v>
      </c>
      <c r="G120" s="219" t="s">
        <v>137</v>
      </c>
      <c r="H120" s="220">
        <v>2</v>
      </c>
      <c r="I120" s="221"/>
      <c r="J120" s="222">
        <f>ROUND(I120*H120,2)</f>
        <v>0</v>
      </c>
      <c r="K120" s="218" t="s">
        <v>19</v>
      </c>
      <c r="L120" s="46"/>
      <c r="M120" s="223" t="s">
        <v>19</v>
      </c>
      <c r="N120" s="224" t="s">
        <v>45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236</v>
      </c>
      <c r="AT120" s="227" t="s">
        <v>232</v>
      </c>
      <c r="AU120" s="227" t="s">
        <v>81</v>
      </c>
      <c r="AY120" s="19" t="s">
        <v>230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89</v>
      </c>
      <c r="BK120" s="228">
        <f>ROUND(I120*H120,2)</f>
        <v>0</v>
      </c>
      <c r="BL120" s="19" t="s">
        <v>236</v>
      </c>
      <c r="BM120" s="227" t="s">
        <v>589</v>
      </c>
    </row>
    <row r="121" spans="1:65" s="2" customFormat="1" ht="21.75" customHeight="1">
      <c r="A121" s="40"/>
      <c r="B121" s="41"/>
      <c r="C121" s="216" t="s">
        <v>89</v>
      </c>
      <c r="D121" s="216" t="s">
        <v>232</v>
      </c>
      <c r="E121" s="217" t="s">
        <v>2093</v>
      </c>
      <c r="F121" s="218" t="s">
        <v>2094</v>
      </c>
      <c r="G121" s="219" t="s">
        <v>137</v>
      </c>
      <c r="H121" s="220">
        <v>2</v>
      </c>
      <c r="I121" s="221"/>
      <c r="J121" s="222">
        <f>ROUND(I121*H121,2)</f>
        <v>0</v>
      </c>
      <c r="K121" s="218" t="s">
        <v>19</v>
      </c>
      <c r="L121" s="46"/>
      <c r="M121" s="223" t="s">
        <v>19</v>
      </c>
      <c r="N121" s="224" t="s">
        <v>45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236</v>
      </c>
      <c r="AT121" s="227" t="s">
        <v>232</v>
      </c>
      <c r="AU121" s="227" t="s">
        <v>81</v>
      </c>
      <c r="AY121" s="19" t="s">
        <v>230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89</v>
      </c>
      <c r="BK121" s="228">
        <f>ROUND(I121*H121,2)</f>
        <v>0</v>
      </c>
      <c r="BL121" s="19" t="s">
        <v>236</v>
      </c>
      <c r="BM121" s="227" t="s">
        <v>610</v>
      </c>
    </row>
    <row r="122" spans="1:65" s="2" customFormat="1" ht="49.05" customHeight="1">
      <c r="A122" s="40"/>
      <c r="B122" s="41"/>
      <c r="C122" s="216" t="s">
        <v>116</v>
      </c>
      <c r="D122" s="216" t="s">
        <v>232</v>
      </c>
      <c r="E122" s="217" t="s">
        <v>2095</v>
      </c>
      <c r="F122" s="218" t="s">
        <v>2096</v>
      </c>
      <c r="G122" s="219" t="s">
        <v>2097</v>
      </c>
      <c r="H122" s="220">
        <v>1</v>
      </c>
      <c r="I122" s="221"/>
      <c r="J122" s="222">
        <f>ROUND(I122*H122,2)</f>
        <v>0</v>
      </c>
      <c r="K122" s="218" t="s">
        <v>19</v>
      </c>
      <c r="L122" s="46"/>
      <c r="M122" s="223" t="s">
        <v>19</v>
      </c>
      <c r="N122" s="224" t="s">
        <v>45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236</v>
      </c>
      <c r="AT122" s="227" t="s">
        <v>232</v>
      </c>
      <c r="AU122" s="227" t="s">
        <v>81</v>
      </c>
      <c r="AY122" s="19" t="s">
        <v>230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89</v>
      </c>
      <c r="BK122" s="228">
        <f>ROUND(I122*H122,2)</f>
        <v>0</v>
      </c>
      <c r="BL122" s="19" t="s">
        <v>236</v>
      </c>
      <c r="BM122" s="227" t="s">
        <v>626</v>
      </c>
    </row>
    <row r="123" spans="1:63" s="12" customFormat="1" ht="25.9" customHeight="1">
      <c r="A123" s="12"/>
      <c r="B123" s="200"/>
      <c r="C123" s="201"/>
      <c r="D123" s="202" t="s">
        <v>72</v>
      </c>
      <c r="E123" s="203" t="s">
        <v>2098</v>
      </c>
      <c r="F123" s="203" t="s">
        <v>1905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SUM(P124:P135)</f>
        <v>0</v>
      </c>
      <c r="Q123" s="208"/>
      <c r="R123" s="209">
        <f>SUM(R124:R135)</f>
        <v>0</v>
      </c>
      <c r="S123" s="208"/>
      <c r="T123" s="210">
        <f>SUM(T124:T135)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81</v>
      </c>
      <c r="AT123" s="212" t="s">
        <v>72</v>
      </c>
      <c r="AU123" s="212" t="s">
        <v>73</v>
      </c>
      <c r="AY123" s="211" t="s">
        <v>230</v>
      </c>
      <c r="BK123" s="213">
        <f>SUM(BK124:BK135)</f>
        <v>0</v>
      </c>
    </row>
    <row r="124" spans="1:65" s="2" customFormat="1" ht="16.5" customHeight="1">
      <c r="A124" s="40"/>
      <c r="B124" s="41"/>
      <c r="C124" s="216" t="s">
        <v>81</v>
      </c>
      <c r="D124" s="216" t="s">
        <v>232</v>
      </c>
      <c r="E124" s="217" t="s">
        <v>2099</v>
      </c>
      <c r="F124" s="218" t="s">
        <v>2100</v>
      </c>
      <c r="G124" s="219" t="s">
        <v>1879</v>
      </c>
      <c r="H124" s="220">
        <v>10</v>
      </c>
      <c r="I124" s="221"/>
      <c r="J124" s="222">
        <f>ROUND(I124*H124,2)</f>
        <v>0</v>
      </c>
      <c r="K124" s="218" t="s">
        <v>19</v>
      </c>
      <c r="L124" s="46"/>
      <c r="M124" s="223" t="s">
        <v>19</v>
      </c>
      <c r="N124" s="224" t="s">
        <v>45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236</v>
      </c>
      <c r="AT124" s="227" t="s">
        <v>232</v>
      </c>
      <c r="AU124" s="227" t="s">
        <v>81</v>
      </c>
      <c r="AY124" s="19" t="s">
        <v>230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89</v>
      </c>
      <c r="BK124" s="228">
        <f>ROUND(I124*H124,2)</f>
        <v>0</v>
      </c>
      <c r="BL124" s="19" t="s">
        <v>236</v>
      </c>
      <c r="BM124" s="227" t="s">
        <v>638</v>
      </c>
    </row>
    <row r="125" spans="1:65" s="2" customFormat="1" ht="33" customHeight="1">
      <c r="A125" s="40"/>
      <c r="B125" s="41"/>
      <c r="C125" s="216" t="s">
        <v>89</v>
      </c>
      <c r="D125" s="216" t="s">
        <v>232</v>
      </c>
      <c r="E125" s="217" t="s">
        <v>2101</v>
      </c>
      <c r="F125" s="218" t="s">
        <v>1919</v>
      </c>
      <c r="G125" s="219" t="s">
        <v>1879</v>
      </c>
      <c r="H125" s="220">
        <v>5</v>
      </c>
      <c r="I125" s="221"/>
      <c r="J125" s="222">
        <f>ROUND(I125*H125,2)</f>
        <v>0</v>
      </c>
      <c r="K125" s="218" t="s">
        <v>19</v>
      </c>
      <c r="L125" s="46"/>
      <c r="M125" s="223" t="s">
        <v>19</v>
      </c>
      <c r="N125" s="224" t="s">
        <v>45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236</v>
      </c>
      <c r="AT125" s="227" t="s">
        <v>232</v>
      </c>
      <c r="AU125" s="227" t="s">
        <v>81</v>
      </c>
      <c r="AY125" s="19" t="s">
        <v>230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89</v>
      </c>
      <c r="BK125" s="228">
        <f>ROUND(I125*H125,2)</f>
        <v>0</v>
      </c>
      <c r="BL125" s="19" t="s">
        <v>236</v>
      </c>
      <c r="BM125" s="227" t="s">
        <v>648</v>
      </c>
    </row>
    <row r="126" spans="1:65" s="2" customFormat="1" ht="24.15" customHeight="1">
      <c r="A126" s="40"/>
      <c r="B126" s="41"/>
      <c r="C126" s="216" t="s">
        <v>116</v>
      </c>
      <c r="D126" s="216" t="s">
        <v>232</v>
      </c>
      <c r="E126" s="217" t="s">
        <v>2102</v>
      </c>
      <c r="F126" s="218" t="s">
        <v>1921</v>
      </c>
      <c r="G126" s="219" t="s">
        <v>1879</v>
      </c>
      <c r="H126" s="220">
        <v>5</v>
      </c>
      <c r="I126" s="221"/>
      <c r="J126" s="222">
        <f>ROUND(I126*H126,2)</f>
        <v>0</v>
      </c>
      <c r="K126" s="218" t="s">
        <v>19</v>
      </c>
      <c r="L126" s="46"/>
      <c r="M126" s="223" t="s">
        <v>19</v>
      </c>
      <c r="N126" s="224" t="s">
        <v>45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236</v>
      </c>
      <c r="AT126" s="227" t="s">
        <v>232</v>
      </c>
      <c r="AU126" s="227" t="s">
        <v>81</v>
      </c>
      <c r="AY126" s="19" t="s">
        <v>230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89</v>
      </c>
      <c r="BK126" s="228">
        <f>ROUND(I126*H126,2)</f>
        <v>0</v>
      </c>
      <c r="BL126" s="19" t="s">
        <v>236</v>
      </c>
      <c r="BM126" s="227" t="s">
        <v>662</v>
      </c>
    </row>
    <row r="127" spans="1:65" s="2" customFormat="1" ht="24.15" customHeight="1">
      <c r="A127" s="40"/>
      <c r="B127" s="41"/>
      <c r="C127" s="216" t="s">
        <v>236</v>
      </c>
      <c r="D127" s="216" t="s">
        <v>232</v>
      </c>
      <c r="E127" s="217" t="s">
        <v>2103</v>
      </c>
      <c r="F127" s="218" t="s">
        <v>1925</v>
      </c>
      <c r="G127" s="219" t="s">
        <v>137</v>
      </c>
      <c r="H127" s="220">
        <v>3</v>
      </c>
      <c r="I127" s="221"/>
      <c r="J127" s="222">
        <f>ROUND(I127*H127,2)</f>
        <v>0</v>
      </c>
      <c r="K127" s="218" t="s">
        <v>19</v>
      </c>
      <c r="L127" s="46"/>
      <c r="M127" s="223" t="s">
        <v>19</v>
      </c>
      <c r="N127" s="224" t="s">
        <v>45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236</v>
      </c>
      <c r="AT127" s="227" t="s">
        <v>232</v>
      </c>
      <c r="AU127" s="227" t="s">
        <v>81</v>
      </c>
      <c r="AY127" s="19" t="s">
        <v>230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89</v>
      </c>
      <c r="BK127" s="228">
        <f>ROUND(I127*H127,2)</f>
        <v>0</v>
      </c>
      <c r="BL127" s="19" t="s">
        <v>236</v>
      </c>
      <c r="BM127" s="227" t="s">
        <v>674</v>
      </c>
    </row>
    <row r="128" spans="1:65" s="2" customFormat="1" ht="24.15" customHeight="1">
      <c r="A128" s="40"/>
      <c r="B128" s="41"/>
      <c r="C128" s="216" t="s">
        <v>258</v>
      </c>
      <c r="D128" s="216" t="s">
        <v>232</v>
      </c>
      <c r="E128" s="217" t="s">
        <v>2104</v>
      </c>
      <c r="F128" s="218" t="s">
        <v>1931</v>
      </c>
      <c r="G128" s="219" t="s">
        <v>261</v>
      </c>
      <c r="H128" s="220">
        <v>0.05</v>
      </c>
      <c r="I128" s="221"/>
      <c r="J128" s="222">
        <f>ROUND(I128*H128,2)</f>
        <v>0</v>
      </c>
      <c r="K128" s="218" t="s">
        <v>19</v>
      </c>
      <c r="L128" s="46"/>
      <c r="M128" s="223" t="s">
        <v>19</v>
      </c>
      <c r="N128" s="224" t="s">
        <v>45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236</v>
      </c>
      <c r="AT128" s="227" t="s">
        <v>232</v>
      </c>
      <c r="AU128" s="227" t="s">
        <v>81</v>
      </c>
      <c r="AY128" s="19" t="s">
        <v>230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89</v>
      </c>
      <c r="BK128" s="228">
        <f>ROUND(I128*H128,2)</f>
        <v>0</v>
      </c>
      <c r="BL128" s="19" t="s">
        <v>236</v>
      </c>
      <c r="BM128" s="227" t="s">
        <v>685</v>
      </c>
    </row>
    <row r="129" spans="1:65" s="2" customFormat="1" ht="37.8" customHeight="1">
      <c r="A129" s="40"/>
      <c r="B129" s="41"/>
      <c r="C129" s="216" t="s">
        <v>127</v>
      </c>
      <c r="D129" s="216" t="s">
        <v>232</v>
      </c>
      <c r="E129" s="217" t="s">
        <v>2105</v>
      </c>
      <c r="F129" s="218" t="s">
        <v>1933</v>
      </c>
      <c r="G129" s="219" t="s">
        <v>1879</v>
      </c>
      <c r="H129" s="220">
        <v>15</v>
      </c>
      <c r="I129" s="221"/>
      <c r="J129" s="222">
        <f>ROUND(I129*H129,2)</f>
        <v>0</v>
      </c>
      <c r="K129" s="218" t="s">
        <v>19</v>
      </c>
      <c r="L129" s="46"/>
      <c r="M129" s="223" t="s">
        <v>19</v>
      </c>
      <c r="N129" s="224" t="s">
        <v>45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236</v>
      </c>
      <c r="AT129" s="227" t="s">
        <v>232</v>
      </c>
      <c r="AU129" s="227" t="s">
        <v>81</v>
      </c>
      <c r="AY129" s="19" t="s">
        <v>230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89</v>
      </c>
      <c r="BK129" s="228">
        <f>ROUND(I129*H129,2)</f>
        <v>0</v>
      </c>
      <c r="BL129" s="19" t="s">
        <v>236</v>
      </c>
      <c r="BM129" s="227" t="s">
        <v>697</v>
      </c>
    </row>
    <row r="130" spans="1:65" s="2" customFormat="1" ht="16.5" customHeight="1">
      <c r="A130" s="40"/>
      <c r="B130" s="41"/>
      <c r="C130" s="216" t="s">
        <v>272</v>
      </c>
      <c r="D130" s="216" t="s">
        <v>232</v>
      </c>
      <c r="E130" s="217" t="s">
        <v>2106</v>
      </c>
      <c r="F130" s="218" t="s">
        <v>2107</v>
      </c>
      <c r="G130" s="219" t="s">
        <v>1879</v>
      </c>
      <c r="H130" s="220">
        <v>8</v>
      </c>
      <c r="I130" s="221"/>
      <c r="J130" s="222">
        <f>ROUND(I130*H130,2)</f>
        <v>0</v>
      </c>
      <c r="K130" s="218" t="s">
        <v>19</v>
      </c>
      <c r="L130" s="46"/>
      <c r="M130" s="223" t="s">
        <v>19</v>
      </c>
      <c r="N130" s="224" t="s">
        <v>45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236</v>
      </c>
      <c r="AT130" s="227" t="s">
        <v>232</v>
      </c>
      <c r="AU130" s="227" t="s">
        <v>81</v>
      </c>
      <c r="AY130" s="19" t="s">
        <v>230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89</v>
      </c>
      <c r="BK130" s="228">
        <f>ROUND(I130*H130,2)</f>
        <v>0</v>
      </c>
      <c r="BL130" s="19" t="s">
        <v>236</v>
      </c>
      <c r="BM130" s="227" t="s">
        <v>708</v>
      </c>
    </row>
    <row r="131" spans="1:65" s="2" customFormat="1" ht="49.05" customHeight="1">
      <c r="A131" s="40"/>
      <c r="B131" s="41"/>
      <c r="C131" s="216" t="s">
        <v>280</v>
      </c>
      <c r="D131" s="216" t="s">
        <v>232</v>
      </c>
      <c r="E131" s="217" t="s">
        <v>2108</v>
      </c>
      <c r="F131" s="218" t="s">
        <v>1939</v>
      </c>
      <c r="G131" s="219" t="s">
        <v>137</v>
      </c>
      <c r="H131" s="220">
        <v>1</v>
      </c>
      <c r="I131" s="221"/>
      <c r="J131" s="222">
        <f>ROUND(I131*H131,2)</f>
        <v>0</v>
      </c>
      <c r="K131" s="218" t="s">
        <v>19</v>
      </c>
      <c r="L131" s="46"/>
      <c r="M131" s="223" t="s">
        <v>19</v>
      </c>
      <c r="N131" s="224" t="s">
        <v>45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236</v>
      </c>
      <c r="AT131" s="227" t="s">
        <v>232</v>
      </c>
      <c r="AU131" s="227" t="s">
        <v>81</v>
      </c>
      <c r="AY131" s="19" t="s">
        <v>230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89</v>
      </c>
      <c r="BK131" s="228">
        <f>ROUND(I131*H131,2)</f>
        <v>0</v>
      </c>
      <c r="BL131" s="19" t="s">
        <v>236</v>
      </c>
      <c r="BM131" s="227" t="s">
        <v>720</v>
      </c>
    </row>
    <row r="132" spans="1:65" s="2" customFormat="1" ht="16.5" customHeight="1">
      <c r="A132" s="40"/>
      <c r="B132" s="41"/>
      <c r="C132" s="216" t="s">
        <v>287</v>
      </c>
      <c r="D132" s="216" t="s">
        <v>232</v>
      </c>
      <c r="E132" s="217" t="s">
        <v>2109</v>
      </c>
      <c r="F132" s="218" t="s">
        <v>2110</v>
      </c>
      <c r="G132" s="219" t="s">
        <v>137</v>
      </c>
      <c r="H132" s="220">
        <v>1</v>
      </c>
      <c r="I132" s="221"/>
      <c r="J132" s="222">
        <f>ROUND(I132*H132,2)</f>
        <v>0</v>
      </c>
      <c r="K132" s="218" t="s">
        <v>19</v>
      </c>
      <c r="L132" s="46"/>
      <c r="M132" s="223" t="s">
        <v>19</v>
      </c>
      <c r="N132" s="224" t="s">
        <v>45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236</v>
      </c>
      <c r="AT132" s="227" t="s">
        <v>232</v>
      </c>
      <c r="AU132" s="227" t="s">
        <v>81</v>
      </c>
      <c r="AY132" s="19" t="s">
        <v>230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89</v>
      </c>
      <c r="BK132" s="228">
        <f>ROUND(I132*H132,2)</f>
        <v>0</v>
      </c>
      <c r="BL132" s="19" t="s">
        <v>236</v>
      </c>
      <c r="BM132" s="227" t="s">
        <v>736</v>
      </c>
    </row>
    <row r="133" spans="1:65" s="2" customFormat="1" ht="16.5" customHeight="1">
      <c r="A133" s="40"/>
      <c r="B133" s="41"/>
      <c r="C133" s="216" t="s">
        <v>295</v>
      </c>
      <c r="D133" s="216" t="s">
        <v>232</v>
      </c>
      <c r="E133" s="217" t="s">
        <v>2111</v>
      </c>
      <c r="F133" s="218" t="s">
        <v>1943</v>
      </c>
      <c r="G133" s="219" t="s">
        <v>1944</v>
      </c>
      <c r="H133" s="220">
        <v>150</v>
      </c>
      <c r="I133" s="221"/>
      <c r="J133" s="222">
        <f>ROUND(I133*H133,2)</f>
        <v>0</v>
      </c>
      <c r="K133" s="218" t="s">
        <v>19</v>
      </c>
      <c r="L133" s="46"/>
      <c r="M133" s="223" t="s">
        <v>19</v>
      </c>
      <c r="N133" s="224" t="s">
        <v>45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236</v>
      </c>
      <c r="AT133" s="227" t="s">
        <v>232</v>
      </c>
      <c r="AU133" s="227" t="s">
        <v>81</v>
      </c>
      <c r="AY133" s="19" t="s">
        <v>230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89</v>
      </c>
      <c r="BK133" s="228">
        <f>ROUND(I133*H133,2)</f>
        <v>0</v>
      </c>
      <c r="BL133" s="19" t="s">
        <v>236</v>
      </c>
      <c r="BM133" s="227" t="s">
        <v>747</v>
      </c>
    </row>
    <row r="134" spans="1:65" s="2" customFormat="1" ht="16.5" customHeight="1">
      <c r="A134" s="40"/>
      <c r="B134" s="41"/>
      <c r="C134" s="216" t="s">
        <v>303</v>
      </c>
      <c r="D134" s="216" t="s">
        <v>232</v>
      </c>
      <c r="E134" s="217" t="s">
        <v>2112</v>
      </c>
      <c r="F134" s="218" t="s">
        <v>2113</v>
      </c>
      <c r="G134" s="219" t="s">
        <v>1879</v>
      </c>
      <c r="H134" s="220">
        <v>12</v>
      </c>
      <c r="I134" s="221"/>
      <c r="J134" s="222">
        <f>ROUND(I134*H134,2)</f>
        <v>0</v>
      </c>
      <c r="K134" s="218" t="s">
        <v>19</v>
      </c>
      <c r="L134" s="46"/>
      <c r="M134" s="223" t="s">
        <v>19</v>
      </c>
      <c r="N134" s="224" t="s">
        <v>45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236</v>
      </c>
      <c r="AT134" s="227" t="s">
        <v>232</v>
      </c>
      <c r="AU134" s="227" t="s">
        <v>81</v>
      </c>
      <c r="AY134" s="19" t="s">
        <v>230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89</v>
      </c>
      <c r="BK134" s="228">
        <f>ROUND(I134*H134,2)</f>
        <v>0</v>
      </c>
      <c r="BL134" s="19" t="s">
        <v>236</v>
      </c>
      <c r="BM134" s="227" t="s">
        <v>757</v>
      </c>
    </row>
    <row r="135" spans="1:65" s="2" customFormat="1" ht="16.5" customHeight="1">
      <c r="A135" s="40"/>
      <c r="B135" s="41"/>
      <c r="C135" s="216" t="s">
        <v>312</v>
      </c>
      <c r="D135" s="216" t="s">
        <v>232</v>
      </c>
      <c r="E135" s="217" t="s">
        <v>2114</v>
      </c>
      <c r="F135" s="218" t="s">
        <v>2115</v>
      </c>
      <c r="G135" s="219" t="s">
        <v>261</v>
      </c>
      <c r="H135" s="220">
        <v>0.4</v>
      </c>
      <c r="I135" s="221"/>
      <c r="J135" s="222">
        <f>ROUND(I135*H135,2)</f>
        <v>0</v>
      </c>
      <c r="K135" s="218" t="s">
        <v>19</v>
      </c>
      <c r="L135" s="46"/>
      <c r="M135" s="294" t="s">
        <v>19</v>
      </c>
      <c r="N135" s="295" t="s">
        <v>45</v>
      </c>
      <c r="O135" s="292"/>
      <c r="P135" s="296">
        <f>O135*H135</f>
        <v>0</v>
      </c>
      <c r="Q135" s="296">
        <v>0</v>
      </c>
      <c r="R135" s="296">
        <f>Q135*H135</f>
        <v>0</v>
      </c>
      <c r="S135" s="296">
        <v>0</v>
      </c>
      <c r="T135" s="29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236</v>
      </c>
      <c r="AT135" s="227" t="s">
        <v>232</v>
      </c>
      <c r="AU135" s="227" t="s">
        <v>81</v>
      </c>
      <c r="AY135" s="19" t="s">
        <v>230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89</v>
      </c>
      <c r="BK135" s="228">
        <f>ROUND(I135*H135,2)</f>
        <v>0</v>
      </c>
      <c r="BL135" s="19" t="s">
        <v>236</v>
      </c>
      <c r="BM135" s="227" t="s">
        <v>767</v>
      </c>
    </row>
    <row r="136" spans="1:31" s="2" customFormat="1" ht="6.95" customHeight="1">
      <c r="A136" s="40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46"/>
      <c r="M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</sheetData>
  <sheetProtection password="EEA3" sheet="1" objects="1" scenarios="1" formatColumns="0" formatRows="0" autoFilter="0"/>
  <autoFilter ref="C84:K13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120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26.25" customHeight="1">
      <c r="B7" s="22"/>
      <c r="E7" s="146" t="str">
        <f>'Rekapitulace stavby'!K6</f>
        <v>Stavební úpravy se změnou užívání městského objektu čp. 84 v Turnově</v>
      </c>
      <c r="F7" s="145"/>
      <c r="G7" s="145"/>
      <c r="H7" s="145"/>
      <c r="L7" s="22"/>
    </row>
    <row r="8" spans="2:12" s="1" customFormat="1" ht="12" customHeight="1">
      <c r="B8" s="22"/>
      <c r="D8" s="145" t="s">
        <v>130</v>
      </c>
      <c r="L8" s="22"/>
    </row>
    <row r="9" spans="1:31" s="2" customFormat="1" ht="16.5" customHeight="1">
      <c r="A9" s="40"/>
      <c r="B9" s="46"/>
      <c r="C9" s="40"/>
      <c r="D9" s="40"/>
      <c r="E9" s="146" t="s">
        <v>2116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1825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2117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23. 8. 2022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32</v>
      </c>
      <c r="E22" s="40"/>
      <c r="F22" s="40"/>
      <c r="G22" s="40"/>
      <c r="H22" s="40"/>
      <c r="I22" s="145" t="s">
        <v>26</v>
      </c>
      <c r="J22" s="135" t="s">
        <v>33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34</v>
      </c>
      <c r="F23" s="40"/>
      <c r="G23" s="40"/>
      <c r="H23" s="40"/>
      <c r="I23" s="145" t="s">
        <v>29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26</v>
      </c>
      <c r="J25" s="135" t="s">
        <v>33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34</v>
      </c>
      <c r="F26" s="40"/>
      <c r="G26" s="40"/>
      <c r="H26" s="40"/>
      <c r="I26" s="145" t="s">
        <v>29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50"/>
      <c r="B29" s="151"/>
      <c r="C29" s="150"/>
      <c r="D29" s="150"/>
      <c r="E29" s="152" t="s">
        <v>38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39</v>
      </c>
      <c r="E32" s="40"/>
      <c r="F32" s="40"/>
      <c r="G32" s="40"/>
      <c r="H32" s="40"/>
      <c r="I32" s="40"/>
      <c r="J32" s="157">
        <f>ROUND(J85,2)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41</v>
      </c>
      <c r="G34" s="40"/>
      <c r="H34" s="40"/>
      <c r="I34" s="158" t="s">
        <v>40</v>
      </c>
      <c r="J34" s="158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9" t="s">
        <v>43</v>
      </c>
      <c r="E35" s="145" t="s">
        <v>44</v>
      </c>
      <c r="F35" s="160">
        <f>ROUND((SUM(BE85:BE118)),2)</f>
        <v>0</v>
      </c>
      <c r="G35" s="40"/>
      <c r="H35" s="40"/>
      <c r="I35" s="161">
        <v>0.21</v>
      </c>
      <c r="J35" s="160">
        <f>ROUND(((SUM(BE85:BE118))*I35),2)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60">
        <f>ROUND((SUM(BF85:BF118)),2)</f>
        <v>0</v>
      </c>
      <c r="G36" s="40"/>
      <c r="H36" s="40"/>
      <c r="I36" s="161">
        <v>0.15</v>
      </c>
      <c r="J36" s="160">
        <f>ROUND(((SUM(BF85:BF118))*I36),2)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60">
        <f>ROUND((SUM(BG85:BG118)),2)</f>
        <v>0</v>
      </c>
      <c r="G37" s="40"/>
      <c r="H37" s="40"/>
      <c r="I37" s="161">
        <v>0.21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60">
        <f>ROUND((SUM(BH85:BH118)),2)</f>
        <v>0</v>
      </c>
      <c r="G38" s="40"/>
      <c r="H38" s="40"/>
      <c r="I38" s="161">
        <v>0.15</v>
      </c>
      <c r="J38" s="160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60">
        <f>ROUND((SUM(BI85:BI118)),2)</f>
        <v>0</v>
      </c>
      <c r="G39" s="40"/>
      <c r="H39" s="40"/>
      <c r="I39" s="161">
        <v>0</v>
      </c>
      <c r="J39" s="160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2"/>
      <c r="D41" s="163" t="s">
        <v>49</v>
      </c>
      <c r="E41" s="164"/>
      <c r="F41" s="164"/>
      <c r="G41" s="165" t="s">
        <v>50</v>
      </c>
      <c r="H41" s="166" t="s">
        <v>51</v>
      </c>
      <c r="I41" s="164"/>
      <c r="J41" s="167">
        <f>SUM(J32:J39)</f>
        <v>0</v>
      </c>
      <c r="K41" s="168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183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3" t="str">
        <f>E7</f>
        <v>Stavební úpravy se změnou užívání městského objektu čp. 84 v Turnově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130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3" t="s">
        <v>2116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1825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E-01 - SILNOPROUD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st.p.č. 506 v k.ú. Turnov</v>
      </c>
      <c r="G56" s="42"/>
      <c r="H56" s="42"/>
      <c r="I56" s="34" t="s">
        <v>23</v>
      </c>
      <c r="J56" s="74" t="str">
        <f>IF(J14="","",J14)</f>
        <v>23. 8. 2022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Město Turnov</v>
      </c>
      <c r="G58" s="42"/>
      <c r="H58" s="42"/>
      <c r="I58" s="34" t="s">
        <v>32</v>
      </c>
      <c r="J58" s="38" t="str">
        <f>E23</f>
        <v>ACTIV Projekce, s.r.o.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>ACTIV Projekce, s.r.o.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184</v>
      </c>
      <c r="D61" s="175"/>
      <c r="E61" s="175"/>
      <c r="F61" s="175"/>
      <c r="G61" s="175"/>
      <c r="H61" s="175"/>
      <c r="I61" s="175"/>
      <c r="J61" s="176" t="s">
        <v>185</v>
      </c>
      <c r="K61" s="175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71</v>
      </c>
      <c r="D63" s="42"/>
      <c r="E63" s="42"/>
      <c r="F63" s="42"/>
      <c r="G63" s="42"/>
      <c r="H63" s="42"/>
      <c r="I63" s="42"/>
      <c r="J63" s="104">
        <f>J85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186</v>
      </c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215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6.25" customHeight="1">
      <c r="A73" s="40"/>
      <c r="B73" s="41"/>
      <c r="C73" s="42"/>
      <c r="D73" s="42"/>
      <c r="E73" s="173" t="str">
        <f>E7</f>
        <v>Stavební úpravy se změnou užívání městského objektu čp. 84 v Turnově</v>
      </c>
      <c r="F73" s="34"/>
      <c r="G73" s="34"/>
      <c r="H73" s="34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2:12" s="1" customFormat="1" ht="12" customHeight="1">
      <c r="B74" s="23"/>
      <c r="C74" s="34" t="s">
        <v>130</v>
      </c>
      <c r="D74" s="24"/>
      <c r="E74" s="24"/>
      <c r="F74" s="24"/>
      <c r="G74" s="24"/>
      <c r="H74" s="24"/>
      <c r="I74" s="24"/>
      <c r="J74" s="24"/>
      <c r="K74" s="24"/>
      <c r="L74" s="22"/>
    </row>
    <row r="75" spans="1:31" s="2" customFormat="1" ht="16.5" customHeight="1">
      <c r="A75" s="40"/>
      <c r="B75" s="41"/>
      <c r="C75" s="42"/>
      <c r="D75" s="42"/>
      <c r="E75" s="173" t="s">
        <v>2116</v>
      </c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1825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E11</f>
        <v>E-01 - SILNOPROUD</v>
      </c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F14</f>
        <v>st.p.č. 506 v k.ú. Turnov</v>
      </c>
      <c r="G79" s="42"/>
      <c r="H79" s="42"/>
      <c r="I79" s="34" t="s">
        <v>23</v>
      </c>
      <c r="J79" s="74" t="str">
        <f>IF(J14="","",J14)</f>
        <v>23. 8. 2022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E17</f>
        <v>Město Turnov</v>
      </c>
      <c r="G81" s="42"/>
      <c r="H81" s="42"/>
      <c r="I81" s="34" t="s">
        <v>32</v>
      </c>
      <c r="J81" s="38" t="str">
        <f>E23</f>
        <v>ACTIV Projekce, s.r.o.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5.65" customHeight="1">
      <c r="A82" s="40"/>
      <c r="B82" s="41"/>
      <c r="C82" s="34" t="s">
        <v>30</v>
      </c>
      <c r="D82" s="42"/>
      <c r="E82" s="42"/>
      <c r="F82" s="29" t="str">
        <f>IF(E20="","",E20)</f>
        <v>Vyplň údaj</v>
      </c>
      <c r="G82" s="42"/>
      <c r="H82" s="42"/>
      <c r="I82" s="34" t="s">
        <v>36</v>
      </c>
      <c r="J82" s="38" t="str">
        <f>E26</f>
        <v>ACTIV Projekce, s.r.o.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9"/>
      <c r="B84" s="190"/>
      <c r="C84" s="191" t="s">
        <v>216</v>
      </c>
      <c r="D84" s="192" t="s">
        <v>58</v>
      </c>
      <c r="E84" s="192" t="s">
        <v>54</v>
      </c>
      <c r="F84" s="192" t="s">
        <v>55</v>
      </c>
      <c r="G84" s="192" t="s">
        <v>217</v>
      </c>
      <c r="H84" s="192" t="s">
        <v>218</v>
      </c>
      <c r="I84" s="192" t="s">
        <v>219</v>
      </c>
      <c r="J84" s="192" t="s">
        <v>185</v>
      </c>
      <c r="K84" s="193" t="s">
        <v>220</v>
      </c>
      <c r="L84" s="194"/>
      <c r="M84" s="94" t="s">
        <v>19</v>
      </c>
      <c r="N84" s="95" t="s">
        <v>43</v>
      </c>
      <c r="O84" s="95" t="s">
        <v>221</v>
      </c>
      <c r="P84" s="95" t="s">
        <v>222</v>
      </c>
      <c r="Q84" s="95" t="s">
        <v>223</v>
      </c>
      <c r="R84" s="95" t="s">
        <v>224</v>
      </c>
      <c r="S84" s="95" t="s">
        <v>225</v>
      </c>
      <c r="T84" s="96" t="s">
        <v>226</v>
      </c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</row>
    <row r="85" spans="1:63" s="2" customFormat="1" ht="22.8" customHeight="1">
      <c r="A85" s="40"/>
      <c r="B85" s="41"/>
      <c r="C85" s="101" t="s">
        <v>227</v>
      </c>
      <c r="D85" s="42"/>
      <c r="E85" s="42"/>
      <c r="F85" s="42"/>
      <c r="G85" s="42"/>
      <c r="H85" s="42"/>
      <c r="I85" s="42"/>
      <c r="J85" s="195">
        <f>BK85</f>
        <v>0</v>
      </c>
      <c r="K85" s="42"/>
      <c r="L85" s="46"/>
      <c r="M85" s="97"/>
      <c r="N85" s="196"/>
      <c r="O85" s="98"/>
      <c r="P85" s="197">
        <f>SUM(P86:P118)</f>
        <v>0</v>
      </c>
      <c r="Q85" s="98"/>
      <c r="R85" s="197">
        <f>SUM(R86:R118)</f>
        <v>0</v>
      </c>
      <c r="S85" s="98"/>
      <c r="T85" s="198">
        <f>SUM(T86:T118)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72</v>
      </c>
      <c r="AU85" s="19" t="s">
        <v>186</v>
      </c>
      <c r="BK85" s="199">
        <f>SUM(BK86:BK118)</f>
        <v>0</v>
      </c>
    </row>
    <row r="86" spans="1:65" s="2" customFormat="1" ht="21.75" customHeight="1">
      <c r="A86" s="40"/>
      <c r="B86" s="41"/>
      <c r="C86" s="216" t="s">
        <v>81</v>
      </c>
      <c r="D86" s="216" t="s">
        <v>232</v>
      </c>
      <c r="E86" s="217" t="s">
        <v>2118</v>
      </c>
      <c r="F86" s="218" t="s">
        <v>2119</v>
      </c>
      <c r="G86" s="219" t="s">
        <v>137</v>
      </c>
      <c r="H86" s="220">
        <v>10</v>
      </c>
      <c r="I86" s="221"/>
      <c r="J86" s="222">
        <f>ROUND(I86*H86,2)</f>
        <v>0</v>
      </c>
      <c r="K86" s="218" t="s">
        <v>19</v>
      </c>
      <c r="L86" s="46"/>
      <c r="M86" s="223" t="s">
        <v>19</v>
      </c>
      <c r="N86" s="224" t="s">
        <v>45</v>
      </c>
      <c r="O86" s="86"/>
      <c r="P86" s="225">
        <f>O86*H86</f>
        <v>0</v>
      </c>
      <c r="Q86" s="225">
        <v>0</v>
      </c>
      <c r="R86" s="225">
        <f>Q86*H86</f>
        <v>0</v>
      </c>
      <c r="S86" s="225">
        <v>0</v>
      </c>
      <c r="T86" s="22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7" t="s">
        <v>236</v>
      </c>
      <c r="AT86" s="227" t="s">
        <v>232</v>
      </c>
      <c r="AU86" s="227" t="s">
        <v>73</v>
      </c>
      <c r="AY86" s="19" t="s">
        <v>230</v>
      </c>
      <c r="BE86" s="228">
        <f>IF(N86="základní",J86,0)</f>
        <v>0</v>
      </c>
      <c r="BF86" s="228">
        <f>IF(N86="snížená",J86,0)</f>
        <v>0</v>
      </c>
      <c r="BG86" s="228">
        <f>IF(N86="zákl. přenesená",J86,0)</f>
        <v>0</v>
      </c>
      <c r="BH86" s="228">
        <f>IF(N86="sníž. přenesená",J86,0)</f>
        <v>0</v>
      </c>
      <c r="BI86" s="228">
        <f>IF(N86="nulová",J86,0)</f>
        <v>0</v>
      </c>
      <c r="BJ86" s="19" t="s">
        <v>89</v>
      </c>
      <c r="BK86" s="228">
        <f>ROUND(I86*H86,2)</f>
        <v>0</v>
      </c>
      <c r="BL86" s="19" t="s">
        <v>236</v>
      </c>
      <c r="BM86" s="227" t="s">
        <v>89</v>
      </c>
    </row>
    <row r="87" spans="1:65" s="2" customFormat="1" ht="21.75" customHeight="1">
      <c r="A87" s="40"/>
      <c r="B87" s="41"/>
      <c r="C87" s="216" t="s">
        <v>89</v>
      </c>
      <c r="D87" s="216" t="s">
        <v>232</v>
      </c>
      <c r="E87" s="217" t="s">
        <v>2120</v>
      </c>
      <c r="F87" s="218" t="s">
        <v>2121</v>
      </c>
      <c r="G87" s="219" t="s">
        <v>137</v>
      </c>
      <c r="H87" s="220">
        <v>16</v>
      </c>
      <c r="I87" s="221"/>
      <c r="J87" s="222">
        <f>ROUND(I87*H87,2)</f>
        <v>0</v>
      </c>
      <c r="K87" s="218" t="s">
        <v>19</v>
      </c>
      <c r="L87" s="46"/>
      <c r="M87" s="223" t="s">
        <v>19</v>
      </c>
      <c r="N87" s="224" t="s">
        <v>45</v>
      </c>
      <c r="O87" s="86"/>
      <c r="P87" s="225">
        <f>O87*H87</f>
        <v>0</v>
      </c>
      <c r="Q87" s="225">
        <v>0</v>
      </c>
      <c r="R87" s="225">
        <f>Q87*H87</f>
        <v>0</v>
      </c>
      <c r="S87" s="225">
        <v>0</v>
      </c>
      <c r="T87" s="22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7" t="s">
        <v>236</v>
      </c>
      <c r="AT87" s="227" t="s">
        <v>232</v>
      </c>
      <c r="AU87" s="227" t="s">
        <v>73</v>
      </c>
      <c r="AY87" s="19" t="s">
        <v>230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19" t="s">
        <v>89</v>
      </c>
      <c r="BK87" s="228">
        <f>ROUND(I87*H87,2)</f>
        <v>0</v>
      </c>
      <c r="BL87" s="19" t="s">
        <v>236</v>
      </c>
      <c r="BM87" s="227" t="s">
        <v>236</v>
      </c>
    </row>
    <row r="88" spans="1:65" s="2" customFormat="1" ht="21.75" customHeight="1">
      <c r="A88" s="40"/>
      <c r="B88" s="41"/>
      <c r="C88" s="216" t="s">
        <v>116</v>
      </c>
      <c r="D88" s="216" t="s">
        <v>232</v>
      </c>
      <c r="E88" s="217" t="s">
        <v>2122</v>
      </c>
      <c r="F88" s="218" t="s">
        <v>2123</v>
      </c>
      <c r="G88" s="219" t="s">
        <v>137</v>
      </c>
      <c r="H88" s="220">
        <v>3</v>
      </c>
      <c r="I88" s="221"/>
      <c r="J88" s="222">
        <f>ROUND(I88*H88,2)</f>
        <v>0</v>
      </c>
      <c r="K88" s="218" t="s">
        <v>19</v>
      </c>
      <c r="L88" s="46"/>
      <c r="M88" s="223" t="s">
        <v>19</v>
      </c>
      <c r="N88" s="224" t="s">
        <v>45</v>
      </c>
      <c r="O88" s="86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7" t="s">
        <v>236</v>
      </c>
      <c r="AT88" s="227" t="s">
        <v>232</v>
      </c>
      <c r="AU88" s="227" t="s">
        <v>73</v>
      </c>
      <c r="AY88" s="19" t="s">
        <v>230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9" t="s">
        <v>89</v>
      </c>
      <c r="BK88" s="228">
        <f>ROUND(I88*H88,2)</f>
        <v>0</v>
      </c>
      <c r="BL88" s="19" t="s">
        <v>236</v>
      </c>
      <c r="BM88" s="227" t="s">
        <v>127</v>
      </c>
    </row>
    <row r="89" spans="1:65" s="2" customFormat="1" ht="21.75" customHeight="1">
      <c r="A89" s="40"/>
      <c r="B89" s="41"/>
      <c r="C89" s="216" t="s">
        <v>236</v>
      </c>
      <c r="D89" s="216" t="s">
        <v>232</v>
      </c>
      <c r="E89" s="217" t="s">
        <v>2124</v>
      </c>
      <c r="F89" s="218" t="s">
        <v>2125</v>
      </c>
      <c r="G89" s="219" t="s">
        <v>137</v>
      </c>
      <c r="H89" s="220">
        <v>3</v>
      </c>
      <c r="I89" s="221"/>
      <c r="J89" s="222">
        <f>ROUND(I89*H89,2)</f>
        <v>0</v>
      </c>
      <c r="K89" s="218" t="s">
        <v>19</v>
      </c>
      <c r="L89" s="46"/>
      <c r="M89" s="223" t="s">
        <v>19</v>
      </c>
      <c r="N89" s="224" t="s">
        <v>45</v>
      </c>
      <c r="O89" s="86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7" t="s">
        <v>236</v>
      </c>
      <c r="AT89" s="227" t="s">
        <v>232</v>
      </c>
      <c r="AU89" s="227" t="s">
        <v>73</v>
      </c>
      <c r="AY89" s="19" t="s">
        <v>230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9" t="s">
        <v>89</v>
      </c>
      <c r="BK89" s="228">
        <f>ROUND(I89*H89,2)</f>
        <v>0</v>
      </c>
      <c r="BL89" s="19" t="s">
        <v>236</v>
      </c>
      <c r="BM89" s="227" t="s">
        <v>280</v>
      </c>
    </row>
    <row r="90" spans="1:65" s="2" customFormat="1" ht="24.15" customHeight="1">
      <c r="A90" s="40"/>
      <c r="B90" s="41"/>
      <c r="C90" s="216" t="s">
        <v>258</v>
      </c>
      <c r="D90" s="216" t="s">
        <v>232</v>
      </c>
      <c r="E90" s="217" t="s">
        <v>2126</v>
      </c>
      <c r="F90" s="218" t="s">
        <v>2127</v>
      </c>
      <c r="G90" s="219" t="s">
        <v>137</v>
      </c>
      <c r="H90" s="220">
        <v>9</v>
      </c>
      <c r="I90" s="221"/>
      <c r="J90" s="222">
        <f>ROUND(I90*H90,2)</f>
        <v>0</v>
      </c>
      <c r="K90" s="218" t="s">
        <v>19</v>
      </c>
      <c r="L90" s="46"/>
      <c r="M90" s="223" t="s">
        <v>19</v>
      </c>
      <c r="N90" s="224" t="s">
        <v>45</v>
      </c>
      <c r="O90" s="86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7" t="s">
        <v>236</v>
      </c>
      <c r="AT90" s="227" t="s">
        <v>232</v>
      </c>
      <c r="AU90" s="227" t="s">
        <v>73</v>
      </c>
      <c r="AY90" s="19" t="s">
        <v>230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9" t="s">
        <v>89</v>
      </c>
      <c r="BK90" s="228">
        <f>ROUND(I90*H90,2)</f>
        <v>0</v>
      </c>
      <c r="BL90" s="19" t="s">
        <v>236</v>
      </c>
      <c r="BM90" s="227" t="s">
        <v>295</v>
      </c>
    </row>
    <row r="91" spans="1:65" s="2" customFormat="1" ht="16.5" customHeight="1">
      <c r="A91" s="40"/>
      <c r="B91" s="41"/>
      <c r="C91" s="216" t="s">
        <v>127</v>
      </c>
      <c r="D91" s="216" t="s">
        <v>232</v>
      </c>
      <c r="E91" s="217" t="s">
        <v>2128</v>
      </c>
      <c r="F91" s="218" t="s">
        <v>2129</v>
      </c>
      <c r="G91" s="219" t="s">
        <v>137</v>
      </c>
      <c r="H91" s="220">
        <v>44</v>
      </c>
      <c r="I91" s="221"/>
      <c r="J91" s="222">
        <f>ROUND(I91*H91,2)</f>
        <v>0</v>
      </c>
      <c r="K91" s="218" t="s">
        <v>19</v>
      </c>
      <c r="L91" s="46"/>
      <c r="M91" s="223" t="s">
        <v>19</v>
      </c>
      <c r="N91" s="224" t="s">
        <v>45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236</v>
      </c>
      <c r="AT91" s="227" t="s">
        <v>232</v>
      </c>
      <c r="AU91" s="227" t="s">
        <v>73</v>
      </c>
      <c r="AY91" s="19" t="s">
        <v>230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89</v>
      </c>
      <c r="BK91" s="228">
        <f>ROUND(I91*H91,2)</f>
        <v>0</v>
      </c>
      <c r="BL91" s="19" t="s">
        <v>236</v>
      </c>
      <c r="BM91" s="227" t="s">
        <v>312</v>
      </c>
    </row>
    <row r="92" spans="1:65" s="2" customFormat="1" ht="21.75" customHeight="1">
      <c r="A92" s="40"/>
      <c r="B92" s="41"/>
      <c r="C92" s="216" t="s">
        <v>272</v>
      </c>
      <c r="D92" s="216" t="s">
        <v>232</v>
      </c>
      <c r="E92" s="217" t="s">
        <v>2130</v>
      </c>
      <c r="F92" s="218" t="s">
        <v>2131</v>
      </c>
      <c r="G92" s="219" t="s">
        <v>137</v>
      </c>
      <c r="H92" s="220">
        <v>10</v>
      </c>
      <c r="I92" s="221"/>
      <c r="J92" s="222">
        <f>ROUND(I92*H92,2)</f>
        <v>0</v>
      </c>
      <c r="K92" s="218" t="s">
        <v>19</v>
      </c>
      <c r="L92" s="46"/>
      <c r="M92" s="223" t="s">
        <v>19</v>
      </c>
      <c r="N92" s="224" t="s">
        <v>45</v>
      </c>
      <c r="O92" s="8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236</v>
      </c>
      <c r="AT92" s="227" t="s">
        <v>232</v>
      </c>
      <c r="AU92" s="227" t="s">
        <v>73</v>
      </c>
      <c r="AY92" s="19" t="s">
        <v>230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89</v>
      </c>
      <c r="BK92" s="228">
        <f>ROUND(I92*H92,2)</f>
        <v>0</v>
      </c>
      <c r="BL92" s="19" t="s">
        <v>236</v>
      </c>
      <c r="BM92" s="227" t="s">
        <v>328</v>
      </c>
    </row>
    <row r="93" spans="1:65" s="2" customFormat="1" ht="21.75" customHeight="1">
      <c r="A93" s="40"/>
      <c r="B93" s="41"/>
      <c r="C93" s="216" t="s">
        <v>280</v>
      </c>
      <c r="D93" s="216" t="s">
        <v>232</v>
      </c>
      <c r="E93" s="217" t="s">
        <v>2132</v>
      </c>
      <c r="F93" s="218" t="s">
        <v>2133</v>
      </c>
      <c r="G93" s="219" t="s">
        <v>137</v>
      </c>
      <c r="H93" s="220">
        <v>8</v>
      </c>
      <c r="I93" s="221"/>
      <c r="J93" s="222">
        <f>ROUND(I93*H93,2)</f>
        <v>0</v>
      </c>
      <c r="K93" s="218" t="s">
        <v>19</v>
      </c>
      <c r="L93" s="46"/>
      <c r="M93" s="223" t="s">
        <v>19</v>
      </c>
      <c r="N93" s="224" t="s">
        <v>45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236</v>
      </c>
      <c r="AT93" s="227" t="s">
        <v>232</v>
      </c>
      <c r="AU93" s="227" t="s">
        <v>73</v>
      </c>
      <c r="AY93" s="19" t="s">
        <v>230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89</v>
      </c>
      <c r="BK93" s="228">
        <f>ROUND(I93*H93,2)</f>
        <v>0</v>
      </c>
      <c r="BL93" s="19" t="s">
        <v>236</v>
      </c>
      <c r="BM93" s="227" t="s">
        <v>348</v>
      </c>
    </row>
    <row r="94" spans="1:65" s="2" customFormat="1" ht="21.75" customHeight="1">
      <c r="A94" s="40"/>
      <c r="B94" s="41"/>
      <c r="C94" s="216" t="s">
        <v>287</v>
      </c>
      <c r="D94" s="216" t="s">
        <v>232</v>
      </c>
      <c r="E94" s="217" t="s">
        <v>2134</v>
      </c>
      <c r="F94" s="218" t="s">
        <v>2135</v>
      </c>
      <c r="G94" s="219" t="s">
        <v>137</v>
      </c>
      <c r="H94" s="220">
        <v>4</v>
      </c>
      <c r="I94" s="221"/>
      <c r="J94" s="222">
        <f>ROUND(I94*H94,2)</f>
        <v>0</v>
      </c>
      <c r="K94" s="218" t="s">
        <v>19</v>
      </c>
      <c r="L94" s="46"/>
      <c r="M94" s="223" t="s">
        <v>19</v>
      </c>
      <c r="N94" s="224" t="s">
        <v>45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236</v>
      </c>
      <c r="AT94" s="227" t="s">
        <v>232</v>
      </c>
      <c r="AU94" s="227" t="s">
        <v>73</v>
      </c>
      <c r="AY94" s="19" t="s">
        <v>230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89</v>
      </c>
      <c r="BK94" s="228">
        <f>ROUND(I94*H94,2)</f>
        <v>0</v>
      </c>
      <c r="BL94" s="19" t="s">
        <v>236</v>
      </c>
      <c r="BM94" s="227" t="s">
        <v>361</v>
      </c>
    </row>
    <row r="95" spans="1:65" s="2" customFormat="1" ht="16.5" customHeight="1">
      <c r="A95" s="40"/>
      <c r="B95" s="41"/>
      <c r="C95" s="216" t="s">
        <v>295</v>
      </c>
      <c r="D95" s="216" t="s">
        <v>232</v>
      </c>
      <c r="E95" s="217" t="s">
        <v>2136</v>
      </c>
      <c r="F95" s="218" t="s">
        <v>2137</v>
      </c>
      <c r="G95" s="219" t="s">
        <v>137</v>
      </c>
      <c r="H95" s="220">
        <v>3</v>
      </c>
      <c r="I95" s="221"/>
      <c r="J95" s="222">
        <f>ROUND(I95*H95,2)</f>
        <v>0</v>
      </c>
      <c r="K95" s="218" t="s">
        <v>19</v>
      </c>
      <c r="L95" s="46"/>
      <c r="M95" s="223" t="s">
        <v>19</v>
      </c>
      <c r="N95" s="224" t="s">
        <v>45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236</v>
      </c>
      <c r="AT95" s="227" t="s">
        <v>232</v>
      </c>
      <c r="AU95" s="227" t="s">
        <v>73</v>
      </c>
      <c r="AY95" s="19" t="s">
        <v>230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89</v>
      </c>
      <c r="BK95" s="228">
        <f>ROUND(I95*H95,2)</f>
        <v>0</v>
      </c>
      <c r="BL95" s="19" t="s">
        <v>236</v>
      </c>
      <c r="BM95" s="227" t="s">
        <v>383</v>
      </c>
    </row>
    <row r="96" spans="1:65" s="2" customFormat="1" ht="16.5" customHeight="1">
      <c r="A96" s="40"/>
      <c r="B96" s="41"/>
      <c r="C96" s="216" t="s">
        <v>303</v>
      </c>
      <c r="D96" s="216" t="s">
        <v>232</v>
      </c>
      <c r="E96" s="217" t="s">
        <v>2138</v>
      </c>
      <c r="F96" s="218" t="s">
        <v>2139</v>
      </c>
      <c r="G96" s="219" t="s">
        <v>137</v>
      </c>
      <c r="H96" s="220">
        <v>3</v>
      </c>
      <c r="I96" s="221"/>
      <c r="J96" s="222">
        <f>ROUND(I96*H96,2)</f>
        <v>0</v>
      </c>
      <c r="K96" s="218" t="s">
        <v>19</v>
      </c>
      <c r="L96" s="46"/>
      <c r="M96" s="223" t="s">
        <v>19</v>
      </c>
      <c r="N96" s="224" t="s">
        <v>45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236</v>
      </c>
      <c r="AT96" s="227" t="s">
        <v>232</v>
      </c>
      <c r="AU96" s="227" t="s">
        <v>73</v>
      </c>
      <c r="AY96" s="19" t="s">
        <v>230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89</v>
      </c>
      <c r="BK96" s="228">
        <f>ROUND(I96*H96,2)</f>
        <v>0</v>
      </c>
      <c r="BL96" s="19" t="s">
        <v>236</v>
      </c>
      <c r="BM96" s="227" t="s">
        <v>393</v>
      </c>
    </row>
    <row r="97" spans="1:65" s="2" customFormat="1" ht="16.5" customHeight="1">
      <c r="A97" s="40"/>
      <c r="B97" s="41"/>
      <c r="C97" s="216" t="s">
        <v>312</v>
      </c>
      <c r="D97" s="216" t="s">
        <v>232</v>
      </c>
      <c r="E97" s="217" t="s">
        <v>2140</v>
      </c>
      <c r="F97" s="218" t="s">
        <v>2141</v>
      </c>
      <c r="G97" s="219" t="s">
        <v>137</v>
      </c>
      <c r="H97" s="220">
        <v>78</v>
      </c>
      <c r="I97" s="221"/>
      <c r="J97" s="222">
        <f>ROUND(I97*H97,2)</f>
        <v>0</v>
      </c>
      <c r="K97" s="218" t="s">
        <v>19</v>
      </c>
      <c r="L97" s="46"/>
      <c r="M97" s="223" t="s">
        <v>19</v>
      </c>
      <c r="N97" s="224" t="s">
        <v>45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236</v>
      </c>
      <c r="AT97" s="227" t="s">
        <v>232</v>
      </c>
      <c r="AU97" s="227" t="s">
        <v>73</v>
      </c>
      <c r="AY97" s="19" t="s">
        <v>230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89</v>
      </c>
      <c r="BK97" s="228">
        <f>ROUND(I97*H97,2)</f>
        <v>0</v>
      </c>
      <c r="BL97" s="19" t="s">
        <v>236</v>
      </c>
      <c r="BM97" s="227" t="s">
        <v>115</v>
      </c>
    </row>
    <row r="98" spans="1:65" s="2" customFormat="1" ht="16.5" customHeight="1">
      <c r="A98" s="40"/>
      <c r="B98" s="41"/>
      <c r="C98" s="216" t="s">
        <v>322</v>
      </c>
      <c r="D98" s="216" t="s">
        <v>232</v>
      </c>
      <c r="E98" s="217" t="s">
        <v>2142</v>
      </c>
      <c r="F98" s="218" t="s">
        <v>2143</v>
      </c>
      <c r="G98" s="219" t="s">
        <v>137</v>
      </c>
      <c r="H98" s="220">
        <v>27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45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236</v>
      </c>
      <c r="AT98" s="227" t="s">
        <v>232</v>
      </c>
      <c r="AU98" s="227" t="s">
        <v>73</v>
      </c>
      <c r="AY98" s="19" t="s">
        <v>230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89</v>
      </c>
      <c r="BK98" s="228">
        <f>ROUND(I98*H98,2)</f>
        <v>0</v>
      </c>
      <c r="BL98" s="19" t="s">
        <v>236</v>
      </c>
      <c r="BM98" s="227" t="s">
        <v>415</v>
      </c>
    </row>
    <row r="99" spans="1:65" s="2" customFormat="1" ht="16.5" customHeight="1">
      <c r="A99" s="40"/>
      <c r="B99" s="41"/>
      <c r="C99" s="216" t="s">
        <v>328</v>
      </c>
      <c r="D99" s="216" t="s">
        <v>232</v>
      </c>
      <c r="E99" s="217" t="s">
        <v>2144</v>
      </c>
      <c r="F99" s="218" t="s">
        <v>2145</v>
      </c>
      <c r="G99" s="219" t="s">
        <v>114</v>
      </c>
      <c r="H99" s="220">
        <v>35</v>
      </c>
      <c r="I99" s="221"/>
      <c r="J99" s="222">
        <f>ROUND(I99*H99,2)</f>
        <v>0</v>
      </c>
      <c r="K99" s="218" t="s">
        <v>19</v>
      </c>
      <c r="L99" s="46"/>
      <c r="M99" s="223" t="s">
        <v>19</v>
      </c>
      <c r="N99" s="224" t="s">
        <v>45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236</v>
      </c>
      <c r="AT99" s="227" t="s">
        <v>232</v>
      </c>
      <c r="AU99" s="227" t="s">
        <v>73</v>
      </c>
      <c r="AY99" s="19" t="s">
        <v>230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89</v>
      </c>
      <c r="BK99" s="228">
        <f>ROUND(I99*H99,2)</f>
        <v>0</v>
      </c>
      <c r="BL99" s="19" t="s">
        <v>236</v>
      </c>
      <c r="BM99" s="227" t="s">
        <v>429</v>
      </c>
    </row>
    <row r="100" spans="1:65" s="2" customFormat="1" ht="16.5" customHeight="1">
      <c r="A100" s="40"/>
      <c r="B100" s="41"/>
      <c r="C100" s="216" t="s">
        <v>8</v>
      </c>
      <c r="D100" s="216" t="s">
        <v>232</v>
      </c>
      <c r="E100" s="217" t="s">
        <v>2146</v>
      </c>
      <c r="F100" s="218" t="s">
        <v>2147</v>
      </c>
      <c r="G100" s="219" t="s">
        <v>114</v>
      </c>
      <c r="H100" s="220">
        <v>30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45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236</v>
      </c>
      <c r="AT100" s="227" t="s">
        <v>232</v>
      </c>
      <c r="AU100" s="227" t="s">
        <v>73</v>
      </c>
      <c r="AY100" s="19" t="s">
        <v>230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89</v>
      </c>
      <c r="BK100" s="228">
        <f>ROUND(I100*H100,2)</f>
        <v>0</v>
      </c>
      <c r="BL100" s="19" t="s">
        <v>236</v>
      </c>
      <c r="BM100" s="227" t="s">
        <v>438</v>
      </c>
    </row>
    <row r="101" spans="1:65" s="2" customFormat="1" ht="16.5" customHeight="1">
      <c r="A101" s="40"/>
      <c r="B101" s="41"/>
      <c r="C101" s="216" t="s">
        <v>348</v>
      </c>
      <c r="D101" s="216" t="s">
        <v>232</v>
      </c>
      <c r="E101" s="217" t="s">
        <v>2148</v>
      </c>
      <c r="F101" s="218" t="s">
        <v>2149</v>
      </c>
      <c r="G101" s="219" t="s">
        <v>114</v>
      </c>
      <c r="H101" s="220">
        <v>200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45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236</v>
      </c>
      <c r="AT101" s="227" t="s">
        <v>232</v>
      </c>
      <c r="AU101" s="227" t="s">
        <v>73</v>
      </c>
      <c r="AY101" s="19" t="s">
        <v>230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89</v>
      </c>
      <c r="BK101" s="228">
        <f>ROUND(I101*H101,2)</f>
        <v>0</v>
      </c>
      <c r="BL101" s="19" t="s">
        <v>236</v>
      </c>
      <c r="BM101" s="227" t="s">
        <v>456</v>
      </c>
    </row>
    <row r="102" spans="1:65" s="2" customFormat="1" ht="16.5" customHeight="1">
      <c r="A102" s="40"/>
      <c r="B102" s="41"/>
      <c r="C102" s="216" t="s">
        <v>355</v>
      </c>
      <c r="D102" s="216" t="s">
        <v>232</v>
      </c>
      <c r="E102" s="217" t="s">
        <v>2150</v>
      </c>
      <c r="F102" s="218" t="s">
        <v>2151</v>
      </c>
      <c r="G102" s="219" t="s">
        <v>114</v>
      </c>
      <c r="H102" s="220">
        <v>270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45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236</v>
      </c>
      <c r="AT102" s="227" t="s">
        <v>232</v>
      </c>
      <c r="AU102" s="227" t="s">
        <v>73</v>
      </c>
      <c r="AY102" s="19" t="s">
        <v>230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89</v>
      </c>
      <c r="BK102" s="228">
        <f>ROUND(I102*H102,2)</f>
        <v>0</v>
      </c>
      <c r="BL102" s="19" t="s">
        <v>236</v>
      </c>
      <c r="BM102" s="227" t="s">
        <v>470</v>
      </c>
    </row>
    <row r="103" spans="1:65" s="2" customFormat="1" ht="16.5" customHeight="1">
      <c r="A103" s="40"/>
      <c r="B103" s="41"/>
      <c r="C103" s="216" t="s">
        <v>361</v>
      </c>
      <c r="D103" s="216" t="s">
        <v>232</v>
      </c>
      <c r="E103" s="217" t="s">
        <v>2152</v>
      </c>
      <c r="F103" s="218" t="s">
        <v>2153</v>
      </c>
      <c r="G103" s="219" t="s">
        <v>114</v>
      </c>
      <c r="H103" s="220">
        <v>30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45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236</v>
      </c>
      <c r="AT103" s="227" t="s">
        <v>232</v>
      </c>
      <c r="AU103" s="227" t="s">
        <v>73</v>
      </c>
      <c r="AY103" s="19" t="s">
        <v>230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89</v>
      </c>
      <c r="BK103" s="228">
        <f>ROUND(I103*H103,2)</f>
        <v>0</v>
      </c>
      <c r="BL103" s="19" t="s">
        <v>236</v>
      </c>
      <c r="BM103" s="227" t="s">
        <v>485</v>
      </c>
    </row>
    <row r="104" spans="1:65" s="2" customFormat="1" ht="16.5" customHeight="1">
      <c r="A104" s="40"/>
      <c r="B104" s="41"/>
      <c r="C104" s="216" t="s">
        <v>158</v>
      </c>
      <c r="D104" s="216" t="s">
        <v>232</v>
      </c>
      <c r="E104" s="217" t="s">
        <v>2154</v>
      </c>
      <c r="F104" s="218" t="s">
        <v>2155</v>
      </c>
      <c r="G104" s="219" t="s">
        <v>114</v>
      </c>
      <c r="H104" s="220">
        <v>35</v>
      </c>
      <c r="I104" s="221"/>
      <c r="J104" s="222">
        <f>ROUND(I104*H104,2)</f>
        <v>0</v>
      </c>
      <c r="K104" s="218" t="s">
        <v>19</v>
      </c>
      <c r="L104" s="46"/>
      <c r="M104" s="223" t="s">
        <v>19</v>
      </c>
      <c r="N104" s="224" t="s">
        <v>45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236</v>
      </c>
      <c r="AT104" s="227" t="s">
        <v>232</v>
      </c>
      <c r="AU104" s="227" t="s">
        <v>73</v>
      </c>
      <c r="AY104" s="19" t="s">
        <v>230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89</v>
      </c>
      <c r="BK104" s="228">
        <f>ROUND(I104*H104,2)</f>
        <v>0</v>
      </c>
      <c r="BL104" s="19" t="s">
        <v>236</v>
      </c>
      <c r="BM104" s="227" t="s">
        <v>498</v>
      </c>
    </row>
    <row r="105" spans="1:65" s="2" customFormat="1" ht="16.5" customHeight="1">
      <c r="A105" s="40"/>
      <c r="B105" s="41"/>
      <c r="C105" s="216" t="s">
        <v>383</v>
      </c>
      <c r="D105" s="216" t="s">
        <v>232</v>
      </c>
      <c r="E105" s="217" t="s">
        <v>2156</v>
      </c>
      <c r="F105" s="218" t="s">
        <v>2157</v>
      </c>
      <c r="G105" s="219" t="s">
        <v>114</v>
      </c>
      <c r="H105" s="220">
        <v>30</v>
      </c>
      <c r="I105" s="221"/>
      <c r="J105" s="222">
        <f>ROUND(I105*H105,2)</f>
        <v>0</v>
      </c>
      <c r="K105" s="218" t="s">
        <v>19</v>
      </c>
      <c r="L105" s="46"/>
      <c r="M105" s="223" t="s">
        <v>19</v>
      </c>
      <c r="N105" s="224" t="s">
        <v>45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236</v>
      </c>
      <c r="AT105" s="227" t="s">
        <v>232</v>
      </c>
      <c r="AU105" s="227" t="s">
        <v>73</v>
      </c>
      <c r="AY105" s="19" t="s">
        <v>230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89</v>
      </c>
      <c r="BK105" s="228">
        <f>ROUND(I105*H105,2)</f>
        <v>0</v>
      </c>
      <c r="BL105" s="19" t="s">
        <v>236</v>
      </c>
      <c r="BM105" s="227" t="s">
        <v>508</v>
      </c>
    </row>
    <row r="106" spans="1:65" s="2" customFormat="1" ht="16.5" customHeight="1">
      <c r="A106" s="40"/>
      <c r="B106" s="41"/>
      <c r="C106" s="216" t="s">
        <v>7</v>
      </c>
      <c r="D106" s="216" t="s">
        <v>232</v>
      </c>
      <c r="E106" s="217" t="s">
        <v>2158</v>
      </c>
      <c r="F106" s="218" t="s">
        <v>2159</v>
      </c>
      <c r="G106" s="219" t="s">
        <v>114</v>
      </c>
      <c r="H106" s="220">
        <v>20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45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236</v>
      </c>
      <c r="AT106" s="227" t="s">
        <v>232</v>
      </c>
      <c r="AU106" s="227" t="s">
        <v>73</v>
      </c>
      <c r="AY106" s="19" t="s">
        <v>230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89</v>
      </c>
      <c r="BK106" s="228">
        <f>ROUND(I106*H106,2)</f>
        <v>0</v>
      </c>
      <c r="BL106" s="19" t="s">
        <v>236</v>
      </c>
      <c r="BM106" s="227" t="s">
        <v>521</v>
      </c>
    </row>
    <row r="107" spans="1:65" s="2" customFormat="1" ht="16.5" customHeight="1">
      <c r="A107" s="40"/>
      <c r="B107" s="41"/>
      <c r="C107" s="216" t="s">
        <v>393</v>
      </c>
      <c r="D107" s="216" t="s">
        <v>232</v>
      </c>
      <c r="E107" s="217" t="s">
        <v>2160</v>
      </c>
      <c r="F107" s="218" t="s">
        <v>2161</v>
      </c>
      <c r="G107" s="219" t="s">
        <v>114</v>
      </c>
      <c r="H107" s="220">
        <v>20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45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236</v>
      </c>
      <c r="AT107" s="227" t="s">
        <v>232</v>
      </c>
      <c r="AU107" s="227" t="s">
        <v>73</v>
      </c>
      <c r="AY107" s="19" t="s">
        <v>230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89</v>
      </c>
      <c r="BK107" s="228">
        <f>ROUND(I107*H107,2)</f>
        <v>0</v>
      </c>
      <c r="BL107" s="19" t="s">
        <v>236</v>
      </c>
      <c r="BM107" s="227" t="s">
        <v>531</v>
      </c>
    </row>
    <row r="108" spans="1:65" s="2" customFormat="1" ht="16.5" customHeight="1">
      <c r="A108" s="40"/>
      <c r="B108" s="41"/>
      <c r="C108" s="216" t="s">
        <v>400</v>
      </c>
      <c r="D108" s="216" t="s">
        <v>232</v>
      </c>
      <c r="E108" s="217" t="s">
        <v>2162</v>
      </c>
      <c r="F108" s="218" t="s">
        <v>2163</v>
      </c>
      <c r="G108" s="219" t="s">
        <v>137</v>
      </c>
      <c r="H108" s="220">
        <v>30</v>
      </c>
      <c r="I108" s="221"/>
      <c r="J108" s="222">
        <f>ROUND(I108*H108,2)</f>
        <v>0</v>
      </c>
      <c r="K108" s="218" t="s">
        <v>19</v>
      </c>
      <c r="L108" s="46"/>
      <c r="M108" s="223" t="s">
        <v>19</v>
      </c>
      <c r="N108" s="224" t="s">
        <v>45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236</v>
      </c>
      <c r="AT108" s="227" t="s">
        <v>232</v>
      </c>
      <c r="AU108" s="227" t="s">
        <v>73</v>
      </c>
      <c r="AY108" s="19" t="s">
        <v>230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89</v>
      </c>
      <c r="BK108" s="228">
        <f>ROUND(I108*H108,2)</f>
        <v>0</v>
      </c>
      <c r="BL108" s="19" t="s">
        <v>236</v>
      </c>
      <c r="BM108" s="227" t="s">
        <v>541</v>
      </c>
    </row>
    <row r="109" spans="1:65" s="2" customFormat="1" ht="16.5" customHeight="1">
      <c r="A109" s="40"/>
      <c r="B109" s="41"/>
      <c r="C109" s="216" t="s">
        <v>115</v>
      </c>
      <c r="D109" s="216" t="s">
        <v>232</v>
      </c>
      <c r="E109" s="217" t="s">
        <v>2164</v>
      </c>
      <c r="F109" s="218" t="s">
        <v>2165</v>
      </c>
      <c r="G109" s="219" t="s">
        <v>137</v>
      </c>
      <c r="H109" s="220">
        <v>6</v>
      </c>
      <c r="I109" s="221"/>
      <c r="J109" s="222">
        <f>ROUND(I109*H109,2)</f>
        <v>0</v>
      </c>
      <c r="K109" s="218" t="s">
        <v>19</v>
      </c>
      <c r="L109" s="46"/>
      <c r="M109" s="223" t="s">
        <v>19</v>
      </c>
      <c r="N109" s="224" t="s">
        <v>45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236</v>
      </c>
      <c r="AT109" s="227" t="s">
        <v>232</v>
      </c>
      <c r="AU109" s="227" t="s">
        <v>73</v>
      </c>
      <c r="AY109" s="19" t="s">
        <v>230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89</v>
      </c>
      <c r="BK109" s="228">
        <f>ROUND(I109*H109,2)</f>
        <v>0</v>
      </c>
      <c r="BL109" s="19" t="s">
        <v>236</v>
      </c>
      <c r="BM109" s="227" t="s">
        <v>552</v>
      </c>
    </row>
    <row r="110" spans="1:65" s="2" customFormat="1" ht="16.5" customHeight="1">
      <c r="A110" s="40"/>
      <c r="B110" s="41"/>
      <c r="C110" s="216" t="s">
        <v>410</v>
      </c>
      <c r="D110" s="216" t="s">
        <v>232</v>
      </c>
      <c r="E110" s="217" t="s">
        <v>2166</v>
      </c>
      <c r="F110" s="218" t="s">
        <v>2167</v>
      </c>
      <c r="G110" s="219" t="s">
        <v>137</v>
      </c>
      <c r="H110" s="220">
        <v>1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45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236</v>
      </c>
      <c r="AT110" s="227" t="s">
        <v>232</v>
      </c>
      <c r="AU110" s="227" t="s">
        <v>73</v>
      </c>
      <c r="AY110" s="19" t="s">
        <v>230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89</v>
      </c>
      <c r="BK110" s="228">
        <f>ROUND(I110*H110,2)</f>
        <v>0</v>
      </c>
      <c r="BL110" s="19" t="s">
        <v>236</v>
      </c>
      <c r="BM110" s="227" t="s">
        <v>575</v>
      </c>
    </row>
    <row r="111" spans="1:65" s="2" customFormat="1" ht="16.5" customHeight="1">
      <c r="A111" s="40"/>
      <c r="B111" s="41"/>
      <c r="C111" s="216" t="s">
        <v>415</v>
      </c>
      <c r="D111" s="216" t="s">
        <v>232</v>
      </c>
      <c r="E111" s="217" t="s">
        <v>2168</v>
      </c>
      <c r="F111" s="218" t="s">
        <v>2169</v>
      </c>
      <c r="G111" s="219" t="s">
        <v>137</v>
      </c>
      <c r="H111" s="220">
        <v>3</v>
      </c>
      <c r="I111" s="221"/>
      <c r="J111" s="222">
        <f>ROUND(I111*H111,2)</f>
        <v>0</v>
      </c>
      <c r="K111" s="218" t="s">
        <v>19</v>
      </c>
      <c r="L111" s="46"/>
      <c r="M111" s="223" t="s">
        <v>19</v>
      </c>
      <c r="N111" s="224" t="s">
        <v>45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236</v>
      </c>
      <c r="AT111" s="227" t="s">
        <v>232</v>
      </c>
      <c r="AU111" s="227" t="s">
        <v>73</v>
      </c>
      <c r="AY111" s="19" t="s">
        <v>230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89</v>
      </c>
      <c r="BK111" s="228">
        <f>ROUND(I111*H111,2)</f>
        <v>0</v>
      </c>
      <c r="BL111" s="19" t="s">
        <v>236</v>
      </c>
      <c r="BM111" s="227" t="s">
        <v>589</v>
      </c>
    </row>
    <row r="112" spans="1:65" s="2" customFormat="1" ht="16.5" customHeight="1">
      <c r="A112" s="40"/>
      <c r="B112" s="41"/>
      <c r="C112" s="216" t="s">
        <v>422</v>
      </c>
      <c r="D112" s="216" t="s">
        <v>232</v>
      </c>
      <c r="E112" s="217" t="s">
        <v>2170</v>
      </c>
      <c r="F112" s="218" t="s">
        <v>2171</v>
      </c>
      <c r="G112" s="219" t="s">
        <v>137</v>
      </c>
      <c r="H112" s="220">
        <v>1</v>
      </c>
      <c r="I112" s="221"/>
      <c r="J112" s="222">
        <f>ROUND(I112*H112,2)</f>
        <v>0</v>
      </c>
      <c r="K112" s="218" t="s">
        <v>19</v>
      </c>
      <c r="L112" s="46"/>
      <c r="M112" s="223" t="s">
        <v>19</v>
      </c>
      <c r="N112" s="224" t="s">
        <v>45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236</v>
      </c>
      <c r="AT112" s="227" t="s">
        <v>232</v>
      </c>
      <c r="AU112" s="227" t="s">
        <v>73</v>
      </c>
      <c r="AY112" s="19" t="s">
        <v>230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89</v>
      </c>
      <c r="BK112" s="228">
        <f>ROUND(I112*H112,2)</f>
        <v>0</v>
      </c>
      <c r="BL112" s="19" t="s">
        <v>236</v>
      </c>
      <c r="BM112" s="227" t="s">
        <v>610</v>
      </c>
    </row>
    <row r="113" spans="1:65" s="2" customFormat="1" ht="21.75" customHeight="1">
      <c r="A113" s="40"/>
      <c r="B113" s="41"/>
      <c r="C113" s="216" t="s">
        <v>429</v>
      </c>
      <c r="D113" s="216" t="s">
        <v>232</v>
      </c>
      <c r="E113" s="217" t="s">
        <v>2172</v>
      </c>
      <c r="F113" s="218" t="s">
        <v>2173</v>
      </c>
      <c r="G113" s="219" t="s">
        <v>137</v>
      </c>
      <c r="H113" s="220">
        <v>1</v>
      </c>
      <c r="I113" s="221"/>
      <c r="J113" s="222">
        <f>ROUND(I113*H113,2)</f>
        <v>0</v>
      </c>
      <c r="K113" s="218" t="s">
        <v>19</v>
      </c>
      <c r="L113" s="46"/>
      <c r="M113" s="223" t="s">
        <v>19</v>
      </c>
      <c r="N113" s="224" t="s">
        <v>45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236</v>
      </c>
      <c r="AT113" s="227" t="s">
        <v>232</v>
      </c>
      <c r="AU113" s="227" t="s">
        <v>73</v>
      </c>
      <c r="AY113" s="19" t="s">
        <v>230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89</v>
      </c>
      <c r="BK113" s="228">
        <f>ROUND(I113*H113,2)</f>
        <v>0</v>
      </c>
      <c r="BL113" s="19" t="s">
        <v>236</v>
      </c>
      <c r="BM113" s="227" t="s">
        <v>626</v>
      </c>
    </row>
    <row r="114" spans="1:65" s="2" customFormat="1" ht="16.5" customHeight="1">
      <c r="A114" s="40"/>
      <c r="B114" s="41"/>
      <c r="C114" s="216" t="s">
        <v>434</v>
      </c>
      <c r="D114" s="216" t="s">
        <v>232</v>
      </c>
      <c r="E114" s="217" t="s">
        <v>2174</v>
      </c>
      <c r="F114" s="218" t="s">
        <v>2175</v>
      </c>
      <c r="G114" s="219" t="s">
        <v>137</v>
      </c>
      <c r="H114" s="220">
        <v>1</v>
      </c>
      <c r="I114" s="221"/>
      <c r="J114" s="222">
        <f>ROUND(I114*H114,2)</f>
        <v>0</v>
      </c>
      <c r="K114" s="218" t="s">
        <v>19</v>
      </c>
      <c r="L114" s="46"/>
      <c r="M114" s="223" t="s">
        <v>19</v>
      </c>
      <c r="N114" s="224" t="s">
        <v>45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236</v>
      </c>
      <c r="AT114" s="227" t="s">
        <v>232</v>
      </c>
      <c r="AU114" s="227" t="s">
        <v>73</v>
      </c>
      <c r="AY114" s="19" t="s">
        <v>230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89</v>
      </c>
      <c r="BK114" s="228">
        <f>ROUND(I114*H114,2)</f>
        <v>0</v>
      </c>
      <c r="BL114" s="19" t="s">
        <v>236</v>
      </c>
      <c r="BM114" s="227" t="s">
        <v>638</v>
      </c>
    </row>
    <row r="115" spans="1:65" s="2" customFormat="1" ht="16.5" customHeight="1">
      <c r="A115" s="40"/>
      <c r="B115" s="41"/>
      <c r="C115" s="216" t="s">
        <v>438</v>
      </c>
      <c r="D115" s="216" t="s">
        <v>232</v>
      </c>
      <c r="E115" s="217" t="s">
        <v>2176</v>
      </c>
      <c r="F115" s="218" t="s">
        <v>2177</v>
      </c>
      <c r="G115" s="219" t="s">
        <v>137</v>
      </c>
      <c r="H115" s="220">
        <v>1</v>
      </c>
      <c r="I115" s="221"/>
      <c r="J115" s="222">
        <f>ROUND(I115*H115,2)</f>
        <v>0</v>
      </c>
      <c r="K115" s="218" t="s">
        <v>19</v>
      </c>
      <c r="L115" s="46"/>
      <c r="M115" s="223" t="s">
        <v>19</v>
      </c>
      <c r="N115" s="224" t="s">
        <v>45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236</v>
      </c>
      <c r="AT115" s="227" t="s">
        <v>232</v>
      </c>
      <c r="AU115" s="227" t="s">
        <v>73</v>
      </c>
      <c r="AY115" s="19" t="s">
        <v>230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89</v>
      </c>
      <c r="BK115" s="228">
        <f>ROUND(I115*H115,2)</f>
        <v>0</v>
      </c>
      <c r="BL115" s="19" t="s">
        <v>236</v>
      </c>
      <c r="BM115" s="227" t="s">
        <v>648</v>
      </c>
    </row>
    <row r="116" spans="1:65" s="2" customFormat="1" ht="16.5" customHeight="1">
      <c r="A116" s="40"/>
      <c r="B116" s="41"/>
      <c r="C116" s="216" t="s">
        <v>140</v>
      </c>
      <c r="D116" s="216" t="s">
        <v>232</v>
      </c>
      <c r="E116" s="217" t="s">
        <v>2178</v>
      </c>
      <c r="F116" s="218" t="s">
        <v>2179</v>
      </c>
      <c r="G116" s="219" t="s">
        <v>137</v>
      </c>
      <c r="H116" s="220">
        <v>3</v>
      </c>
      <c r="I116" s="221"/>
      <c r="J116" s="222">
        <f>ROUND(I116*H116,2)</f>
        <v>0</v>
      </c>
      <c r="K116" s="218" t="s">
        <v>19</v>
      </c>
      <c r="L116" s="46"/>
      <c r="M116" s="223" t="s">
        <v>19</v>
      </c>
      <c r="N116" s="224" t="s">
        <v>45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236</v>
      </c>
      <c r="AT116" s="227" t="s">
        <v>232</v>
      </c>
      <c r="AU116" s="227" t="s">
        <v>73</v>
      </c>
      <c r="AY116" s="19" t="s">
        <v>230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89</v>
      </c>
      <c r="BK116" s="228">
        <f>ROUND(I116*H116,2)</f>
        <v>0</v>
      </c>
      <c r="BL116" s="19" t="s">
        <v>236</v>
      </c>
      <c r="BM116" s="227" t="s">
        <v>662</v>
      </c>
    </row>
    <row r="117" spans="1:65" s="2" customFormat="1" ht="16.5" customHeight="1">
      <c r="A117" s="40"/>
      <c r="B117" s="41"/>
      <c r="C117" s="216" t="s">
        <v>456</v>
      </c>
      <c r="D117" s="216" t="s">
        <v>232</v>
      </c>
      <c r="E117" s="217" t="s">
        <v>2180</v>
      </c>
      <c r="F117" s="218" t="s">
        <v>2181</v>
      </c>
      <c r="G117" s="219" t="s">
        <v>137</v>
      </c>
      <c r="H117" s="220">
        <v>1</v>
      </c>
      <c r="I117" s="221"/>
      <c r="J117" s="222">
        <f>ROUND(I117*H117,2)</f>
        <v>0</v>
      </c>
      <c r="K117" s="218" t="s">
        <v>19</v>
      </c>
      <c r="L117" s="46"/>
      <c r="M117" s="223" t="s">
        <v>19</v>
      </c>
      <c r="N117" s="224" t="s">
        <v>45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236</v>
      </c>
      <c r="AT117" s="227" t="s">
        <v>232</v>
      </c>
      <c r="AU117" s="227" t="s">
        <v>73</v>
      </c>
      <c r="AY117" s="19" t="s">
        <v>230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89</v>
      </c>
      <c r="BK117" s="228">
        <f>ROUND(I117*H117,2)</f>
        <v>0</v>
      </c>
      <c r="BL117" s="19" t="s">
        <v>236</v>
      </c>
      <c r="BM117" s="227" t="s">
        <v>674</v>
      </c>
    </row>
    <row r="118" spans="1:65" s="2" customFormat="1" ht="16.5" customHeight="1">
      <c r="A118" s="40"/>
      <c r="B118" s="41"/>
      <c r="C118" s="216" t="s">
        <v>462</v>
      </c>
      <c r="D118" s="216" t="s">
        <v>232</v>
      </c>
      <c r="E118" s="217" t="s">
        <v>2182</v>
      </c>
      <c r="F118" s="218" t="s">
        <v>2183</v>
      </c>
      <c r="G118" s="219" t="s">
        <v>137</v>
      </c>
      <c r="H118" s="220">
        <v>3</v>
      </c>
      <c r="I118" s="221"/>
      <c r="J118" s="222">
        <f>ROUND(I118*H118,2)</f>
        <v>0</v>
      </c>
      <c r="K118" s="218" t="s">
        <v>19</v>
      </c>
      <c r="L118" s="46"/>
      <c r="M118" s="294" t="s">
        <v>19</v>
      </c>
      <c r="N118" s="295" t="s">
        <v>45</v>
      </c>
      <c r="O118" s="292"/>
      <c r="P118" s="296">
        <f>O118*H118</f>
        <v>0</v>
      </c>
      <c r="Q118" s="296">
        <v>0</v>
      </c>
      <c r="R118" s="296">
        <f>Q118*H118</f>
        <v>0</v>
      </c>
      <c r="S118" s="296">
        <v>0</v>
      </c>
      <c r="T118" s="29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236</v>
      </c>
      <c r="AT118" s="227" t="s">
        <v>232</v>
      </c>
      <c r="AU118" s="227" t="s">
        <v>73</v>
      </c>
      <c r="AY118" s="19" t="s">
        <v>230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89</v>
      </c>
      <c r="BK118" s="228">
        <f>ROUND(I118*H118,2)</f>
        <v>0</v>
      </c>
      <c r="BL118" s="19" t="s">
        <v>236</v>
      </c>
      <c r="BM118" s="227" t="s">
        <v>685</v>
      </c>
    </row>
    <row r="119" spans="1:31" s="2" customFormat="1" ht="6.95" customHeight="1">
      <c r="A119" s="40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46"/>
      <c r="M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</sheetData>
  <sheetProtection password="EEA3" sheet="1" objects="1" scenarios="1" formatColumns="0" formatRows="0" autoFilter="0"/>
  <autoFilter ref="C84:K11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120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26.25" customHeight="1">
      <c r="B7" s="22"/>
      <c r="E7" s="146" t="str">
        <f>'Rekapitulace stavby'!K6</f>
        <v>Stavební úpravy se změnou užívání městského objektu čp. 84 v Turnově</v>
      </c>
      <c r="F7" s="145"/>
      <c r="G7" s="145"/>
      <c r="H7" s="145"/>
      <c r="L7" s="22"/>
    </row>
    <row r="8" spans="2:12" s="1" customFormat="1" ht="12" customHeight="1">
      <c r="B8" s="22"/>
      <c r="D8" s="145" t="s">
        <v>130</v>
      </c>
      <c r="L8" s="22"/>
    </row>
    <row r="9" spans="1:31" s="2" customFormat="1" ht="16.5" customHeight="1">
      <c r="A9" s="40"/>
      <c r="B9" s="46"/>
      <c r="C9" s="40"/>
      <c r="D9" s="40"/>
      <c r="E9" s="146" t="s">
        <v>2116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1825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2184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23. 8. 2022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32</v>
      </c>
      <c r="E22" s="40"/>
      <c r="F22" s="40"/>
      <c r="G22" s="40"/>
      <c r="H22" s="40"/>
      <c r="I22" s="145" t="s">
        <v>26</v>
      </c>
      <c r="J22" s="135" t="s">
        <v>33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34</v>
      </c>
      <c r="F23" s="40"/>
      <c r="G23" s="40"/>
      <c r="H23" s="40"/>
      <c r="I23" s="145" t="s">
        <v>29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26</v>
      </c>
      <c r="J25" s="135" t="s">
        <v>33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34</v>
      </c>
      <c r="F26" s="40"/>
      <c r="G26" s="40"/>
      <c r="H26" s="40"/>
      <c r="I26" s="145" t="s">
        <v>29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50"/>
      <c r="B29" s="151"/>
      <c r="C29" s="150"/>
      <c r="D29" s="150"/>
      <c r="E29" s="152" t="s">
        <v>38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39</v>
      </c>
      <c r="E32" s="40"/>
      <c r="F32" s="40"/>
      <c r="G32" s="40"/>
      <c r="H32" s="40"/>
      <c r="I32" s="40"/>
      <c r="J32" s="157">
        <f>ROUND(J85,2)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41</v>
      </c>
      <c r="G34" s="40"/>
      <c r="H34" s="40"/>
      <c r="I34" s="158" t="s">
        <v>40</v>
      </c>
      <c r="J34" s="158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9" t="s">
        <v>43</v>
      </c>
      <c r="E35" s="145" t="s">
        <v>44</v>
      </c>
      <c r="F35" s="160">
        <f>ROUND((SUM(BE85:BE105)),2)</f>
        <v>0</v>
      </c>
      <c r="G35" s="40"/>
      <c r="H35" s="40"/>
      <c r="I35" s="161">
        <v>0.21</v>
      </c>
      <c r="J35" s="160">
        <f>ROUND(((SUM(BE85:BE105))*I35),2)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60">
        <f>ROUND((SUM(BF85:BF105)),2)</f>
        <v>0</v>
      </c>
      <c r="G36" s="40"/>
      <c r="H36" s="40"/>
      <c r="I36" s="161">
        <v>0.15</v>
      </c>
      <c r="J36" s="160">
        <f>ROUND(((SUM(BF85:BF105))*I36),2)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60">
        <f>ROUND((SUM(BG85:BG105)),2)</f>
        <v>0</v>
      </c>
      <c r="G37" s="40"/>
      <c r="H37" s="40"/>
      <c r="I37" s="161">
        <v>0.21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60">
        <f>ROUND((SUM(BH85:BH105)),2)</f>
        <v>0</v>
      </c>
      <c r="G38" s="40"/>
      <c r="H38" s="40"/>
      <c r="I38" s="161">
        <v>0.15</v>
      </c>
      <c r="J38" s="160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60">
        <f>ROUND((SUM(BI85:BI105)),2)</f>
        <v>0</v>
      </c>
      <c r="G39" s="40"/>
      <c r="H39" s="40"/>
      <c r="I39" s="161">
        <v>0</v>
      </c>
      <c r="J39" s="160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2"/>
      <c r="D41" s="163" t="s">
        <v>49</v>
      </c>
      <c r="E41" s="164"/>
      <c r="F41" s="164"/>
      <c r="G41" s="165" t="s">
        <v>50</v>
      </c>
      <c r="H41" s="166" t="s">
        <v>51</v>
      </c>
      <c r="I41" s="164"/>
      <c r="J41" s="167">
        <f>SUM(J32:J39)</f>
        <v>0</v>
      </c>
      <c r="K41" s="168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183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3" t="str">
        <f>E7</f>
        <v>Stavební úpravy se změnou užívání městského objektu čp. 84 v Turnově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130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3" t="s">
        <v>2116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1825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E-02 - SLABOPROUD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st.p.č. 506 v k.ú. Turnov</v>
      </c>
      <c r="G56" s="42"/>
      <c r="H56" s="42"/>
      <c r="I56" s="34" t="s">
        <v>23</v>
      </c>
      <c r="J56" s="74" t="str">
        <f>IF(J14="","",J14)</f>
        <v>23. 8. 2022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Město Turnov</v>
      </c>
      <c r="G58" s="42"/>
      <c r="H58" s="42"/>
      <c r="I58" s="34" t="s">
        <v>32</v>
      </c>
      <c r="J58" s="38" t="str">
        <f>E23</f>
        <v>ACTIV Projekce, s.r.o.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>ACTIV Projekce, s.r.o.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184</v>
      </c>
      <c r="D61" s="175"/>
      <c r="E61" s="175"/>
      <c r="F61" s="175"/>
      <c r="G61" s="175"/>
      <c r="H61" s="175"/>
      <c r="I61" s="175"/>
      <c r="J61" s="176" t="s">
        <v>185</v>
      </c>
      <c r="K61" s="175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71</v>
      </c>
      <c r="D63" s="42"/>
      <c r="E63" s="42"/>
      <c r="F63" s="42"/>
      <c r="G63" s="42"/>
      <c r="H63" s="42"/>
      <c r="I63" s="42"/>
      <c r="J63" s="104">
        <f>J85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186</v>
      </c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215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6.25" customHeight="1">
      <c r="A73" s="40"/>
      <c r="B73" s="41"/>
      <c r="C73" s="42"/>
      <c r="D73" s="42"/>
      <c r="E73" s="173" t="str">
        <f>E7</f>
        <v>Stavební úpravy se změnou užívání městského objektu čp. 84 v Turnově</v>
      </c>
      <c r="F73" s="34"/>
      <c r="G73" s="34"/>
      <c r="H73" s="34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2:12" s="1" customFormat="1" ht="12" customHeight="1">
      <c r="B74" s="23"/>
      <c r="C74" s="34" t="s">
        <v>130</v>
      </c>
      <c r="D74" s="24"/>
      <c r="E74" s="24"/>
      <c r="F74" s="24"/>
      <c r="G74" s="24"/>
      <c r="H74" s="24"/>
      <c r="I74" s="24"/>
      <c r="J74" s="24"/>
      <c r="K74" s="24"/>
      <c r="L74" s="22"/>
    </row>
    <row r="75" spans="1:31" s="2" customFormat="1" ht="16.5" customHeight="1">
      <c r="A75" s="40"/>
      <c r="B75" s="41"/>
      <c r="C75" s="42"/>
      <c r="D75" s="42"/>
      <c r="E75" s="173" t="s">
        <v>2116</v>
      </c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1825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E11</f>
        <v>E-02 - SLABOPROUD</v>
      </c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F14</f>
        <v>st.p.č. 506 v k.ú. Turnov</v>
      </c>
      <c r="G79" s="42"/>
      <c r="H79" s="42"/>
      <c r="I79" s="34" t="s">
        <v>23</v>
      </c>
      <c r="J79" s="74" t="str">
        <f>IF(J14="","",J14)</f>
        <v>23. 8. 2022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E17</f>
        <v>Město Turnov</v>
      </c>
      <c r="G81" s="42"/>
      <c r="H81" s="42"/>
      <c r="I81" s="34" t="s">
        <v>32</v>
      </c>
      <c r="J81" s="38" t="str">
        <f>E23</f>
        <v>ACTIV Projekce, s.r.o.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5.65" customHeight="1">
      <c r="A82" s="40"/>
      <c r="B82" s="41"/>
      <c r="C82" s="34" t="s">
        <v>30</v>
      </c>
      <c r="D82" s="42"/>
      <c r="E82" s="42"/>
      <c r="F82" s="29" t="str">
        <f>IF(E20="","",E20)</f>
        <v>Vyplň údaj</v>
      </c>
      <c r="G82" s="42"/>
      <c r="H82" s="42"/>
      <c r="I82" s="34" t="s">
        <v>36</v>
      </c>
      <c r="J82" s="38" t="str">
        <f>E26</f>
        <v>ACTIV Projekce, s.r.o.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9"/>
      <c r="B84" s="190"/>
      <c r="C84" s="191" t="s">
        <v>216</v>
      </c>
      <c r="D84" s="192" t="s">
        <v>58</v>
      </c>
      <c r="E84" s="192" t="s">
        <v>54</v>
      </c>
      <c r="F84" s="192" t="s">
        <v>55</v>
      </c>
      <c r="G84" s="192" t="s">
        <v>217</v>
      </c>
      <c r="H84" s="192" t="s">
        <v>218</v>
      </c>
      <c r="I84" s="192" t="s">
        <v>219</v>
      </c>
      <c r="J84" s="192" t="s">
        <v>185</v>
      </c>
      <c r="K84" s="193" t="s">
        <v>220</v>
      </c>
      <c r="L84" s="194"/>
      <c r="M84" s="94" t="s">
        <v>19</v>
      </c>
      <c r="N84" s="95" t="s">
        <v>43</v>
      </c>
      <c r="O84" s="95" t="s">
        <v>221</v>
      </c>
      <c r="P84" s="95" t="s">
        <v>222</v>
      </c>
      <c r="Q84" s="95" t="s">
        <v>223</v>
      </c>
      <c r="R84" s="95" t="s">
        <v>224</v>
      </c>
      <c r="S84" s="95" t="s">
        <v>225</v>
      </c>
      <c r="T84" s="96" t="s">
        <v>226</v>
      </c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</row>
    <row r="85" spans="1:63" s="2" customFormat="1" ht="22.8" customHeight="1">
      <c r="A85" s="40"/>
      <c r="B85" s="41"/>
      <c r="C85" s="101" t="s">
        <v>227</v>
      </c>
      <c r="D85" s="42"/>
      <c r="E85" s="42"/>
      <c r="F85" s="42"/>
      <c r="G85" s="42"/>
      <c r="H85" s="42"/>
      <c r="I85" s="42"/>
      <c r="J85" s="195">
        <f>BK85</f>
        <v>0</v>
      </c>
      <c r="K85" s="42"/>
      <c r="L85" s="46"/>
      <c r="M85" s="97"/>
      <c r="N85" s="196"/>
      <c r="O85" s="98"/>
      <c r="P85" s="197">
        <f>SUM(P86:P105)</f>
        <v>0</v>
      </c>
      <c r="Q85" s="98"/>
      <c r="R85" s="197">
        <f>SUM(R86:R105)</f>
        <v>0</v>
      </c>
      <c r="S85" s="98"/>
      <c r="T85" s="198">
        <f>SUM(T86:T105)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72</v>
      </c>
      <c r="AU85" s="19" t="s">
        <v>186</v>
      </c>
      <c r="BK85" s="199">
        <f>SUM(BK86:BK105)</f>
        <v>0</v>
      </c>
    </row>
    <row r="86" spans="1:65" s="2" customFormat="1" ht="24.15" customHeight="1">
      <c r="A86" s="40"/>
      <c r="B86" s="41"/>
      <c r="C86" s="216" t="s">
        <v>81</v>
      </c>
      <c r="D86" s="216" t="s">
        <v>232</v>
      </c>
      <c r="E86" s="217" t="s">
        <v>2185</v>
      </c>
      <c r="F86" s="218" t="s">
        <v>2186</v>
      </c>
      <c r="G86" s="219" t="s">
        <v>114</v>
      </c>
      <c r="H86" s="220">
        <v>145</v>
      </c>
      <c r="I86" s="221"/>
      <c r="J86" s="222">
        <f>ROUND(I86*H86,2)</f>
        <v>0</v>
      </c>
      <c r="K86" s="218" t="s">
        <v>19</v>
      </c>
      <c r="L86" s="46"/>
      <c r="M86" s="223" t="s">
        <v>19</v>
      </c>
      <c r="N86" s="224" t="s">
        <v>45</v>
      </c>
      <c r="O86" s="86"/>
      <c r="P86" s="225">
        <f>O86*H86</f>
        <v>0</v>
      </c>
      <c r="Q86" s="225">
        <v>0</v>
      </c>
      <c r="R86" s="225">
        <f>Q86*H86</f>
        <v>0</v>
      </c>
      <c r="S86" s="225">
        <v>0</v>
      </c>
      <c r="T86" s="22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7" t="s">
        <v>236</v>
      </c>
      <c r="AT86" s="227" t="s">
        <v>232</v>
      </c>
      <c r="AU86" s="227" t="s">
        <v>73</v>
      </c>
      <c r="AY86" s="19" t="s">
        <v>230</v>
      </c>
      <c r="BE86" s="228">
        <f>IF(N86="základní",J86,0)</f>
        <v>0</v>
      </c>
      <c r="BF86" s="228">
        <f>IF(N86="snížená",J86,0)</f>
        <v>0</v>
      </c>
      <c r="BG86" s="228">
        <f>IF(N86="zákl. přenesená",J86,0)</f>
        <v>0</v>
      </c>
      <c r="BH86" s="228">
        <f>IF(N86="sníž. přenesená",J86,0)</f>
        <v>0</v>
      </c>
      <c r="BI86" s="228">
        <f>IF(N86="nulová",J86,0)</f>
        <v>0</v>
      </c>
      <c r="BJ86" s="19" t="s">
        <v>89</v>
      </c>
      <c r="BK86" s="228">
        <f>ROUND(I86*H86,2)</f>
        <v>0</v>
      </c>
      <c r="BL86" s="19" t="s">
        <v>236</v>
      </c>
      <c r="BM86" s="227" t="s">
        <v>89</v>
      </c>
    </row>
    <row r="87" spans="1:65" s="2" customFormat="1" ht="24.15" customHeight="1">
      <c r="A87" s="40"/>
      <c r="B87" s="41"/>
      <c r="C87" s="216" t="s">
        <v>89</v>
      </c>
      <c r="D87" s="216" t="s">
        <v>232</v>
      </c>
      <c r="E87" s="217" t="s">
        <v>2187</v>
      </c>
      <c r="F87" s="218" t="s">
        <v>2188</v>
      </c>
      <c r="G87" s="219" t="s">
        <v>114</v>
      </c>
      <c r="H87" s="220">
        <v>139</v>
      </c>
      <c r="I87" s="221"/>
      <c r="J87" s="222">
        <f>ROUND(I87*H87,2)</f>
        <v>0</v>
      </c>
      <c r="K87" s="218" t="s">
        <v>19</v>
      </c>
      <c r="L87" s="46"/>
      <c r="M87" s="223" t="s">
        <v>19</v>
      </c>
      <c r="N87" s="224" t="s">
        <v>45</v>
      </c>
      <c r="O87" s="86"/>
      <c r="P87" s="225">
        <f>O87*H87</f>
        <v>0</v>
      </c>
      <c r="Q87" s="225">
        <v>0</v>
      </c>
      <c r="R87" s="225">
        <f>Q87*H87</f>
        <v>0</v>
      </c>
      <c r="S87" s="225">
        <v>0</v>
      </c>
      <c r="T87" s="22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7" t="s">
        <v>236</v>
      </c>
      <c r="AT87" s="227" t="s">
        <v>232</v>
      </c>
      <c r="AU87" s="227" t="s">
        <v>73</v>
      </c>
      <c r="AY87" s="19" t="s">
        <v>230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19" t="s">
        <v>89</v>
      </c>
      <c r="BK87" s="228">
        <f>ROUND(I87*H87,2)</f>
        <v>0</v>
      </c>
      <c r="BL87" s="19" t="s">
        <v>236</v>
      </c>
      <c r="BM87" s="227" t="s">
        <v>236</v>
      </c>
    </row>
    <row r="88" spans="1:65" s="2" customFormat="1" ht="16.5" customHeight="1">
      <c r="A88" s="40"/>
      <c r="B88" s="41"/>
      <c r="C88" s="216" t="s">
        <v>116</v>
      </c>
      <c r="D88" s="216" t="s">
        <v>232</v>
      </c>
      <c r="E88" s="217" t="s">
        <v>2189</v>
      </c>
      <c r="F88" s="218" t="s">
        <v>2190</v>
      </c>
      <c r="G88" s="219" t="s">
        <v>137</v>
      </c>
      <c r="H88" s="220">
        <v>3</v>
      </c>
      <c r="I88" s="221"/>
      <c r="J88" s="222">
        <f>ROUND(I88*H88,2)</f>
        <v>0</v>
      </c>
      <c r="K88" s="218" t="s">
        <v>19</v>
      </c>
      <c r="L88" s="46"/>
      <c r="M88" s="223" t="s">
        <v>19</v>
      </c>
      <c r="N88" s="224" t="s">
        <v>45</v>
      </c>
      <c r="O88" s="86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7" t="s">
        <v>236</v>
      </c>
      <c r="AT88" s="227" t="s">
        <v>232</v>
      </c>
      <c r="AU88" s="227" t="s">
        <v>73</v>
      </c>
      <c r="AY88" s="19" t="s">
        <v>230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9" t="s">
        <v>89</v>
      </c>
      <c r="BK88" s="228">
        <f>ROUND(I88*H88,2)</f>
        <v>0</v>
      </c>
      <c r="BL88" s="19" t="s">
        <v>236</v>
      </c>
      <c r="BM88" s="227" t="s">
        <v>127</v>
      </c>
    </row>
    <row r="89" spans="1:65" s="2" customFormat="1" ht="16.5" customHeight="1">
      <c r="A89" s="40"/>
      <c r="B89" s="41"/>
      <c r="C89" s="216" t="s">
        <v>236</v>
      </c>
      <c r="D89" s="216" t="s">
        <v>232</v>
      </c>
      <c r="E89" s="217" t="s">
        <v>2191</v>
      </c>
      <c r="F89" s="218" t="s">
        <v>2192</v>
      </c>
      <c r="G89" s="219" t="s">
        <v>137</v>
      </c>
      <c r="H89" s="220">
        <v>3</v>
      </c>
      <c r="I89" s="221"/>
      <c r="J89" s="222">
        <f>ROUND(I89*H89,2)</f>
        <v>0</v>
      </c>
      <c r="K89" s="218" t="s">
        <v>19</v>
      </c>
      <c r="L89" s="46"/>
      <c r="M89" s="223" t="s">
        <v>19</v>
      </c>
      <c r="N89" s="224" t="s">
        <v>45</v>
      </c>
      <c r="O89" s="86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7" t="s">
        <v>236</v>
      </c>
      <c r="AT89" s="227" t="s">
        <v>232</v>
      </c>
      <c r="AU89" s="227" t="s">
        <v>73</v>
      </c>
      <c r="AY89" s="19" t="s">
        <v>230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9" t="s">
        <v>89</v>
      </c>
      <c r="BK89" s="228">
        <f>ROUND(I89*H89,2)</f>
        <v>0</v>
      </c>
      <c r="BL89" s="19" t="s">
        <v>236</v>
      </c>
      <c r="BM89" s="227" t="s">
        <v>280</v>
      </c>
    </row>
    <row r="90" spans="1:65" s="2" customFormat="1" ht="16.5" customHeight="1">
      <c r="A90" s="40"/>
      <c r="B90" s="41"/>
      <c r="C90" s="216" t="s">
        <v>258</v>
      </c>
      <c r="D90" s="216" t="s">
        <v>232</v>
      </c>
      <c r="E90" s="217" t="s">
        <v>2193</v>
      </c>
      <c r="F90" s="218" t="s">
        <v>2194</v>
      </c>
      <c r="G90" s="219" t="s">
        <v>137</v>
      </c>
      <c r="H90" s="220">
        <v>3</v>
      </c>
      <c r="I90" s="221"/>
      <c r="J90" s="222">
        <f>ROUND(I90*H90,2)</f>
        <v>0</v>
      </c>
      <c r="K90" s="218" t="s">
        <v>19</v>
      </c>
      <c r="L90" s="46"/>
      <c r="M90" s="223" t="s">
        <v>19</v>
      </c>
      <c r="N90" s="224" t="s">
        <v>45</v>
      </c>
      <c r="O90" s="86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7" t="s">
        <v>236</v>
      </c>
      <c r="AT90" s="227" t="s">
        <v>232</v>
      </c>
      <c r="AU90" s="227" t="s">
        <v>73</v>
      </c>
      <c r="AY90" s="19" t="s">
        <v>230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9" t="s">
        <v>89</v>
      </c>
      <c r="BK90" s="228">
        <f>ROUND(I90*H90,2)</f>
        <v>0</v>
      </c>
      <c r="BL90" s="19" t="s">
        <v>236</v>
      </c>
      <c r="BM90" s="227" t="s">
        <v>295</v>
      </c>
    </row>
    <row r="91" spans="1:65" s="2" customFormat="1" ht="16.5" customHeight="1">
      <c r="A91" s="40"/>
      <c r="B91" s="41"/>
      <c r="C91" s="216" t="s">
        <v>127</v>
      </c>
      <c r="D91" s="216" t="s">
        <v>232</v>
      </c>
      <c r="E91" s="217" t="s">
        <v>2195</v>
      </c>
      <c r="F91" s="218" t="s">
        <v>2196</v>
      </c>
      <c r="G91" s="219" t="s">
        <v>137</v>
      </c>
      <c r="H91" s="220">
        <v>1</v>
      </c>
      <c r="I91" s="221"/>
      <c r="J91" s="222">
        <f>ROUND(I91*H91,2)</f>
        <v>0</v>
      </c>
      <c r="K91" s="218" t="s">
        <v>19</v>
      </c>
      <c r="L91" s="46"/>
      <c r="M91" s="223" t="s">
        <v>19</v>
      </c>
      <c r="N91" s="224" t="s">
        <v>45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236</v>
      </c>
      <c r="AT91" s="227" t="s">
        <v>232</v>
      </c>
      <c r="AU91" s="227" t="s">
        <v>73</v>
      </c>
      <c r="AY91" s="19" t="s">
        <v>230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89</v>
      </c>
      <c r="BK91" s="228">
        <f>ROUND(I91*H91,2)</f>
        <v>0</v>
      </c>
      <c r="BL91" s="19" t="s">
        <v>236</v>
      </c>
      <c r="BM91" s="227" t="s">
        <v>312</v>
      </c>
    </row>
    <row r="92" spans="1:65" s="2" customFormat="1" ht="16.5" customHeight="1">
      <c r="A92" s="40"/>
      <c r="B92" s="41"/>
      <c r="C92" s="216" t="s">
        <v>272</v>
      </c>
      <c r="D92" s="216" t="s">
        <v>232</v>
      </c>
      <c r="E92" s="217" t="s">
        <v>2197</v>
      </c>
      <c r="F92" s="218" t="s">
        <v>2198</v>
      </c>
      <c r="G92" s="219" t="s">
        <v>137</v>
      </c>
      <c r="H92" s="220">
        <v>1</v>
      </c>
      <c r="I92" s="221"/>
      <c r="J92" s="222">
        <f>ROUND(I92*H92,2)</f>
        <v>0</v>
      </c>
      <c r="K92" s="218" t="s">
        <v>19</v>
      </c>
      <c r="L92" s="46"/>
      <c r="M92" s="223" t="s">
        <v>19</v>
      </c>
      <c r="N92" s="224" t="s">
        <v>45</v>
      </c>
      <c r="O92" s="8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236</v>
      </c>
      <c r="AT92" s="227" t="s">
        <v>232</v>
      </c>
      <c r="AU92" s="227" t="s">
        <v>73</v>
      </c>
      <c r="AY92" s="19" t="s">
        <v>230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89</v>
      </c>
      <c r="BK92" s="228">
        <f>ROUND(I92*H92,2)</f>
        <v>0</v>
      </c>
      <c r="BL92" s="19" t="s">
        <v>236</v>
      </c>
      <c r="BM92" s="227" t="s">
        <v>328</v>
      </c>
    </row>
    <row r="93" spans="1:65" s="2" customFormat="1" ht="16.5" customHeight="1">
      <c r="A93" s="40"/>
      <c r="B93" s="41"/>
      <c r="C93" s="216" t="s">
        <v>280</v>
      </c>
      <c r="D93" s="216" t="s">
        <v>232</v>
      </c>
      <c r="E93" s="217" t="s">
        <v>2199</v>
      </c>
      <c r="F93" s="218" t="s">
        <v>2159</v>
      </c>
      <c r="G93" s="219" t="s">
        <v>114</v>
      </c>
      <c r="H93" s="220">
        <v>100</v>
      </c>
      <c r="I93" s="221"/>
      <c r="J93" s="222">
        <f>ROUND(I93*H93,2)</f>
        <v>0</v>
      </c>
      <c r="K93" s="218" t="s">
        <v>19</v>
      </c>
      <c r="L93" s="46"/>
      <c r="M93" s="223" t="s">
        <v>19</v>
      </c>
      <c r="N93" s="224" t="s">
        <v>45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236</v>
      </c>
      <c r="AT93" s="227" t="s">
        <v>232</v>
      </c>
      <c r="AU93" s="227" t="s">
        <v>73</v>
      </c>
      <c r="AY93" s="19" t="s">
        <v>230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89</v>
      </c>
      <c r="BK93" s="228">
        <f>ROUND(I93*H93,2)</f>
        <v>0</v>
      </c>
      <c r="BL93" s="19" t="s">
        <v>236</v>
      </c>
      <c r="BM93" s="227" t="s">
        <v>348</v>
      </c>
    </row>
    <row r="94" spans="1:65" s="2" customFormat="1" ht="16.5" customHeight="1">
      <c r="A94" s="40"/>
      <c r="B94" s="41"/>
      <c r="C94" s="216" t="s">
        <v>287</v>
      </c>
      <c r="D94" s="216" t="s">
        <v>232</v>
      </c>
      <c r="E94" s="217" t="s">
        <v>2200</v>
      </c>
      <c r="F94" s="218" t="s">
        <v>2201</v>
      </c>
      <c r="G94" s="219" t="s">
        <v>137</v>
      </c>
      <c r="H94" s="220">
        <v>12</v>
      </c>
      <c r="I94" s="221"/>
      <c r="J94" s="222">
        <f>ROUND(I94*H94,2)</f>
        <v>0</v>
      </c>
      <c r="K94" s="218" t="s">
        <v>19</v>
      </c>
      <c r="L94" s="46"/>
      <c r="M94" s="223" t="s">
        <v>19</v>
      </c>
      <c r="N94" s="224" t="s">
        <v>45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236</v>
      </c>
      <c r="AT94" s="227" t="s">
        <v>232</v>
      </c>
      <c r="AU94" s="227" t="s">
        <v>73</v>
      </c>
      <c r="AY94" s="19" t="s">
        <v>230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89</v>
      </c>
      <c r="BK94" s="228">
        <f>ROUND(I94*H94,2)</f>
        <v>0</v>
      </c>
      <c r="BL94" s="19" t="s">
        <v>236</v>
      </c>
      <c r="BM94" s="227" t="s">
        <v>361</v>
      </c>
    </row>
    <row r="95" spans="1:65" s="2" customFormat="1" ht="16.5" customHeight="1">
      <c r="A95" s="40"/>
      <c r="B95" s="41"/>
      <c r="C95" s="216" t="s">
        <v>295</v>
      </c>
      <c r="D95" s="216" t="s">
        <v>232</v>
      </c>
      <c r="E95" s="217" t="s">
        <v>2202</v>
      </c>
      <c r="F95" s="218" t="s">
        <v>2203</v>
      </c>
      <c r="G95" s="219" t="s">
        <v>137</v>
      </c>
      <c r="H95" s="220">
        <v>1</v>
      </c>
      <c r="I95" s="221"/>
      <c r="J95" s="222">
        <f>ROUND(I95*H95,2)</f>
        <v>0</v>
      </c>
      <c r="K95" s="218" t="s">
        <v>19</v>
      </c>
      <c r="L95" s="46"/>
      <c r="M95" s="223" t="s">
        <v>19</v>
      </c>
      <c r="N95" s="224" t="s">
        <v>45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236</v>
      </c>
      <c r="AT95" s="227" t="s">
        <v>232</v>
      </c>
      <c r="AU95" s="227" t="s">
        <v>73</v>
      </c>
      <c r="AY95" s="19" t="s">
        <v>230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89</v>
      </c>
      <c r="BK95" s="228">
        <f>ROUND(I95*H95,2)</f>
        <v>0</v>
      </c>
      <c r="BL95" s="19" t="s">
        <v>236</v>
      </c>
      <c r="BM95" s="227" t="s">
        <v>383</v>
      </c>
    </row>
    <row r="96" spans="1:65" s="2" customFormat="1" ht="16.5" customHeight="1">
      <c r="A96" s="40"/>
      <c r="B96" s="41"/>
      <c r="C96" s="216" t="s">
        <v>303</v>
      </c>
      <c r="D96" s="216" t="s">
        <v>232</v>
      </c>
      <c r="E96" s="217" t="s">
        <v>2204</v>
      </c>
      <c r="F96" s="218" t="s">
        <v>2205</v>
      </c>
      <c r="G96" s="219" t="s">
        <v>137</v>
      </c>
      <c r="H96" s="220">
        <v>1</v>
      </c>
      <c r="I96" s="221"/>
      <c r="J96" s="222">
        <f>ROUND(I96*H96,2)</f>
        <v>0</v>
      </c>
      <c r="K96" s="218" t="s">
        <v>19</v>
      </c>
      <c r="L96" s="46"/>
      <c r="M96" s="223" t="s">
        <v>19</v>
      </c>
      <c r="N96" s="224" t="s">
        <v>45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236</v>
      </c>
      <c r="AT96" s="227" t="s">
        <v>232</v>
      </c>
      <c r="AU96" s="227" t="s">
        <v>73</v>
      </c>
      <c r="AY96" s="19" t="s">
        <v>230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89</v>
      </c>
      <c r="BK96" s="228">
        <f>ROUND(I96*H96,2)</f>
        <v>0</v>
      </c>
      <c r="BL96" s="19" t="s">
        <v>236</v>
      </c>
      <c r="BM96" s="227" t="s">
        <v>393</v>
      </c>
    </row>
    <row r="97" spans="1:65" s="2" customFormat="1" ht="16.5" customHeight="1">
      <c r="A97" s="40"/>
      <c r="B97" s="41"/>
      <c r="C97" s="216" t="s">
        <v>312</v>
      </c>
      <c r="D97" s="216" t="s">
        <v>232</v>
      </c>
      <c r="E97" s="217" t="s">
        <v>2206</v>
      </c>
      <c r="F97" s="218" t="s">
        <v>2207</v>
      </c>
      <c r="G97" s="219" t="s">
        <v>137</v>
      </c>
      <c r="H97" s="220">
        <v>1</v>
      </c>
      <c r="I97" s="221"/>
      <c r="J97" s="222">
        <f>ROUND(I97*H97,2)</f>
        <v>0</v>
      </c>
      <c r="K97" s="218" t="s">
        <v>19</v>
      </c>
      <c r="L97" s="46"/>
      <c r="M97" s="223" t="s">
        <v>19</v>
      </c>
      <c r="N97" s="224" t="s">
        <v>45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236</v>
      </c>
      <c r="AT97" s="227" t="s">
        <v>232</v>
      </c>
      <c r="AU97" s="227" t="s">
        <v>73</v>
      </c>
      <c r="AY97" s="19" t="s">
        <v>230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89</v>
      </c>
      <c r="BK97" s="228">
        <f>ROUND(I97*H97,2)</f>
        <v>0</v>
      </c>
      <c r="BL97" s="19" t="s">
        <v>236</v>
      </c>
      <c r="BM97" s="227" t="s">
        <v>115</v>
      </c>
    </row>
    <row r="98" spans="1:65" s="2" customFormat="1" ht="16.5" customHeight="1">
      <c r="A98" s="40"/>
      <c r="B98" s="41"/>
      <c r="C98" s="216" t="s">
        <v>322</v>
      </c>
      <c r="D98" s="216" t="s">
        <v>232</v>
      </c>
      <c r="E98" s="217" t="s">
        <v>2208</v>
      </c>
      <c r="F98" s="218" t="s">
        <v>2209</v>
      </c>
      <c r="G98" s="219" t="s">
        <v>137</v>
      </c>
      <c r="H98" s="220">
        <v>1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45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236</v>
      </c>
      <c r="AT98" s="227" t="s">
        <v>232</v>
      </c>
      <c r="AU98" s="227" t="s">
        <v>73</v>
      </c>
      <c r="AY98" s="19" t="s">
        <v>230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89</v>
      </c>
      <c r="BK98" s="228">
        <f>ROUND(I98*H98,2)</f>
        <v>0</v>
      </c>
      <c r="BL98" s="19" t="s">
        <v>236</v>
      </c>
      <c r="BM98" s="227" t="s">
        <v>415</v>
      </c>
    </row>
    <row r="99" spans="1:65" s="2" customFormat="1" ht="16.5" customHeight="1">
      <c r="A99" s="40"/>
      <c r="B99" s="41"/>
      <c r="C99" s="216" t="s">
        <v>328</v>
      </c>
      <c r="D99" s="216" t="s">
        <v>232</v>
      </c>
      <c r="E99" s="217" t="s">
        <v>2210</v>
      </c>
      <c r="F99" s="218" t="s">
        <v>2171</v>
      </c>
      <c r="G99" s="219" t="s">
        <v>137</v>
      </c>
      <c r="H99" s="220">
        <v>1</v>
      </c>
      <c r="I99" s="221"/>
      <c r="J99" s="222">
        <f>ROUND(I99*H99,2)</f>
        <v>0</v>
      </c>
      <c r="K99" s="218" t="s">
        <v>19</v>
      </c>
      <c r="L99" s="46"/>
      <c r="M99" s="223" t="s">
        <v>19</v>
      </c>
      <c r="N99" s="224" t="s">
        <v>45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236</v>
      </c>
      <c r="AT99" s="227" t="s">
        <v>232</v>
      </c>
      <c r="AU99" s="227" t="s">
        <v>73</v>
      </c>
      <c r="AY99" s="19" t="s">
        <v>230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89</v>
      </c>
      <c r="BK99" s="228">
        <f>ROUND(I99*H99,2)</f>
        <v>0</v>
      </c>
      <c r="BL99" s="19" t="s">
        <v>236</v>
      </c>
      <c r="BM99" s="227" t="s">
        <v>429</v>
      </c>
    </row>
    <row r="100" spans="1:65" s="2" customFormat="1" ht="16.5" customHeight="1">
      <c r="A100" s="40"/>
      <c r="B100" s="41"/>
      <c r="C100" s="216" t="s">
        <v>8</v>
      </c>
      <c r="D100" s="216" t="s">
        <v>232</v>
      </c>
      <c r="E100" s="217" t="s">
        <v>2211</v>
      </c>
      <c r="F100" s="218" t="s">
        <v>2212</v>
      </c>
      <c r="G100" s="219" t="s">
        <v>137</v>
      </c>
      <c r="H100" s="220">
        <v>1</v>
      </c>
      <c r="I100" s="221"/>
      <c r="J100" s="222">
        <f>ROUND(I100*H100,2)</f>
        <v>0</v>
      </c>
      <c r="K100" s="218" t="s">
        <v>19</v>
      </c>
      <c r="L100" s="46"/>
      <c r="M100" s="223" t="s">
        <v>19</v>
      </c>
      <c r="N100" s="224" t="s">
        <v>45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236</v>
      </c>
      <c r="AT100" s="227" t="s">
        <v>232</v>
      </c>
      <c r="AU100" s="227" t="s">
        <v>73</v>
      </c>
      <c r="AY100" s="19" t="s">
        <v>230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89</v>
      </c>
      <c r="BK100" s="228">
        <f>ROUND(I100*H100,2)</f>
        <v>0</v>
      </c>
      <c r="BL100" s="19" t="s">
        <v>236</v>
      </c>
      <c r="BM100" s="227" t="s">
        <v>438</v>
      </c>
    </row>
    <row r="101" spans="1:65" s="2" customFormat="1" ht="21.75" customHeight="1">
      <c r="A101" s="40"/>
      <c r="B101" s="41"/>
      <c r="C101" s="216" t="s">
        <v>348</v>
      </c>
      <c r="D101" s="216" t="s">
        <v>232</v>
      </c>
      <c r="E101" s="217" t="s">
        <v>2213</v>
      </c>
      <c r="F101" s="218" t="s">
        <v>2173</v>
      </c>
      <c r="G101" s="219" t="s">
        <v>137</v>
      </c>
      <c r="H101" s="220">
        <v>1</v>
      </c>
      <c r="I101" s="221"/>
      <c r="J101" s="222">
        <f>ROUND(I101*H101,2)</f>
        <v>0</v>
      </c>
      <c r="K101" s="218" t="s">
        <v>19</v>
      </c>
      <c r="L101" s="46"/>
      <c r="M101" s="223" t="s">
        <v>19</v>
      </c>
      <c r="N101" s="224" t="s">
        <v>45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236</v>
      </c>
      <c r="AT101" s="227" t="s">
        <v>232</v>
      </c>
      <c r="AU101" s="227" t="s">
        <v>73</v>
      </c>
      <c r="AY101" s="19" t="s">
        <v>230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89</v>
      </c>
      <c r="BK101" s="228">
        <f>ROUND(I101*H101,2)</f>
        <v>0</v>
      </c>
      <c r="BL101" s="19" t="s">
        <v>236</v>
      </c>
      <c r="BM101" s="227" t="s">
        <v>456</v>
      </c>
    </row>
    <row r="102" spans="1:65" s="2" customFormat="1" ht="16.5" customHeight="1">
      <c r="A102" s="40"/>
      <c r="B102" s="41"/>
      <c r="C102" s="216" t="s">
        <v>355</v>
      </c>
      <c r="D102" s="216" t="s">
        <v>232</v>
      </c>
      <c r="E102" s="217" t="s">
        <v>2214</v>
      </c>
      <c r="F102" s="218" t="s">
        <v>2175</v>
      </c>
      <c r="G102" s="219" t="s">
        <v>137</v>
      </c>
      <c r="H102" s="220">
        <v>1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45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236</v>
      </c>
      <c r="AT102" s="227" t="s">
        <v>232</v>
      </c>
      <c r="AU102" s="227" t="s">
        <v>73</v>
      </c>
      <c r="AY102" s="19" t="s">
        <v>230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89</v>
      </c>
      <c r="BK102" s="228">
        <f>ROUND(I102*H102,2)</f>
        <v>0</v>
      </c>
      <c r="BL102" s="19" t="s">
        <v>236</v>
      </c>
      <c r="BM102" s="227" t="s">
        <v>470</v>
      </c>
    </row>
    <row r="103" spans="1:65" s="2" customFormat="1" ht="16.5" customHeight="1">
      <c r="A103" s="40"/>
      <c r="B103" s="41"/>
      <c r="C103" s="216" t="s">
        <v>361</v>
      </c>
      <c r="D103" s="216" t="s">
        <v>232</v>
      </c>
      <c r="E103" s="217" t="s">
        <v>2215</v>
      </c>
      <c r="F103" s="218" t="s">
        <v>2177</v>
      </c>
      <c r="G103" s="219" t="s">
        <v>137</v>
      </c>
      <c r="H103" s="220">
        <v>1</v>
      </c>
      <c r="I103" s="221"/>
      <c r="J103" s="222">
        <f>ROUND(I103*H103,2)</f>
        <v>0</v>
      </c>
      <c r="K103" s="218" t="s">
        <v>19</v>
      </c>
      <c r="L103" s="46"/>
      <c r="M103" s="223" t="s">
        <v>19</v>
      </c>
      <c r="N103" s="224" t="s">
        <v>45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236</v>
      </c>
      <c r="AT103" s="227" t="s">
        <v>232</v>
      </c>
      <c r="AU103" s="227" t="s">
        <v>73</v>
      </c>
      <c r="AY103" s="19" t="s">
        <v>230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89</v>
      </c>
      <c r="BK103" s="228">
        <f>ROUND(I103*H103,2)</f>
        <v>0</v>
      </c>
      <c r="BL103" s="19" t="s">
        <v>236</v>
      </c>
      <c r="BM103" s="227" t="s">
        <v>485</v>
      </c>
    </row>
    <row r="104" spans="1:65" s="2" customFormat="1" ht="16.5" customHeight="1">
      <c r="A104" s="40"/>
      <c r="B104" s="41"/>
      <c r="C104" s="216" t="s">
        <v>158</v>
      </c>
      <c r="D104" s="216" t="s">
        <v>232</v>
      </c>
      <c r="E104" s="217" t="s">
        <v>2216</v>
      </c>
      <c r="F104" s="218" t="s">
        <v>2179</v>
      </c>
      <c r="G104" s="219" t="s">
        <v>137</v>
      </c>
      <c r="H104" s="220">
        <v>1</v>
      </c>
      <c r="I104" s="221"/>
      <c r="J104" s="222">
        <f>ROUND(I104*H104,2)</f>
        <v>0</v>
      </c>
      <c r="K104" s="218" t="s">
        <v>19</v>
      </c>
      <c r="L104" s="46"/>
      <c r="M104" s="223" t="s">
        <v>19</v>
      </c>
      <c r="N104" s="224" t="s">
        <v>45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236</v>
      </c>
      <c r="AT104" s="227" t="s">
        <v>232</v>
      </c>
      <c r="AU104" s="227" t="s">
        <v>73</v>
      </c>
      <c r="AY104" s="19" t="s">
        <v>230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89</v>
      </c>
      <c r="BK104" s="228">
        <f>ROUND(I104*H104,2)</f>
        <v>0</v>
      </c>
      <c r="BL104" s="19" t="s">
        <v>236</v>
      </c>
      <c r="BM104" s="227" t="s">
        <v>498</v>
      </c>
    </row>
    <row r="105" spans="1:65" s="2" customFormat="1" ht="16.5" customHeight="1">
      <c r="A105" s="40"/>
      <c r="B105" s="41"/>
      <c r="C105" s="216" t="s">
        <v>383</v>
      </c>
      <c r="D105" s="216" t="s">
        <v>232</v>
      </c>
      <c r="E105" s="217" t="s">
        <v>2217</v>
      </c>
      <c r="F105" s="218" t="s">
        <v>2181</v>
      </c>
      <c r="G105" s="219" t="s">
        <v>137</v>
      </c>
      <c r="H105" s="220">
        <v>1</v>
      </c>
      <c r="I105" s="221"/>
      <c r="J105" s="222">
        <f>ROUND(I105*H105,2)</f>
        <v>0</v>
      </c>
      <c r="K105" s="218" t="s">
        <v>19</v>
      </c>
      <c r="L105" s="46"/>
      <c r="M105" s="294" t="s">
        <v>19</v>
      </c>
      <c r="N105" s="295" t="s">
        <v>45</v>
      </c>
      <c r="O105" s="292"/>
      <c r="P105" s="296">
        <f>O105*H105</f>
        <v>0</v>
      </c>
      <c r="Q105" s="296">
        <v>0</v>
      </c>
      <c r="R105" s="296">
        <f>Q105*H105</f>
        <v>0</v>
      </c>
      <c r="S105" s="296">
        <v>0</v>
      </c>
      <c r="T105" s="29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236</v>
      </c>
      <c r="AT105" s="227" t="s">
        <v>232</v>
      </c>
      <c r="AU105" s="227" t="s">
        <v>73</v>
      </c>
      <c r="AY105" s="19" t="s">
        <v>230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89</v>
      </c>
      <c r="BK105" s="228">
        <f>ROUND(I105*H105,2)</f>
        <v>0</v>
      </c>
      <c r="BL105" s="19" t="s">
        <v>236</v>
      </c>
      <c r="BM105" s="227" t="s">
        <v>508</v>
      </c>
    </row>
    <row r="106" spans="1:31" s="2" customFormat="1" ht="6.95" customHeight="1">
      <c r="A106" s="40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46"/>
      <c r="M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</sheetData>
  <sheetProtection password="EEA3" sheet="1" objects="1" scenarios="1" formatColumns="0" formatRows="0" autoFilter="0"/>
  <autoFilter ref="C84:K10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120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26.25" customHeight="1">
      <c r="B7" s="22"/>
      <c r="E7" s="146" t="str">
        <f>'Rekapitulace stavby'!K6</f>
        <v>Stavební úpravy se změnou užívání městského objektu čp. 84 v Turnově</v>
      </c>
      <c r="F7" s="145"/>
      <c r="G7" s="145"/>
      <c r="H7" s="145"/>
      <c r="L7" s="22"/>
    </row>
    <row r="8" spans="2:12" s="1" customFormat="1" ht="12" customHeight="1">
      <c r="B8" s="22"/>
      <c r="D8" s="145" t="s">
        <v>130</v>
      </c>
      <c r="L8" s="22"/>
    </row>
    <row r="9" spans="1:31" s="2" customFormat="1" ht="16.5" customHeight="1">
      <c r="A9" s="40"/>
      <c r="B9" s="46"/>
      <c r="C9" s="40"/>
      <c r="D9" s="40"/>
      <c r="E9" s="146" t="s">
        <v>2116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1825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2218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23. 8. 2022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32</v>
      </c>
      <c r="E22" s="40"/>
      <c r="F22" s="40"/>
      <c r="G22" s="40"/>
      <c r="H22" s="40"/>
      <c r="I22" s="145" t="s">
        <v>26</v>
      </c>
      <c r="J22" s="135" t="s">
        <v>33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34</v>
      </c>
      <c r="F23" s="40"/>
      <c r="G23" s="40"/>
      <c r="H23" s="40"/>
      <c r="I23" s="145" t="s">
        <v>29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26</v>
      </c>
      <c r="J25" s="135" t="s">
        <v>33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34</v>
      </c>
      <c r="F26" s="40"/>
      <c r="G26" s="40"/>
      <c r="H26" s="40"/>
      <c r="I26" s="145" t="s">
        <v>29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50"/>
      <c r="B29" s="151"/>
      <c r="C29" s="150"/>
      <c r="D29" s="150"/>
      <c r="E29" s="152" t="s">
        <v>38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39</v>
      </c>
      <c r="E32" s="40"/>
      <c r="F32" s="40"/>
      <c r="G32" s="40"/>
      <c r="H32" s="40"/>
      <c r="I32" s="40"/>
      <c r="J32" s="157">
        <f>ROUND(J85,2)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41</v>
      </c>
      <c r="G34" s="40"/>
      <c r="H34" s="40"/>
      <c r="I34" s="158" t="s">
        <v>40</v>
      </c>
      <c r="J34" s="158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9" t="s">
        <v>43</v>
      </c>
      <c r="E35" s="145" t="s">
        <v>44</v>
      </c>
      <c r="F35" s="160">
        <f>ROUND((SUM(BE85:BE92)),2)</f>
        <v>0</v>
      </c>
      <c r="G35" s="40"/>
      <c r="H35" s="40"/>
      <c r="I35" s="161">
        <v>0.21</v>
      </c>
      <c r="J35" s="160">
        <f>ROUND(((SUM(BE85:BE92))*I35),2)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60">
        <f>ROUND((SUM(BF85:BF92)),2)</f>
        <v>0</v>
      </c>
      <c r="G36" s="40"/>
      <c r="H36" s="40"/>
      <c r="I36" s="161">
        <v>0.15</v>
      </c>
      <c r="J36" s="160">
        <f>ROUND(((SUM(BF85:BF92))*I36),2)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60">
        <f>ROUND((SUM(BG85:BG92)),2)</f>
        <v>0</v>
      </c>
      <c r="G37" s="40"/>
      <c r="H37" s="40"/>
      <c r="I37" s="161">
        <v>0.21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60">
        <f>ROUND((SUM(BH85:BH92)),2)</f>
        <v>0</v>
      </c>
      <c r="G38" s="40"/>
      <c r="H38" s="40"/>
      <c r="I38" s="161">
        <v>0.15</v>
      </c>
      <c r="J38" s="160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60">
        <f>ROUND((SUM(BI85:BI92)),2)</f>
        <v>0</v>
      </c>
      <c r="G39" s="40"/>
      <c r="H39" s="40"/>
      <c r="I39" s="161">
        <v>0</v>
      </c>
      <c r="J39" s="160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2"/>
      <c r="D41" s="163" t="s">
        <v>49</v>
      </c>
      <c r="E41" s="164"/>
      <c r="F41" s="164"/>
      <c r="G41" s="165" t="s">
        <v>50</v>
      </c>
      <c r="H41" s="166" t="s">
        <v>51</v>
      </c>
      <c r="I41" s="164"/>
      <c r="J41" s="167">
        <f>SUM(J32:J39)</f>
        <v>0</v>
      </c>
      <c r="K41" s="168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183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3" t="str">
        <f>E7</f>
        <v>Stavební úpravy se změnou užívání městského objektu čp. 84 v Turnově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130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3" t="s">
        <v>2116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1825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E-03 - DEMONTÁŽ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st.p.č. 506 v k.ú. Turnov</v>
      </c>
      <c r="G56" s="42"/>
      <c r="H56" s="42"/>
      <c r="I56" s="34" t="s">
        <v>23</v>
      </c>
      <c r="J56" s="74" t="str">
        <f>IF(J14="","",J14)</f>
        <v>23. 8. 2022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Město Turnov</v>
      </c>
      <c r="G58" s="42"/>
      <c r="H58" s="42"/>
      <c r="I58" s="34" t="s">
        <v>32</v>
      </c>
      <c r="J58" s="38" t="str">
        <f>E23</f>
        <v>ACTIV Projekce, s.r.o.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>ACTIV Projekce, s.r.o.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184</v>
      </c>
      <c r="D61" s="175"/>
      <c r="E61" s="175"/>
      <c r="F61" s="175"/>
      <c r="G61" s="175"/>
      <c r="H61" s="175"/>
      <c r="I61" s="175"/>
      <c r="J61" s="176" t="s">
        <v>185</v>
      </c>
      <c r="K61" s="175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71</v>
      </c>
      <c r="D63" s="42"/>
      <c r="E63" s="42"/>
      <c r="F63" s="42"/>
      <c r="G63" s="42"/>
      <c r="H63" s="42"/>
      <c r="I63" s="42"/>
      <c r="J63" s="104">
        <f>J85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186</v>
      </c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215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6.25" customHeight="1">
      <c r="A73" s="40"/>
      <c r="B73" s="41"/>
      <c r="C73" s="42"/>
      <c r="D73" s="42"/>
      <c r="E73" s="173" t="str">
        <f>E7</f>
        <v>Stavební úpravy se změnou užívání městského objektu čp. 84 v Turnově</v>
      </c>
      <c r="F73" s="34"/>
      <c r="G73" s="34"/>
      <c r="H73" s="34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2:12" s="1" customFormat="1" ht="12" customHeight="1">
      <c r="B74" s="23"/>
      <c r="C74" s="34" t="s">
        <v>130</v>
      </c>
      <c r="D74" s="24"/>
      <c r="E74" s="24"/>
      <c r="F74" s="24"/>
      <c r="G74" s="24"/>
      <c r="H74" s="24"/>
      <c r="I74" s="24"/>
      <c r="J74" s="24"/>
      <c r="K74" s="24"/>
      <c r="L74" s="22"/>
    </row>
    <row r="75" spans="1:31" s="2" customFormat="1" ht="16.5" customHeight="1">
      <c r="A75" s="40"/>
      <c r="B75" s="41"/>
      <c r="C75" s="42"/>
      <c r="D75" s="42"/>
      <c r="E75" s="173" t="s">
        <v>2116</v>
      </c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1825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E11</f>
        <v>E-03 - DEMONTÁŽ</v>
      </c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F14</f>
        <v>st.p.č. 506 v k.ú. Turnov</v>
      </c>
      <c r="G79" s="42"/>
      <c r="H79" s="42"/>
      <c r="I79" s="34" t="s">
        <v>23</v>
      </c>
      <c r="J79" s="74" t="str">
        <f>IF(J14="","",J14)</f>
        <v>23. 8. 2022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E17</f>
        <v>Město Turnov</v>
      </c>
      <c r="G81" s="42"/>
      <c r="H81" s="42"/>
      <c r="I81" s="34" t="s">
        <v>32</v>
      </c>
      <c r="J81" s="38" t="str">
        <f>E23</f>
        <v>ACTIV Projekce, s.r.o.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5.65" customHeight="1">
      <c r="A82" s="40"/>
      <c r="B82" s="41"/>
      <c r="C82" s="34" t="s">
        <v>30</v>
      </c>
      <c r="D82" s="42"/>
      <c r="E82" s="42"/>
      <c r="F82" s="29" t="str">
        <f>IF(E20="","",E20)</f>
        <v>Vyplň údaj</v>
      </c>
      <c r="G82" s="42"/>
      <c r="H82" s="42"/>
      <c r="I82" s="34" t="s">
        <v>36</v>
      </c>
      <c r="J82" s="38" t="str">
        <f>E26</f>
        <v>ACTIV Projekce, s.r.o.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9"/>
      <c r="B84" s="190"/>
      <c r="C84" s="191" t="s">
        <v>216</v>
      </c>
      <c r="D84" s="192" t="s">
        <v>58</v>
      </c>
      <c r="E84" s="192" t="s">
        <v>54</v>
      </c>
      <c r="F84" s="192" t="s">
        <v>55</v>
      </c>
      <c r="G84" s="192" t="s">
        <v>217</v>
      </c>
      <c r="H84" s="192" t="s">
        <v>218</v>
      </c>
      <c r="I84" s="192" t="s">
        <v>219</v>
      </c>
      <c r="J84" s="192" t="s">
        <v>185</v>
      </c>
      <c r="K84" s="193" t="s">
        <v>220</v>
      </c>
      <c r="L84" s="194"/>
      <c r="M84" s="94" t="s">
        <v>19</v>
      </c>
      <c r="N84" s="95" t="s">
        <v>43</v>
      </c>
      <c r="O84" s="95" t="s">
        <v>221</v>
      </c>
      <c r="P84" s="95" t="s">
        <v>222</v>
      </c>
      <c r="Q84" s="95" t="s">
        <v>223</v>
      </c>
      <c r="R84" s="95" t="s">
        <v>224</v>
      </c>
      <c r="S84" s="95" t="s">
        <v>225</v>
      </c>
      <c r="T84" s="96" t="s">
        <v>226</v>
      </c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</row>
    <row r="85" spans="1:63" s="2" customFormat="1" ht="22.8" customHeight="1">
      <c r="A85" s="40"/>
      <c r="B85" s="41"/>
      <c r="C85" s="101" t="s">
        <v>227</v>
      </c>
      <c r="D85" s="42"/>
      <c r="E85" s="42"/>
      <c r="F85" s="42"/>
      <c r="G85" s="42"/>
      <c r="H85" s="42"/>
      <c r="I85" s="42"/>
      <c r="J85" s="195">
        <f>BK85</f>
        <v>0</v>
      </c>
      <c r="K85" s="42"/>
      <c r="L85" s="46"/>
      <c r="M85" s="97"/>
      <c r="N85" s="196"/>
      <c r="O85" s="98"/>
      <c r="P85" s="197">
        <f>SUM(P86:P92)</f>
        <v>0</v>
      </c>
      <c r="Q85" s="98"/>
      <c r="R85" s="197">
        <f>SUM(R86:R92)</f>
        <v>0</v>
      </c>
      <c r="S85" s="98"/>
      <c r="T85" s="198">
        <f>SUM(T86:T92)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72</v>
      </c>
      <c r="AU85" s="19" t="s">
        <v>186</v>
      </c>
      <c r="BK85" s="199">
        <f>SUM(BK86:BK92)</f>
        <v>0</v>
      </c>
    </row>
    <row r="86" spans="1:65" s="2" customFormat="1" ht="16.5" customHeight="1">
      <c r="A86" s="40"/>
      <c r="B86" s="41"/>
      <c r="C86" s="216" t="s">
        <v>81</v>
      </c>
      <c r="D86" s="216" t="s">
        <v>232</v>
      </c>
      <c r="E86" s="217" t="s">
        <v>2219</v>
      </c>
      <c r="F86" s="218" t="s">
        <v>2220</v>
      </c>
      <c r="G86" s="219" t="s">
        <v>114</v>
      </c>
      <c r="H86" s="220">
        <v>56</v>
      </c>
      <c r="I86" s="221"/>
      <c r="J86" s="222">
        <f>ROUND(I86*H86,2)</f>
        <v>0</v>
      </c>
      <c r="K86" s="218" t="s">
        <v>19</v>
      </c>
      <c r="L86" s="46"/>
      <c r="M86" s="223" t="s">
        <v>19</v>
      </c>
      <c r="N86" s="224" t="s">
        <v>45</v>
      </c>
      <c r="O86" s="86"/>
      <c r="P86" s="225">
        <f>O86*H86</f>
        <v>0</v>
      </c>
      <c r="Q86" s="225">
        <v>0</v>
      </c>
      <c r="R86" s="225">
        <f>Q86*H86</f>
        <v>0</v>
      </c>
      <c r="S86" s="225">
        <v>0</v>
      </c>
      <c r="T86" s="22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7" t="s">
        <v>236</v>
      </c>
      <c r="AT86" s="227" t="s">
        <v>232</v>
      </c>
      <c r="AU86" s="227" t="s">
        <v>73</v>
      </c>
      <c r="AY86" s="19" t="s">
        <v>230</v>
      </c>
      <c r="BE86" s="228">
        <f>IF(N86="základní",J86,0)</f>
        <v>0</v>
      </c>
      <c r="BF86" s="228">
        <f>IF(N86="snížená",J86,0)</f>
        <v>0</v>
      </c>
      <c r="BG86" s="228">
        <f>IF(N86="zákl. přenesená",J86,0)</f>
        <v>0</v>
      </c>
      <c r="BH86" s="228">
        <f>IF(N86="sníž. přenesená",J86,0)</f>
        <v>0</v>
      </c>
      <c r="BI86" s="228">
        <f>IF(N86="nulová",J86,0)</f>
        <v>0</v>
      </c>
      <c r="BJ86" s="19" t="s">
        <v>89</v>
      </c>
      <c r="BK86" s="228">
        <f>ROUND(I86*H86,2)</f>
        <v>0</v>
      </c>
      <c r="BL86" s="19" t="s">
        <v>236</v>
      </c>
      <c r="BM86" s="227" t="s">
        <v>89</v>
      </c>
    </row>
    <row r="87" spans="1:65" s="2" customFormat="1" ht="16.5" customHeight="1">
      <c r="A87" s="40"/>
      <c r="B87" s="41"/>
      <c r="C87" s="216" t="s">
        <v>89</v>
      </c>
      <c r="D87" s="216" t="s">
        <v>232</v>
      </c>
      <c r="E87" s="217" t="s">
        <v>2221</v>
      </c>
      <c r="F87" s="218" t="s">
        <v>2222</v>
      </c>
      <c r="G87" s="219" t="s">
        <v>114</v>
      </c>
      <c r="H87" s="220">
        <v>8</v>
      </c>
      <c r="I87" s="221"/>
      <c r="J87" s="222">
        <f>ROUND(I87*H87,2)</f>
        <v>0</v>
      </c>
      <c r="K87" s="218" t="s">
        <v>19</v>
      </c>
      <c r="L87" s="46"/>
      <c r="M87" s="223" t="s">
        <v>19</v>
      </c>
      <c r="N87" s="224" t="s">
        <v>45</v>
      </c>
      <c r="O87" s="86"/>
      <c r="P87" s="225">
        <f>O87*H87</f>
        <v>0</v>
      </c>
      <c r="Q87" s="225">
        <v>0</v>
      </c>
      <c r="R87" s="225">
        <f>Q87*H87</f>
        <v>0</v>
      </c>
      <c r="S87" s="225">
        <v>0</v>
      </c>
      <c r="T87" s="22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7" t="s">
        <v>236</v>
      </c>
      <c r="AT87" s="227" t="s">
        <v>232</v>
      </c>
      <c r="AU87" s="227" t="s">
        <v>73</v>
      </c>
      <c r="AY87" s="19" t="s">
        <v>230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19" t="s">
        <v>89</v>
      </c>
      <c r="BK87" s="228">
        <f>ROUND(I87*H87,2)</f>
        <v>0</v>
      </c>
      <c r="BL87" s="19" t="s">
        <v>236</v>
      </c>
      <c r="BM87" s="227" t="s">
        <v>236</v>
      </c>
    </row>
    <row r="88" spans="1:65" s="2" customFormat="1" ht="16.5" customHeight="1">
      <c r="A88" s="40"/>
      <c r="B88" s="41"/>
      <c r="C88" s="216" t="s">
        <v>116</v>
      </c>
      <c r="D88" s="216" t="s">
        <v>232</v>
      </c>
      <c r="E88" s="217" t="s">
        <v>2223</v>
      </c>
      <c r="F88" s="218" t="s">
        <v>2224</v>
      </c>
      <c r="G88" s="219" t="s">
        <v>114</v>
      </c>
      <c r="H88" s="220">
        <v>38</v>
      </c>
      <c r="I88" s="221"/>
      <c r="J88" s="222">
        <f>ROUND(I88*H88,2)</f>
        <v>0</v>
      </c>
      <c r="K88" s="218" t="s">
        <v>19</v>
      </c>
      <c r="L88" s="46"/>
      <c r="M88" s="223" t="s">
        <v>19</v>
      </c>
      <c r="N88" s="224" t="s">
        <v>45</v>
      </c>
      <c r="O88" s="86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7" t="s">
        <v>236</v>
      </c>
      <c r="AT88" s="227" t="s">
        <v>232</v>
      </c>
      <c r="AU88" s="227" t="s">
        <v>73</v>
      </c>
      <c r="AY88" s="19" t="s">
        <v>230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9" t="s">
        <v>89</v>
      </c>
      <c r="BK88" s="228">
        <f>ROUND(I88*H88,2)</f>
        <v>0</v>
      </c>
      <c r="BL88" s="19" t="s">
        <v>236</v>
      </c>
      <c r="BM88" s="227" t="s">
        <v>127</v>
      </c>
    </row>
    <row r="89" spans="1:65" s="2" customFormat="1" ht="16.5" customHeight="1">
      <c r="A89" s="40"/>
      <c r="B89" s="41"/>
      <c r="C89" s="216" t="s">
        <v>236</v>
      </c>
      <c r="D89" s="216" t="s">
        <v>232</v>
      </c>
      <c r="E89" s="217" t="s">
        <v>2225</v>
      </c>
      <c r="F89" s="218" t="s">
        <v>2226</v>
      </c>
      <c r="G89" s="219" t="s">
        <v>114</v>
      </c>
      <c r="H89" s="220">
        <v>370</v>
      </c>
      <c r="I89" s="221"/>
      <c r="J89" s="222">
        <f>ROUND(I89*H89,2)</f>
        <v>0</v>
      </c>
      <c r="K89" s="218" t="s">
        <v>19</v>
      </c>
      <c r="L89" s="46"/>
      <c r="M89" s="223" t="s">
        <v>19</v>
      </c>
      <c r="N89" s="224" t="s">
        <v>45</v>
      </c>
      <c r="O89" s="86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7" t="s">
        <v>236</v>
      </c>
      <c r="AT89" s="227" t="s">
        <v>232</v>
      </c>
      <c r="AU89" s="227" t="s">
        <v>73</v>
      </c>
      <c r="AY89" s="19" t="s">
        <v>230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9" t="s">
        <v>89</v>
      </c>
      <c r="BK89" s="228">
        <f>ROUND(I89*H89,2)</f>
        <v>0</v>
      </c>
      <c r="BL89" s="19" t="s">
        <v>236</v>
      </c>
      <c r="BM89" s="227" t="s">
        <v>280</v>
      </c>
    </row>
    <row r="90" spans="1:65" s="2" customFormat="1" ht="16.5" customHeight="1">
      <c r="A90" s="40"/>
      <c r="B90" s="41"/>
      <c r="C90" s="216" t="s">
        <v>258</v>
      </c>
      <c r="D90" s="216" t="s">
        <v>232</v>
      </c>
      <c r="E90" s="217" t="s">
        <v>2227</v>
      </c>
      <c r="F90" s="218" t="s">
        <v>2228</v>
      </c>
      <c r="G90" s="219" t="s">
        <v>114</v>
      </c>
      <c r="H90" s="220">
        <v>300</v>
      </c>
      <c r="I90" s="221"/>
      <c r="J90" s="222">
        <f>ROUND(I90*H90,2)</f>
        <v>0</v>
      </c>
      <c r="K90" s="218" t="s">
        <v>19</v>
      </c>
      <c r="L90" s="46"/>
      <c r="M90" s="223" t="s">
        <v>19</v>
      </c>
      <c r="N90" s="224" t="s">
        <v>45</v>
      </c>
      <c r="O90" s="86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7" t="s">
        <v>236</v>
      </c>
      <c r="AT90" s="227" t="s">
        <v>232</v>
      </c>
      <c r="AU90" s="227" t="s">
        <v>73</v>
      </c>
      <c r="AY90" s="19" t="s">
        <v>230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9" t="s">
        <v>89</v>
      </c>
      <c r="BK90" s="228">
        <f>ROUND(I90*H90,2)</f>
        <v>0</v>
      </c>
      <c r="BL90" s="19" t="s">
        <v>236</v>
      </c>
      <c r="BM90" s="227" t="s">
        <v>295</v>
      </c>
    </row>
    <row r="91" spans="1:65" s="2" customFormat="1" ht="16.5" customHeight="1">
      <c r="A91" s="40"/>
      <c r="B91" s="41"/>
      <c r="C91" s="216" t="s">
        <v>127</v>
      </c>
      <c r="D91" s="216" t="s">
        <v>232</v>
      </c>
      <c r="E91" s="217" t="s">
        <v>2229</v>
      </c>
      <c r="F91" s="218" t="s">
        <v>2230</v>
      </c>
      <c r="G91" s="219" t="s">
        <v>114</v>
      </c>
      <c r="H91" s="220">
        <v>30</v>
      </c>
      <c r="I91" s="221"/>
      <c r="J91" s="222">
        <f>ROUND(I91*H91,2)</f>
        <v>0</v>
      </c>
      <c r="K91" s="218" t="s">
        <v>19</v>
      </c>
      <c r="L91" s="46"/>
      <c r="M91" s="223" t="s">
        <v>19</v>
      </c>
      <c r="N91" s="224" t="s">
        <v>45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236</v>
      </c>
      <c r="AT91" s="227" t="s">
        <v>232</v>
      </c>
      <c r="AU91" s="227" t="s">
        <v>73</v>
      </c>
      <c r="AY91" s="19" t="s">
        <v>230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89</v>
      </c>
      <c r="BK91" s="228">
        <f>ROUND(I91*H91,2)</f>
        <v>0</v>
      </c>
      <c r="BL91" s="19" t="s">
        <v>236</v>
      </c>
      <c r="BM91" s="227" t="s">
        <v>312</v>
      </c>
    </row>
    <row r="92" spans="1:65" s="2" customFormat="1" ht="16.5" customHeight="1">
      <c r="A92" s="40"/>
      <c r="B92" s="41"/>
      <c r="C92" s="216" t="s">
        <v>272</v>
      </c>
      <c r="D92" s="216" t="s">
        <v>232</v>
      </c>
      <c r="E92" s="217" t="s">
        <v>2231</v>
      </c>
      <c r="F92" s="218" t="s">
        <v>2232</v>
      </c>
      <c r="G92" s="219" t="s">
        <v>114</v>
      </c>
      <c r="H92" s="220">
        <v>4</v>
      </c>
      <c r="I92" s="221"/>
      <c r="J92" s="222">
        <f>ROUND(I92*H92,2)</f>
        <v>0</v>
      </c>
      <c r="K92" s="218" t="s">
        <v>19</v>
      </c>
      <c r="L92" s="46"/>
      <c r="M92" s="294" t="s">
        <v>19</v>
      </c>
      <c r="N92" s="295" t="s">
        <v>45</v>
      </c>
      <c r="O92" s="292"/>
      <c r="P92" s="296">
        <f>O92*H92</f>
        <v>0</v>
      </c>
      <c r="Q92" s="296">
        <v>0</v>
      </c>
      <c r="R92" s="296">
        <f>Q92*H92</f>
        <v>0</v>
      </c>
      <c r="S92" s="296">
        <v>0</v>
      </c>
      <c r="T92" s="29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236</v>
      </c>
      <c r="AT92" s="227" t="s">
        <v>232</v>
      </c>
      <c r="AU92" s="227" t="s">
        <v>73</v>
      </c>
      <c r="AY92" s="19" t="s">
        <v>230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89</v>
      </c>
      <c r="BK92" s="228">
        <f>ROUND(I92*H92,2)</f>
        <v>0</v>
      </c>
      <c r="BL92" s="19" t="s">
        <v>236</v>
      </c>
      <c r="BM92" s="227" t="s">
        <v>328</v>
      </c>
    </row>
    <row r="93" spans="1:31" s="2" customFormat="1" ht="6.95" customHeight="1">
      <c r="A93" s="40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46"/>
      <c r="M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</sheetData>
  <sheetProtection password="EEA3" sheet="1" objects="1" scenarios="1" formatColumns="0" formatRows="0" autoFilter="0"/>
  <autoFilter ref="C84:K9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120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26.25" customHeight="1">
      <c r="B7" s="22"/>
      <c r="E7" s="146" t="str">
        <f>'Rekapitulace stavby'!K6</f>
        <v>Stavební úpravy se změnou užívání městského objektu čp. 84 v Turnově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130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2233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23. 8. 2022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27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5" t="s">
        <v>29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30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29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32</v>
      </c>
      <c r="E20" s="40"/>
      <c r="F20" s="40"/>
      <c r="G20" s="40"/>
      <c r="H20" s="40"/>
      <c r="I20" s="145" t="s">
        <v>26</v>
      </c>
      <c r="J20" s="135" t="s">
        <v>33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34</v>
      </c>
      <c r="F21" s="40"/>
      <c r="G21" s="40"/>
      <c r="H21" s="40"/>
      <c r="I21" s="145" t="s">
        <v>29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36</v>
      </c>
      <c r="E23" s="40"/>
      <c r="F23" s="40"/>
      <c r="G23" s="40"/>
      <c r="H23" s="40"/>
      <c r="I23" s="145" t="s">
        <v>26</v>
      </c>
      <c r="J23" s="135" t="s">
        <v>33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34</v>
      </c>
      <c r="F24" s="40"/>
      <c r="G24" s="40"/>
      <c r="H24" s="40"/>
      <c r="I24" s="145" t="s">
        <v>29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50"/>
      <c r="B27" s="151"/>
      <c r="C27" s="150"/>
      <c r="D27" s="150"/>
      <c r="E27" s="152" t="s">
        <v>38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6" t="s">
        <v>39</v>
      </c>
      <c r="E30" s="40"/>
      <c r="F30" s="40"/>
      <c r="G30" s="40"/>
      <c r="H30" s="40"/>
      <c r="I30" s="40"/>
      <c r="J30" s="157">
        <f>ROUND(J85,2)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8" t="s">
        <v>41</v>
      </c>
      <c r="G32" s="40"/>
      <c r="H32" s="40"/>
      <c r="I32" s="158" t="s">
        <v>40</v>
      </c>
      <c r="J32" s="158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9" t="s">
        <v>43</v>
      </c>
      <c r="E33" s="145" t="s">
        <v>44</v>
      </c>
      <c r="F33" s="160">
        <f>ROUND((SUM(BE85:BE101)),2)</f>
        <v>0</v>
      </c>
      <c r="G33" s="40"/>
      <c r="H33" s="40"/>
      <c r="I33" s="161">
        <v>0.21</v>
      </c>
      <c r="J33" s="160">
        <f>ROUND(((SUM(BE85:BE101))*I33),2)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60">
        <f>ROUND((SUM(BF85:BF101)),2)</f>
        <v>0</v>
      </c>
      <c r="G34" s="40"/>
      <c r="H34" s="40"/>
      <c r="I34" s="161">
        <v>0.15</v>
      </c>
      <c r="J34" s="160">
        <f>ROUND(((SUM(BF85:BF101))*I34),2)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60">
        <f>ROUND((SUM(BG85:BG101)),2)</f>
        <v>0</v>
      </c>
      <c r="G35" s="40"/>
      <c r="H35" s="40"/>
      <c r="I35" s="161">
        <v>0.21</v>
      </c>
      <c r="J35" s="160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60">
        <f>ROUND((SUM(BH85:BH101)),2)</f>
        <v>0</v>
      </c>
      <c r="G36" s="40"/>
      <c r="H36" s="40"/>
      <c r="I36" s="161">
        <v>0.15</v>
      </c>
      <c r="J36" s="160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60">
        <f>ROUND((SUM(BI85:BI101)),2)</f>
        <v>0</v>
      </c>
      <c r="G37" s="40"/>
      <c r="H37" s="40"/>
      <c r="I37" s="161">
        <v>0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4"/>
      <c r="J39" s="167">
        <f>SUM(J30:J37)</f>
        <v>0</v>
      </c>
      <c r="K39" s="168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183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3" t="str">
        <f>E7</f>
        <v>Stavební úpravy se změnou užívání městského objektu čp. 84 v Turnově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130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st.p.č. 506 v k.ú. Turnov</v>
      </c>
      <c r="G52" s="42"/>
      <c r="H52" s="42"/>
      <c r="I52" s="34" t="s">
        <v>23</v>
      </c>
      <c r="J52" s="74" t="str">
        <f>IF(J12="","",J12)</f>
        <v>23. 8. 2022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Turnov</v>
      </c>
      <c r="G54" s="42"/>
      <c r="H54" s="42"/>
      <c r="I54" s="34" t="s">
        <v>32</v>
      </c>
      <c r="J54" s="38" t="str">
        <f>E21</f>
        <v>ACTIV Projekce, s.r.o.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ACTIV Projekce, s.r.o.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4" t="s">
        <v>184</v>
      </c>
      <c r="D57" s="175"/>
      <c r="E57" s="175"/>
      <c r="F57" s="175"/>
      <c r="G57" s="175"/>
      <c r="H57" s="175"/>
      <c r="I57" s="175"/>
      <c r="J57" s="176" t="s">
        <v>185</v>
      </c>
      <c r="K57" s="175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71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186</v>
      </c>
    </row>
    <row r="60" spans="1:31" s="9" customFormat="1" ht="24.95" customHeight="1">
      <c r="A60" s="9"/>
      <c r="B60" s="178"/>
      <c r="C60" s="179"/>
      <c r="D60" s="180" t="s">
        <v>2233</v>
      </c>
      <c r="E60" s="181"/>
      <c r="F60" s="181"/>
      <c r="G60" s="181"/>
      <c r="H60" s="181"/>
      <c r="I60" s="181"/>
      <c r="J60" s="182">
        <f>J86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27"/>
      <c r="D61" s="185" t="s">
        <v>2234</v>
      </c>
      <c r="E61" s="186"/>
      <c r="F61" s="186"/>
      <c r="G61" s="186"/>
      <c r="H61" s="186"/>
      <c r="I61" s="186"/>
      <c r="J61" s="187">
        <f>J87</f>
        <v>0</v>
      </c>
      <c r="K61" s="127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27"/>
      <c r="D62" s="185" t="s">
        <v>2235</v>
      </c>
      <c r="E62" s="186"/>
      <c r="F62" s="186"/>
      <c r="G62" s="186"/>
      <c r="H62" s="186"/>
      <c r="I62" s="186"/>
      <c r="J62" s="187">
        <f>J90</f>
        <v>0</v>
      </c>
      <c r="K62" s="127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27"/>
      <c r="D63" s="185" t="s">
        <v>2236</v>
      </c>
      <c r="E63" s="186"/>
      <c r="F63" s="186"/>
      <c r="G63" s="186"/>
      <c r="H63" s="186"/>
      <c r="I63" s="186"/>
      <c r="J63" s="187">
        <f>J93</f>
        <v>0</v>
      </c>
      <c r="K63" s="127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27"/>
      <c r="D64" s="185" t="s">
        <v>2237</v>
      </c>
      <c r="E64" s="186"/>
      <c r="F64" s="186"/>
      <c r="G64" s="186"/>
      <c r="H64" s="186"/>
      <c r="I64" s="186"/>
      <c r="J64" s="187">
        <f>J96</f>
        <v>0</v>
      </c>
      <c r="K64" s="127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27"/>
      <c r="D65" s="185" t="s">
        <v>2238</v>
      </c>
      <c r="E65" s="186"/>
      <c r="F65" s="186"/>
      <c r="G65" s="186"/>
      <c r="H65" s="186"/>
      <c r="I65" s="186"/>
      <c r="J65" s="187">
        <f>J99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215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6.25" customHeight="1">
      <c r="A75" s="40"/>
      <c r="B75" s="41"/>
      <c r="C75" s="42"/>
      <c r="D75" s="42"/>
      <c r="E75" s="173" t="str">
        <f>E7</f>
        <v>Stavební úpravy se změnou užívání městského objektu čp. 84 v Turnově</v>
      </c>
      <c r="F75" s="34"/>
      <c r="G75" s="34"/>
      <c r="H75" s="34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130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VRN - Vedlejší rozpočtové náklady</v>
      </c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st.p.č. 506 v k.ú. Turnov</v>
      </c>
      <c r="G79" s="42"/>
      <c r="H79" s="42"/>
      <c r="I79" s="34" t="s">
        <v>23</v>
      </c>
      <c r="J79" s="74" t="str">
        <f>IF(J12="","",J12)</f>
        <v>23. 8. 2022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Město Turnov</v>
      </c>
      <c r="G81" s="42"/>
      <c r="H81" s="42"/>
      <c r="I81" s="34" t="s">
        <v>32</v>
      </c>
      <c r="J81" s="38" t="str">
        <f>E21</f>
        <v>ACTIV Projekce, s.r.o.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5.65" customHeight="1">
      <c r="A82" s="40"/>
      <c r="B82" s="41"/>
      <c r="C82" s="34" t="s">
        <v>30</v>
      </c>
      <c r="D82" s="42"/>
      <c r="E82" s="42"/>
      <c r="F82" s="29" t="str">
        <f>IF(E18="","",E18)</f>
        <v>Vyplň údaj</v>
      </c>
      <c r="G82" s="42"/>
      <c r="H82" s="42"/>
      <c r="I82" s="34" t="s">
        <v>36</v>
      </c>
      <c r="J82" s="38" t="str">
        <f>E24</f>
        <v>ACTIV Projekce, s.r.o.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9"/>
      <c r="B84" s="190"/>
      <c r="C84" s="191" t="s">
        <v>216</v>
      </c>
      <c r="D84" s="192" t="s">
        <v>58</v>
      </c>
      <c r="E84" s="192" t="s">
        <v>54</v>
      </c>
      <c r="F84" s="192" t="s">
        <v>55</v>
      </c>
      <c r="G84" s="192" t="s">
        <v>217</v>
      </c>
      <c r="H84" s="192" t="s">
        <v>218</v>
      </c>
      <c r="I84" s="192" t="s">
        <v>219</v>
      </c>
      <c r="J84" s="192" t="s">
        <v>185</v>
      </c>
      <c r="K84" s="193" t="s">
        <v>220</v>
      </c>
      <c r="L84" s="194"/>
      <c r="M84" s="94" t="s">
        <v>19</v>
      </c>
      <c r="N84" s="95" t="s">
        <v>43</v>
      </c>
      <c r="O84" s="95" t="s">
        <v>221</v>
      </c>
      <c r="P84" s="95" t="s">
        <v>222</v>
      </c>
      <c r="Q84" s="95" t="s">
        <v>223</v>
      </c>
      <c r="R84" s="95" t="s">
        <v>224</v>
      </c>
      <c r="S84" s="95" t="s">
        <v>225</v>
      </c>
      <c r="T84" s="96" t="s">
        <v>226</v>
      </c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</row>
    <row r="85" spans="1:63" s="2" customFormat="1" ht="22.8" customHeight="1">
      <c r="A85" s="40"/>
      <c r="B85" s="41"/>
      <c r="C85" s="101" t="s">
        <v>227</v>
      </c>
      <c r="D85" s="42"/>
      <c r="E85" s="42"/>
      <c r="F85" s="42"/>
      <c r="G85" s="42"/>
      <c r="H85" s="42"/>
      <c r="I85" s="42"/>
      <c r="J85" s="195">
        <f>BK85</f>
        <v>0</v>
      </c>
      <c r="K85" s="42"/>
      <c r="L85" s="46"/>
      <c r="M85" s="97"/>
      <c r="N85" s="196"/>
      <c r="O85" s="98"/>
      <c r="P85" s="197">
        <f>P86</f>
        <v>0</v>
      </c>
      <c r="Q85" s="98"/>
      <c r="R85" s="197">
        <f>R86</f>
        <v>0</v>
      </c>
      <c r="S85" s="98"/>
      <c r="T85" s="198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72</v>
      </c>
      <c r="AU85" s="19" t="s">
        <v>186</v>
      </c>
      <c r="BK85" s="199">
        <f>BK86</f>
        <v>0</v>
      </c>
    </row>
    <row r="86" spans="1:63" s="12" customFormat="1" ht="25.9" customHeight="1">
      <c r="A86" s="12"/>
      <c r="B86" s="200"/>
      <c r="C86" s="201"/>
      <c r="D86" s="202" t="s">
        <v>72</v>
      </c>
      <c r="E86" s="203" t="s">
        <v>109</v>
      </c>
      <c r="F86" s="203" t="s">
        <v>110</v>
      </c>
      <c r="G86" s="201"/>
      <c r="H86" s="201"/>
      <c r="I86" s="204"/>
      <c r="J86" s="205">
        <f>BK86</f>
        <v>0</v>
      </c>
      <c r="K86" s="201"/>
      <c r="L86" s="206"/>
      <c r="M86" s="207"/>
      <c r="N86" s="208"/>
      <c r="O86" s="208"/>
      <c r="P86" s="209">
        <f>P87+P90+P93+P96+P99</f>
        <v>0</v>
      </c>
      <c r="Q86" s="208"/>
      <c r="R86" s="209">
        <f>R87+R90+R93+R96+R99</f>
        <v>0</v>
      </c>
      <c r="S86" s="208"/>
      <c r="T86" s="210">
        <f>T87+T90+T93+T96+T99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1" t="s">
        <v>258</v>
      </c>
      <c r="AT86" s="212" t="s">
        <v>72</v>
      </c>
      <c r="AU86" s="212" t="s">
        <v>73</v>
      </c>
      <c r="AY86" s="211" t="s">
        <v>230</v>
      </c>
      <c r="BK86" s="213">
        <f>BK87+BK90+BK93+BK96+BK99</f>
        <v>0</v>
      </c>
    </row>
    <row r="87" spans="1:63" s="12" customFormat="1" ht="22.8" customHeight="1">
      <c r="A87" s="12"/>
      <c r="B87" s="200"/>
      <c r="C87" s="201"/>
      <c r="D87" s="202" t="s">
        <v>72</v>
      </c>
      <c r="E87" s="214" t="s">
        <v>2239</v>
      </c>
      <c r="F87" s="214" t="s">
        <v>2240</v>
      </c>
      <c r="G87" s="201"/>
      <c r="H87" s="201"/>
      <c r="I87" s="204"/>
      <c r="J87" s="215">
        <f>BK87</f>
        <v>0</v>
      </c>
      <c r="K87" s="201"/>
      <c r="L87" s="206"/>
      <c r="M87" s="207"/>
      <c r="N87" s="208"/>
      <c r="O87" s="208"/>
      <c r="P87" s="209">
        <f>SUM(P88:P89)</f>
        <v>0</v>
      </c>
      <c r="Q87" s="208"/>
      <c r="R87" s="209">
        <f>SUM(R88:R89)</f>
        <v>0</v>
      </c>
      <c r="S87" s="208"/>
      <c r="T87" s="210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1" t="s">
        <v>258</v>
      </c>
      <c r="AT87" s="212" t="s">
        <v>72</v>
      </c>
      <c r="AU87" s="212" t="s">
        <v>81</v>
      </c>
      <c r="AY87" s="211" t="s">
        <v>230</v>
      </c>
      <c r="BK87" s="213">
        <f>SUM(BK88:BK89)</f>
        <v>0</v>
      </c>
    </row>
    <row r="88" spans="1:65" s="2" customFormat="1" ht="16.5" customHeight="1">
      <c r="A88" s="40"/>
      <c r="B88" s="41"/>
      <c r="C88" s="216" t="s">
        <v>81</v>
      </c>
      <c r="D88" s="216" t="s">
        <v>232</v>
      </c>
      <c r="E88" s="217" t="s">
        <v>2241</v>
      </c>
      <c r="F88" s="218" t="s">
        <v>2240</v>
      </c>
      <c r="G88" s="219" t="s">
        <v>629</v>
      </c>
      <c r="H88" s="220">
        <v>1</v>
      </c>
      <c r="I88" s="221"/>
      <c r="J88" s="222">
        <f>ROUND(I88*H88,2)</f>
        <v>0</v>
      </c>
      <c r="K88" s="218" t="s">
        <v>235</v>
      </c>
      <c r="L88" s="46"/>
      <c r="M88" s="223" t="s">
        <v>19</v>
      </c>
      <c r="N88" s="224" t="s">
        <v>45</v>
      </c>
      <c r="O88" s="86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7" t="s">
        <v>2242</v>
      </c>
      <c r="AT88" s="227" t="s">
        <v>232</v>
      </c>
      <c r="AU88" s="227" t="s">
        <v>89</v>
      </c>
      <c r="AY88" s="19" t="s">
        <v>230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9" t="s">
        <v>89</v>
      </c>
      <c r="BK88" s="228">
        <f>ROUND(I88*H88,2)</f>
        <v>0</v>
      </c>
      <c r="BL88" s="19" t="s">
        <v>2242</v>
      </c>
      <c r="BM88" s="227" t="s">
        <v>2243</v>
      </c>
    </row>
    <row r="89" spans="1:47" s="2" customFormat="1" ht="12">
      <c r="A89" s="40"/>
      <c r="B89" s="41"/>
      <c r="C89" s="42"/>
      <c r="D89" s="229" t="s">
        <v>238</v>
      </c>
      <c r="E89" s="42"/>
      <c r="F89" s="230" t="s">
        <v>2244</v>
      </c>
      <c r="G89" s="42"/>
      <c r="H89" s="42"/>
      <c r="I89" s="231"/>
      <c r="J89" s="42"/>
      <c r="K89" s="42"/>
      <c r="L89" s="46"/>
      <c r="M89" s="232"/>
      <c r="N89" s="23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238</v>
      </c>
      <c r="AU89" s="19" t="s">
        <v>89</v>
      </c>
    </row>
    <row r="90" spans="1:63" s="12" customFormat="1" ht="22.8" customHeight="1">
      <c r="A90" s="12"/>
      <c r="B90" s="200"/>
      <c r="C90" s="201"/>
      <c r="D90" s="202" t="s">
        <v>72</v>
      </c>
      <c r="E90" s="214" t="s">
        <v>2245</v>
      </c>
      <c r="F90" s="214" t="s">
        <v>2246</v>
      </c>
      <c r="G90" s="201"/>
      <c r="H90" s="201"/>
      <c r="I90" s="204"/>
      <c r="J90" s="215">
        <f>BK90</f>
        <v>0</v>
      </c>
      <c r="K90" s="201"/>
      <c r="L90" s="206"/>
      <c r="M90" s="207"/>
      <c r="N90" s="208"/>
      <c r="O90" s="208"/>
      <c r="P90" s="209">
        <f>SUM(P91:P92)</f>
        <v>0</v>
      </c>
      <c r="Q90" s="208"/>
      <c r="R90" s="209">
        <f>SUM(R91:R92)</f>
        <v>0</v>
      </c>
      <c r="S90" s="208"/>
      <c r="T90" s="210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1" t="s">
        <v>258</v>
      </c>
      <c r="AT90" s="212" t="s">
        <v>72</v>
      </c>
      <c r="AU90" s="212" t="s">
        <v>81</v>
      </c>
      <c r="AY90" s="211" t="s">
        <v>230</v>
      </c>
      <c r="BK90" s="213">
        <f>SUM(BK91:BK92)</f>
        <v>0</v>
      </c>
    </row>
    <row r="91" spans="1:65" s="2" customFormat="1" ht="16.5" customHeight="1">
      <c r="A91" s="40"/>
      <c r="B91" s="41"/>
      <c r="C91" s="216" t="s">
        <v>89</v>
      </c>
      <c r="D91" s="216" t="s">
        <v>232</v>
      </c>
      <c r="E91" s="217" t="s">
        <v>2247</v>
      </c>
      <c r="F91" s="218" t="s">
        <v>2248</v>
      </c>
      <c r="G91" s="219" t="s">
        <v>629</v>
      </c>
      <c r="H91" s="220">
        <v>1</v>
      </c>
      <c r="I91" s="221"/>
      <c r="J91" s="222">
        <f>ROUND(I91*H91,2)</f>
        <v>0</v>
      </c>
      <c r="K91" s="218" t="s">
        <v>235</v>
      </c>
      <c r="L91" s="46"/>
      <c r="M91" s="223" t="s">
        <v>19</v>
      </c>
      <c r="N91" s="224" t="s">
        <v>45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2242</v>
      </c>
      <c r="AT91" s="227" t="s">
        <v>232</v>
      </c>
      <c r="AU91" s="227" t="s">
        <v>89</v>
      </c>
      <c r="AY91" s="19" t="s">
        <v>230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89</v>
      </c>
      <c r="BK91" s="228">
        <f>ROUND(I91*H91,2)</f>
        <v>0</v>
      </c>
      <c r="BL91" s="19" t="s">
        <v>2242</v>
      </c>
      <c r="BM91" s="227" t="s">
        <v>2249</v>
      </c>
    </row>
    <row r="92" spans="1:47" s="2" customFormat="1" ht="12">
      <c r="A92" s="40"/>
      <c r="B92" s="41"/>
      <c r="C92" s="42"/>
      <c r="D92" s="229" t="s">
        <v>238</v>
      </c>
      <c r="E92" s="42"/>
      <c r="F92" s="230" t="s">
        <v>2250</v>
      </c>
      <c r="G92" s="42"/>
      <c r="H92" s="42"/>
      <c r="I92" s="231"/>
      <c r="J92" s="42"/>
      <c r="K92" s="42"/>
      <c r="L92" s="46"/>
      <c r="M92" s="232"/>
      <c r="N92" s="23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238</v>
      </c>
      <c r="AU92" s="19" t="s">
        <v>89</v>
      </c>
    </row>
    <row r="93" spans="1:63" s="12" customFormat="1" ht="22.8" customHeight="1">
      <c r="A93" s="12"/>
      <c r="B93" s="200"/>
      <c r="C93" s="201"/>
      <c r="D93" s="202" t="s">
        <v>72</v>
      </c>
      <c r="E93" s="214" t="s">
        <v>2251</v>
      </c>
      <c r="F93" s="214" t="s">
        <v>2252</v>
      </c>
      <c r="G93" s="201"/>
      <c r="H93" s="201"/>
      <c r="I93" s="204"/>
      <c r="J93" s="215">
        <f>BK93</f>
        <v>0</v>
      </c>
      <c r="K93" s="201"/>
      <c r="L93" s="206"/>
      <c r="M93" s="207"/>
      <c r="N93" s="208"/>
      <c r="O93" s="208"/>
      <c r="P93" s="209">
        <f>SUM(P94:P95)</f>
        <v>0</v>
      </c>
      <c r="Q93" s="208"/>
      <c r="R93" s="209">
        <f>SUM(R94:R95)</f>
        <v>0</v>
      </c>
      <c r="S93" s="208"/>
      <c r="T93" s="210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1" t="s">
        <v>258</v>
      </c>
      <c r="AT93" s="212" t="s">
        <v>72</v>
      </c>
      <c r="AU93" s="212" t="s">
        <v>81</v>
      </c>
      <c r="AY93" s="211" t="s">
        <v>230</v>
      </c>
      <c r="BK93" s="213">
        <f>SUM(BK94:BK95)</f>
        <v>0</v>
      </c>
    </row>
    <row r="94" spans="1:65" s="2" customFormat="1" ht="21.75" customHeight="1">
      <c r="A94" s="40"/>
      <c r="B94" s="41"/>
      <c r="C94" s="216" t="s">
        <v>116</v>
      </c>
      <c r="D94" s="216" t="s">
        <v>232</v>
      </c>
      <c r="E94" s="217" t="s">
        <v>2253</v>
      </c>
      <c r="F94" s="218" t="s">
        <v>2254</v>
      </c>
      <c r="G94" s="219" t="s">
        <v>629</v>
      </c>
      <c r="H94" s="220">
        <v>0</v>
      </c>
      <c r="I94" s="221"/>
      <c r="J94" s="222">
        <f>ROUND(I94*H94,2)</f>
        <v>0</v>
      </c>
      <c r="K94" s="218" t="s">
        <v>235</v>
      </c>
      <c r="L94" s="46"/>
      <c r="M94" s="223" t="s">
        <v>19</v>
      </c>
      <c r="N94" s="224" t="s">
        <v>45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2242</v>
      </c>
      <c r="AT94" s="227" t="s">
        <v>232</v>
      </c>
      <c r="AU94" s="227" t="s">
        <v>89</v>
      </c>
      <c r="AY94" s="19" t="s">
        <v>230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89</v>
      </c>
      <c r="BK94" s="228">
        <f>ROUND(I94*H94,2)</f>
        <v>0</v>
      </c>
      <c r="BL94" s="19" t="s">
        <v>2242</v>
      </c>
      <c r="BM94" s="227" t="s">
        <v>2255</v>
      </c>
    </row>
    <row r="95" spans="1:47" s="2" customFormat="1" ht="12">
      <c r="A95" s="40"/>
      <c r="B95" s="41"/>
      <c r="C95" s="42"/>
      <c r="D95" s="229" t="s">
        <v>238</v>
      </c>
      <c r="E95" s="42"/>
      <c r="F95" s="230" t="s">
        <v>2256</v>
      </c>
      <c r="G95" s="42"/>
      <c r="H95" s="42"/>
      <c r="I95" s="231"/>
      <c r="J95" s="42"/>
      <c r="K95" s="42"/>
      <c r="L95" s="46"/>
      <c r="M95" s="232"/>
      <c r="N95" s="23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238</v>
      </c>
      <c r="AU95" s="19" t="s">
        <v>89</v>
      </c>
    </row>
    <row r="96" spans="1:63" s="12" customFormat="1" ht="22.8" customHeight="1">
      <c r="A96" s="12"/>
      <c r="B96" s="200"/>
      <c r="C96" s="201"/>
      <c r="D96" s="202" t="s">
        <v>72</v>
      </c>
      <c r="E96" s="214" t="s">
        <v>2257</v>
      </c>
      <c r="F96" s="214" t="s">
        <v>2258</v>
      </c>
      <c r="G96" s="201"/>
      <c r="H96" s="201"/>
      <c r="I96" s="204"/>
      <c r="J96" s="215">
        <f>BK96</f>
        <v>0</v>
      </c>
      <c r="K96" s="201"/>
      <c r="L96" s="206"/>
      <c r="M96" s="207"/>
      <c r="N96" s="208"/>
      <c r="O96" s="208"/>
      <c r="P96" s="209">
        <f>SUM(P97:P98)</f>
        <v>0</v>
      </c>
      <c r="Q96" s="208"/>
      <c r="R96" s="209">
        <f>SUM(R97:R98)</f>
        <v>0</v>
      </c>
      <c r="S96" s="208"/>
      <c r="T96" s="210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258</v>
      </c>
      <c r="AT96" s="212" t="s">
        <v>72</v>
      </c>
      <c r="AU96" s="212" t="s">
        <v>81</v>
      </c>
      <c r="AY96" s="211" t="s">
        <v>230</v>
      </c>
      <c r="BK96" s="213">
        <f>SUM(BK97:BK98)</f>
        <v>0</v>
      </c>
    </row>
    <row r="97" spans="1:65" s="2" customFormat="1" ht="38.55" customHeight="1">
      <c r="A97" s="40"/>
      <c r="B97" s="41"/>
      <c r="C97" s="216" t="s">
        <v>236</v>
      </c>
      <c r="D97" s="216" t="s">
        <v>232</v>
      </c>
      <c r="E97" s="217" t="s">
        <v>2259</v>
      </c>
      <c r="F97" s="218" t="s">
        <v>2260</v>
      </c>
      <c r="G97" s="219" t="s">
        <v>629</v>
      </c>
      <c r="H97" s="220">
        <v>1</v>
      </c>
      <c r="I97" s="221"/>
      <c r="J97" s="222">
        <f>ROUND(I97*H97,2)</f>
        <v>0</v>
      </c>
      <c r="K97" s="218" t="s">
        <v>235</v>
      </c>
      <c r="L97" s="46"/>
      <c r="M97" s="223" t="s">
        <v>19</v>
      </c>
      <c r="N97" s="224" t="s">
        <v>45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2242</v>
      </c>
      <c r="AT97" s="227" t="s">
        <v>232</v>
      </c>
      <c r="AU97" s="227" t="s">
        <v>89</v>
      </c>
      <c r="AY97" s="19" t="s">
        <v>230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89</v>
      </c>
      <c r="BK97" s="228">
        <f>ROUND(I97*H97,2)</f>
        <v>0</v>
      </c>
      <c r="BL97" s="19" t="s">
        <v>2242</v>
      </c>
      <c r="BM97" s="227" t="s">
        <v>2261</v>
      </c>
    </row>
    <row r="98" spans="1:47" s="2" customFormat="1" ht="12">
      <c r="A98" s="40"/>
      <c r="B98" s="41"/>
      <c r="C98" s="42"/>
      <c r="D98" s="229" t="s">
        <v>238</v>
      </c>
      <c r="E98" s="42"/>
      <c r="F98" s="230" t="s">
        <v>2262</v>
      </c>
      <c r="G98" s="42"/>
      <c r="H98" s="42"/>
      <c r="I98" s="231"/>
      <c r="J98" s="42"/>
      <c r="K98" s="42"/>
      <c r="L98" s="46"/>
      <c r="M98" s="232"/>
      <c r="N98" s="23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238</v>
      </c>
      <c r="AU98" s="19" t="s">
        <v>89</v>
      </c>
    </row>
    <row r="99" spans="1:63" s="12" customFormat="1" ht="22.8" customHeight="1">
      <c r="A99" s="12"/>
      <c r="B99" s="200"/>
      <c r="C99" s="201"/>
      <c r="D99" s="202" t="s">
        <v>72</v>
      </c>
      <c r="E99" s="214" t="s">
        <v>2263</v>
      </c>
      <c r="F99" s="214" t="s">
        <v>2264</v>
      </c>
      <c r="G99" s="201"/>
      <c r="H99" s="201"/>
      <c r="I99" s="204"/>
      <c r="J99" s="215">
        <f>BK99</f>
        <v>0</v>
      </c>
      <c r="K99" s="201"/>
      <c r="L99" s="206"/>
      <c r="M99" s="207"/>
      <c r="N99" s="208"/>
      <c r="O99" s="208"/>
      <c r="P99" s="209">
        <f>SUM(P100:P101)</f>
        <v>0</v>
      </c>
      <c r="Q99" s="208"/>
      <c r="R99" s="209">
        <f>SUM(R100:R101)</f>
        <v>0</v>
      </c>
      <c r="S99" s="208"/>
      <c r="T99" s="210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1" t="s">
        <v>258</v>
      </c>
      <c r="AT99" s="212" t="s">
        <v>72</v>
      </c>
      <c r="AU99" s="212" t="s">
        <v>81</v>
      </c>
      <c r="AY99" s="211" t="s">
        <v>230</v>
      </c>
      <c r="BK99" s="213">
        <f>SUM(BK100:BK101)</f>
        <v>0</v>
      </c>
    </row>
    <row r="100" spans="1:65" s="2" customFormat="1" ht="16.5" customHeight="1">
      <c r="A100" s="40"/>
      <c r="B100" s="41"/>
      <c r="C100" s="216" t="s">
        <v>258</v>
      </c>
      <c r="D100" s="216" t="s">
        <v>232</v>
      </c>
      <c r="E100" s="217" t="s">
        <v>2265</v>
      </c>
      <c r="F100" s="218" t="s">
        <v>2266</v>
      </c>
      <c r="G100" s="219" t="s">
        <v>629</v>
      </c>
      <c r="H100" s="220">
        <v>1</v>
      </c>
      <c r="I100" s="221"/>
      <c r="J100" s="222">
        <f>ROUND(I100*H100,2)</f>
        <v>0</v>
      </c>
      <c r="K100" s="218" t="s">
        <v>235</v>
      </c>
      <c r="L100" s="46"/>
      <c r="M100" s="223" t="s">
        <v>19</v>
      </c>
      <c r="N100" s="224" t="s">
        <v>45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2242</v>
      </c>
      <c r="AT100" s="227" t="s">
        <v>232</v>
      </c>
      <c r="AU100" s="227" t="s">
        <v>89</v>
      </c>
      <c r="AY100" s="19" t="s">
        <v>230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89</v>
      </c>
      <c r="BK100" s="228">
        <f>ROUND(I100*H100,2)</f>
        <v>0</v>
      </c>
      <c r="BL100" s="19" t="s">
        <v>2242</v>
      </c>
      <c r="BM100" s="227" t="s">
        <v>2267</v>
      </c>
    </row>
    <row r="101" spans="1:47" s="2" customFormat="1" ht="12">
      <c r="A101" s="40"/>
      <c r="B101" s="41"/>
      <c r="C101" s="42"/>
      <c r="D101" s="229" t="s">
        <v>238</v>
      </c>
      <c r="E101" s="42"/>
      <c r="F101" s="230" t="s">
        <v>2268</v>
      </c>
      <c r="G101" s="42"/>
      <c r="H101" s="42"/>
      <c r="I101" s="231"/>
      <c r="J101" s="42"/>
      <c r="K101" s="42"/>
      <c r="L101" s="46"/>
      <c r="M101" s="290"/>
      <c r="N101" s="291"/>
      <c r="O101" s="292"/>
      <c r="P101" s="292"/>
      <c r="Q101" s="292"/>
      <c r="R101" s="292"/>
      <c r="S101" s="292"/>
      <c r="T101" s="293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238</v>
      </c>
      <c r="AU101" s="19" t="s">
        <v>89</v>
      </c>
    </row>
    <row r="102" spans="1:31" s="2" customFormat="1" ht="6.95" customHeight="1">
      <c r="A102" s="40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46"/>
      <c r="M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</sheetData>
  <sheetProtection password="EEA3" sheet="1" objects="1" scenarios="1" formatColumns="0" formatRows="0" autoFilter="0"/>
  <autoFilter ref="C84:K10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2_02/010001000"/>
    <hyperlink ref="F92" r:id="rId2" display="https://podminky.urs.cz/item/CS_URS_2022_02/030001000"/>
    <hyperlink ref="F95" r:id="rId3" display="https://podminky.urs.cz/item/CS_URS_2022_02/040001000"/>
    <hyperlink ref="F98" r:id="rId4" display="https://podminky.urs.cz/item/CS_URS_2022_02/060001000"/>
    <hyperlink ref="F101" r:id="rId5" display="https://podminky.urs.cz/item/CS_URS_2022_02/07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DESKTOP-ZBOOKG3\zbook_g3</dc:creator>
  <cp:keywords/>
  <dc:description/>
  <cp:lastModifiedBy>DESKTOP-ZBOOKG3\zbook_g3</cp:lastModifiedBy>
  <dcterms:created xsi:type="dcterms:W3CDTF">2022-08-29T09:00:47Z</dcterms:created>
  <dcterms:modified xsi:type="dcterms:W3CDTF">2022-08-29T09:01:23Z</dcterms:modified>
  <cp:category/>
  <cp:version/>
  <cp:contentType/>
  <cp:contentStatus/>
</cp:coreProperties>
</file>