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Demolice - Letní kino Turno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1 1 Pol" sheetId="12" r:id="rId4"/>
    <sheet name="SO 2 2 Pol" sheetId="13" r:id="rId5"/>
    <sheet name="SO 3 3 Pol" sheetId="14" r:id="rId6"/>
    <sheet name="VN a ON VN a ON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 1 Pol'!$1:$7</definedName>
    <definedName name="_xlnm.Print_Titles" localSheetId="4">'SO 2 2 Pol'!$1:$7</definedName>
    <definedName name="_xlnm.Print_Titles" localSheetId="5">'SO 3 3 Pol'!$1:$7</definedName>
    <definedName name="_xlnm.Print_Titles" localSheetId="6">'VN a ON VN a 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 1 Pol'!$A$1:$X$39</definedName>
    <definedName name="_xlnm.Print_Area" localSheetId="4">'SO 2 2 Pol'!$A$1:$X$42</definedName>
    <definedName name="_xlnm.Print_Area" localSheetId="5">'SO 3 3 Pol'!$A$1:$X$97</definedName>
    <definedName name="_xlnm.Print_Area" localSheetId="1">Stavba!$A$1:$J$67</definedName>
    <definedName name="_xlnm.Print_Area" localSheetId="6">'VN a ON VN a ON Pol'!$A$1:$X$24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H44" i="1" s="1"/>
  <c r="I44" i="1" s="1"/>
  <c r="F44" i="1"/>
  <c r="G43" i="1"/>
  <c r="F43" i="1"/>
  <c r="G42" i="1"/>
  <c r="F42" i="1"/>
  <c r="G41" i="1"/>
  <c r="F41" i="1"/>
  <c r="G39" i="1"/>
  <c r="F39" i="1"/>
  <c r="H39" i="1" s="1"/>
  <c r="I39" i="1" s="1"/>
  <c r="I49" i="1" s="1"/>
  <c r="G23" i="15"/>
  <c r="BA21" i="15"/>
  <c r="BA19" i="15"/>
  <c r="BA16" i="15"/>
  <c r="BA14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7" i="15"/>
  <c r="I17" i="15"/>
  <c r="O17" i="15"/>
  <c r="Q17" i="15"/>
  <c r="G18" i="15"/>
  <c r="I18" i="15"/>
  <c r="K18" i="15"/>
  <c r="K17" i="15" s="1"/>
  <c r="M18" i="15"/>
  <c r="M17" i="15" s="1"/>
  <c r="O18" i="15"/>
  <c r="Q18" i="15"/>
  <c r="V18" i="15"/>
  <c r="V17" i="15" s="1"/>
  <c r="G20" i="15"/>
  <c r="I20" i="15"/>
  <c r="K20" i="15"/>
  <c r="M20" i="15"/>
  <c r="O20" i="15"/>
  <c r="Q20" i="15"/>
  <c r="V20" i="15"/>
  <c r="AE23" i="15"/>
  <c r="G96" i="14"/>
  <c r="BA81" i="14"/>
  <c r="BA77" i="14"/>
  <c r="BA39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O8" i="14" s="1"/>
  <c r="Q20" i="14"/>
  <c r="V20" i="14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G27" i="14"/>
  <c r="I27" i="14"/>
  <c r="K27" i="14"/>
  <c r="M27" i="14"/>
  <c r="O27" i="14"/>
  <c r="Q27" i="14"/>
  <c r="V27" i="14"/>
  <c r="G29" i="14"/>
  <c r="M29" i="14" s="1"/>
  <c r="I29" i="14"/>
  <c r="K29" i="14"/>
  <c r="O29" i="14"/>
  <c r="Q29" i="14"/>
  <c r="V29" i="14"/>
  <c r="G32" i="14"/>
  <c r="M32" i="14" s="1"/>
  <c r="M31" i="14" s="1"/>
  <c r="I32" i="14"/>
  <c r="I31" i="14" s="1"/>
  <c r="K32" i="14"/>
  <c r="K31" i="14" s="1"/>
  <c r="O32" i="14"/>
  <c r="Q32" i="14"/>
  <c r="Q31" i="14" s="1"/>
  <c r="V32" i="14"/>
  <c r="V31" i="14" s="1"/>
  <c r="G38" i="14"/>
  <c r="I38" i="14"/>
  <c r="K38" i="14"/>
  <c r="M38" i="14"/>
  <c r="O38" i="14"/>
  <c r="Q38" i="14"/>
  <c r="V38" i="14"/>
  <c r="G41" i="14"/>
  <c r="G31" i="14" s="1"/>
  <c r="I41" i="14"/>
  <c r="K41" i="14"/>
  <c r="M41" i="14"/>
  <c r="O41" i="14"/>
  <c r="O31" i="14" s="1"/>
  <c r="Q41" i="14"/>
  <c r="V41" i="14"/>
  <c r="G43" i="14"/>
  <c r="O43" i="14"/>
  <c r="G44" i="14"/>
  <c r="M44" i="14" s="1"/>
  <c r="M43" i="14" s="1"/>
  <c r="I44" i="14"/>
  <c r="I43" i="14" s="1"/>
  <c r="K44" i="14"/>
  <c r="K43" i="14" s="1"/>
  <c r="O44" i="14"/>
  <c r="Q44" i="14"/>
  <c r="Q43" i="14" s="1"/>
  <c r="V44" i="14"/>
  <c r="V43" i="14" s="1"/>
  <c r="K47" i="14"/>
  <c r="V47" i="14"/>
  <c r="G48" i="14"/>
  <c r="G47" i="14" s="1"/>
  <c r="I48" i="14"/>
  <c r="I47" i="14" s="1"/>
  <c r="K48" i="14"/>
  <c r="M48" i="14"/>
  <c r="M47" i="14" s="1"/>
  <c r="O48" i="14"/>
  <c r="O47" i="14" s="1"/>
  <c r="Q48" i="14"/>
  <c r="Q47" i="14" s="1"/>
  <c r="V48" i="14"/>
  <c r="G50" i="14"/>
  <c r="O50" i="14"/>
  <c r="G51" i="14"/>
  <c r="I51" i="14"/>
  <c r="I50" i="14" s="1"/>
  <c r="K51" i="14"/>
  <c r="K50" i="14" s="1"/>
  <c r="M51" i="14"/>
  <c r="M50" i="14" s="1"/>
  <c r="O51" i="14"/>
  <c r="Q51" i="14"/>
  <c r="Q50" i="14" s="1"/>
  <c r="V51" i="14"/>
  <c r="V50" i="14" s="1"/>
  <c r="G54" i="14"/>
  <c r="I54" i="14"/>
  <c r="K54" i="14"/>
  <c r="M54" i="14"/>
  <c r="O54" i="14"/>
  <c r="Q54" i="14"/>
  <c r="V54" i="14"/>
  <c r="G58" i="14"/>
  <c r="M58" i="14" s="1"/>
  <c r="I58" i="14"/>
  <c r="I57" i="14" s="1"/>
  <c r="K58" i="14"/>
  <c r="K57" i="14" s="1"/>
  <c r="O58" i="14"/>
  <c r="O57" i="14" s="1"/>
  <c r="Q58" i="14"/>
  <c r="Q57" i="14" s="1"/>
  <c r="V58" i="14"/>
  <c r="V57" i="14" s="1"/>
  <c r="G61" i="14"/>
  <c r="I61" i="14"/>
  <c r="K61" i="14"/>
  <c r="M61" i="14"/>
  <c r="O61" i="14"/>
  <c r="Q61" i="14"/>
  <c r="V61" i="14"/>
  <c r="G64" i="14"/>
  <c r="I64" i="14"/>
  <c r="K64" i="14"/>
  <c r="M64" i="14"/>
  <c r="O64" i="14"/>
  <c r="Q64" i="14"/>
  <c r="V64" i="14"/>
  <c r="G70" i="14"/>
  <c r="I70" i="14"/>
  <c r="K70" i="14"/>
  <c r="M70" i="14"/>
  <c r="O70" i="14"/>
  <c r="Q70" i="14"/>
  <c r="V70" i="14"/>
  <c r="G72" i="14"/>
  <c r="AF96" i="14" s="1"/>
  <c r="I72" i="14"/>
  <c r="K72" i="14"/>
  <c r="O72" i="14"/>
  <c r="Q72" i="14"/>
  <c r="V72" i="14"/>
  <c r="G76" i="14"/>
  <c r="I76" i="14"/>
  <c r="K76" i="14"/>
  <c r="K75" i="14" s="1"/>
  <c r="M76" i="14"/>
  <c r="O76" i="14"/>
  <c r="Q76" i="14"/>
  <c r="V76" i="14"/>
  <c r="V75" i="14" s="1"/>
  <c r="G80" i="14"/>
  <c r="G75" i="14" s="1"/>
  <c r="I80" i="14"/>
  <c r="K80" i="14"/>
  <c r="M80" i="14"/>
  <c r="O80" i="14"/>
  <c r="O75" i="14" s="1"/>
  <c r="Q80" i="14"/>
  <c r="V80" i="14"/>
  <c r="G84" i="14"/>
  <c r="M84" i="14" s="1"/>
  <c r="I84" i="14"/>
  <c r="K84" i="14"/>
  <c r="O84" i="14"/>
  <c r="Q84" i="14"/>
  <c r="V84" i="14"/>
  <c r="G87" i="14"/>
  <c r="M87" i="14" s="1"/>
  <c r="I87" i="14"/>
  <c r="I75" i="14" s="1"/>
  <c r="K87" i="14"/>
  <c r="O87" i="14"/>
  <c r="Q87" i="14"/>
  <c r="Q75" i="14" s="1"/>
  <c r="V87" i="14"/>
  <c r="G88" i="14"/>
  <c r="I88" i="14"/>
  <c r="K88" i="14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AE96" i="14"/>
  <c r="G41" i="13"/>
  <c r="BA16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1" i="13"/>
  <c r="I21" i="13"/>
  <c r="K21" i="13"/>
  <c r="M21" i="13"/>
  <c r="O21" i="13"/>
  <c r="Q21" i="13"/>
  <c r="V21" i="13"/>
  <c r="G23" i="13"/>
  <c r="K23" i="13"/>
  <c r="O23" i="13"/>
  <c r="V23" i="13"/>
  <c r="G24" i="13"/>
  <c r="I24" i="13"/>
  <c r="I23" i="13" s="1"/>
  <c r="K24" i="13"/>
  <c r="M24" i="13"/>
  <c r="M23" i="13" s="1"/>
  <c r="O24" i="13"/>
  <c r="Q24" i="13"/>
  <c r="Q23" i="13" s="1"/>
  <c r="V24" i="13"/>
  <c r="G26" i="13"/>
  <c r="K26" i="13"/>
  <c r="O26" i="13"/>
  <c r="V26" i="13"/>
  <c r="G27" i="13"/>
  <c r="I27" i="13"/>
  <c r="I26" i="13" s="1"/>
  <c r="K27" i="13"/>
  <c r="M27" i="13"/>
  <c r="M26" i="13" s="1"/>
  <c r="O27" i="13"/>
  <c r="Q27" i="13"/>
  <c r="Q26" i="13" s="1"/>
  <c r="V27" i="13"/>
  <c r="G30" i="13"/>
  <c r="I30" i="13"/>
  <c r="I29" i="13" s="1"/>
  <c r="K30" i="13"/>
  <c r="M30" i="13"/>
  <c r="O30" i="13"/>
  <c r="Q30" i="13"/>
  <c r="Q29" i="13" s="1"/>
  <c r="V30" i="13"/>
  <c r="G33" i="13"/>
  <c r="G29" i="13" s="1"/>
  <c r="I33" i="13"/>
  <c r="K33" i="13"/>
  <c r="O33" i="13"/>
  <c r="O29" i="13" s="1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K29" i="13" s="1"/>
  <c r="O35" i="13"/>
  <c r="Q35" i="13"/>
  <c r="V35" i="13"/>
  <c r="V29" i="13" s="1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AE41" i="13"/>
  <c r="AF41" i="13"/>
  <c r="G3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K10" i="12"/>
  <c r="O10" i="12"/>
  <c r="V10" i="12"/>
  <c r="G11" i="12"/>
  <c r="I11" i="12"/>
  <c r="I10" i="12" s="1"/>
  <c r="K11" i="12"/>
  <c r="M11" i="12"/>
  <c r="M10" i="12" s="1"/>
  <c r="O11" i="12"/>
  <c r="Q11" i="12"/>
  <c r="Q10" i="12" s="1"/>
  <c r="V11" i="12"/>
  <c r="G20" i="12"/>
  <c r="K20" i="12"/>
  <c r="O20" i="12"/>
  <c r="V20" i="12"/>
  <c r="G21" i="12"/>
  <c r="I21" i="12"/>
  <c r="I20" i="12" s="1"/>
  <c r="K21" i="12"/>
  <c r="M21" i="12"/>
  <c r="M20" i="12" s="1"/>
  <c r="O21" i="12"/>
  <c r="Q21" i="12"/>
  <c r="Q20" i="12" s="1"/>
  <c r="V21" i="12"/>
  <c r="G25" i="12"/>
  <c r="G26" i="12"/>
  <c r="I26" i="12"/>
  <c r="I25" i="12" s="1"/>
  <c r="K26" i="12"/>
  <c r="M26" i="12"/>
  <c r="O26" i="12"/>
  <c r="Q26" i="12"/>
  <c r="Q25" i="12" s="1"/>
  <c r="V26" i="12"/>
  <c r="G29" i="12"/>
  <c r="M29" i="12" s="1"/>
  <c r="I29" i="12"/>
  <c r="K29" i="12"/>
  <c r="K25" i="12" s="1"/>
  <c r="O29" i="12"/>
  <c r="O25" i="12" s="1"/>
  <c r="Q29" i="12"/>
  <c r="V29" i="12"/>
  <c r="V25" i="12" s="1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AE38" i="12"/>
  <c r="I20" i="1"/>
  <c r="I19" i="1"/>
  <c r="I18" i="1"/>
  <c r="I17" i="1"/>
  <c r="I16" i="1"/>
  <c r="I67" i="1"/>
  <c r="J66" i="1" s="1"/>
  <c r="G49" i="1"/>
  <c r="G25" i="1" s="1"/>
  <c r="A25" i="1" s="1"/>
  <c r="G26" i="1" s="1"/>
  <c r="H48" i="1"/>
  <c r="I48" i="1" s="1"/>
  <c r="H47" i="1"/>
  <c r="I47" i="1" s="1"/>
  <c r="H46" i="1"/>
  <c r="I46" i="1" s="1"/>
  <c r="H45" i="1"/>
  <c r="I45" i="1" s="1"/>
  <c r="H43" i="1"/>
  <c r="I43" i="1" s="1"/>
  <c r="H42" i="1"/>
  <c r="I42" i="1" s="1"/>
  <c r="H41" i="1"/>
  <c r="I41" i="1" s="1"/>
  <c r="H40" i="1"/>
  <c r="I40" i="1" s="1"/>
  <c r="J64" i="1" l="1"/>
  <c r="J57" i="1"/>
  <c r="J62" i="1"/>
  <c r="J60" i="1"/>
  <c r="J58" i="1"/>
  <c r="J61" i="1"/>
  <c r="J63" i="1"/>
  <c r="J65" i="1"/>
  <c r="J59" i="1"/>
  <c r="J56" i="1"/>
  <c r="A26" i="1"/>
  <c r="F49" i="1"/>
  <c r="M8" i="15"/>
  <c r="AF23" i="15"/>
  <c r="G8" i="15"/>
  <c r="M8" i="14"/>
  <c r="M75" i="14"/>
  <c r="M57" i="14"/>
  <c r="G57" i="14"/>
  <c r="G8" i="14"/>
  <c r="M72" i="14"/>
  <c r="M8" i="13"/>
  <c r="G8" i="13"/>
  <c r="M33" i="13"/>
  <c r="M29" i="13" s="1"/>
  <c r="M25" i="12"/>
  <c r="AF38" i="12"/>
  <c r="J48" i="1"/>
  <c r="J44" i="1"/>
  <c r="J40" i="1"/>
  <c r="J45" i="1"/>
  <c r="J41" i="1"/>
  <c r="J46" i="1"/>
  <c r="J42" i="1"/>
  <c r="J47" i="1"/>
  <c r="J43" i="1"/>
  <c r="J39" i="1"/>
  <c r="J49" i="1" s="1"/>
  <c r="H49" i="1"/>
  <c r="I21" i="1"/>
  <c r="J28" i="1"/>
  <c r="J26" i="1"/>
  <c r="G38" i="1"/>
  <c r="F38" i="1"/>
  <c r="J23" i="1"/>
  <c r="J24" i="1"/>
  <c r="J25" i="1"/>
  <c r="J27" i="1"/>
  <c r="E24" i="1"/>
  <c r="E26" i="1"/>
  <c r="J67" i="1" l="1"/>
  <c r="G28" i="1"/>
  <c r="G23" i="1"/>
  <c r="A23" i="1" l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Šafář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<sst xmlns="http://schemas.openxmlformats.org/spreadsheetml/2006/main" count="992" uniqueCount="305">
  <si>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</si>
  <si>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</si>
  <si>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</si>
  <si>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</si>
  <si>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</si>
  <si>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</si>
  <si>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</si>
  <si>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</si>
  <si>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</si>
  <si>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</si>
  <si>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</si>
  <si>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</si>
  <si>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</si>
  <si>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</si>
  <si>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</si>
  <si>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</si>
  <si>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</si>
  <si>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</si>
  <si>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</si>
  <si>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</si>
  <si>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</si>
  <si>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</si>
  <si>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</si>
  <si>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</si>
  <si>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</si>
  <si>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</si>
  <si>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</si>
  <si>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</si>
  <si>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</si>
  <si>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</si>
  <si>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</si>
  <si>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</si>
  <si>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</si>
  <si>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</si>
  <si>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</si>
  <si>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</si>
  <si>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</si>
  <si>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</si>
  <si>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</si>
  <si>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</si>
  <si>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</si>
  <si>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</si>
  <si>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</si>
  <si>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1263</t>
  </si>
  <si>
    <t>Demolice objektů - letní kino Turnov</t>
  </si>
  <si>
    <t>MĚSTO TURNOV</t>
  </si>
  <si>
    <t>Antonína Dvořáka 335</t>
  </si>
  <si>
    <t>Turnov</t>
  </si>
  <si>
    <t>51101</t>
  </si>
  <si>
    <t>00276227</t>
  </si>
  <si>
    <t>CZ00276227</t>
  </si>
  <si>
    <t>Stavba</t>
  </si>
  <si>
    <t>Stavební objekt</t>
  </si>
  <si>
    <t>SO 1</t>
  </si>
  <si>
    <t>Rodinný domek</t>
  </si>
  <si>
    <t>1</t>
  </si>
  <si>
    <t>SO 2</t>
  </si>
  <si>
    <t>Sklep</t>
  </si>
  <si>
    <t>2</t>
  </si>
  <si>
    <t>SO 3</t>
  </si>
  <si>
    <t>Promítací stěna</t>
  </si>
  <si>
    <t>3</t>
  </si>
  <si>
    <t>VN a ON</t>
  </si>
  <si>
    <t>VN a ON - společné pro všechny objekty</t>
  </si>
  <si>
    <t>Celkem za stavbu</t>
  </si>
  <si>
    <t>CZK</t>
  </si>
  <si>
    <t>Rekapitulace dílů</t>
  </si>
  <si>
    <t>Typ dílu</t>
  </si>
  <si>
    <t>9</t>
  </si>
  <si>
    <t>Ostatní konstrukce, bourání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</si>
  <si>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</si>
  <si>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</si>
  <si>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</si>
  <si>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</si>
  <si>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</si>
  <si>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</si>
  <si>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</si>
  <si>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</si>
  <si>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712</t>
  </si>
  <si>
    <t>Povlakové krytiny</t>
  </si>
  <si>
    <t>762</t>
  </si>
  <si>
    <t>Konstrukce tesařské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</si>
  <si>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</si>
  <si>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</si>
  <si>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</si>
  <si>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</si>
  <si>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</si>
  <si>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</si>
  <si>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</si>
  <si>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</si>
  <si>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</si>
  <si>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</si>
  <si>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</si>
  <si>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</si>
  <si>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</si>
  <si>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</si>
  <si>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</si>
  <si>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</si>
  <si>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</si>
  <si>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</si>
  <si>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</si>
  <si>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</si>
  <si>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</si>
  <si>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</si>
  <si>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</si>
  <si>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</si>
  <si>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</si>
  <si>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</si>
  <si>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</si>
  <si>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</si>
  <si>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</si>
  <si>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</si>
  <si>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</si>
  <si>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</si>
  <si>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</si>
  <si>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</si>
  <si>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</si>
  <si>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961001</t>
  </si>
  <si>
    <t>Odpojení objektu od inž. sítí (elektro, voda)</t>
  </si>
  <si>
    <t>soubor</t>
  </si>
  <si>
    <t>Vlastní</t>
  </si>
  <si>
    <t>Indiv</t>
  </si>
  <si>
    <t>Práce</t>
  </si>
  <si>
    <t>POL1_1</t>
  </si>
  <si>
    <t>981014313R00</t>
  </si>
  <si>
    <t>Demolice budov pomocí těžké mechanizace z cihel, kamene, smíšeného a hrázděného zdiva, tvárnic na maltu vápennou nebo vápenocementovou, s podílem konstrukcí přes 15 do 20 %</t>
  </si>
  <si>
    <t>m3</t>
  </si>
  <si>
    <t>800-6</t>
  </si>
  <si>
    <t>RTS 20/ II</t>
  </si>
  <si>
    <t>výšky do 35 m,</t>
  </si>
  <si>
    <t>SPI</t>
  </si>
  <si>
    <t>Budovy výšky do 35 m.</t>
  </si>
  <si>
    <t>POP</t>
  </si>
  <si>
    <t>1.PP : 11,2*7,5*3</t>
  </si>
  <si>
    <t>VV</t>
  </si>
  <si>
    <t>Mezisoučet</t>
  </si>
  <si>
    <t>1.NP : 7,58*4,435*3,95</t>
  </si>
  <si>
    <t>6,438*5,95*3,95</t>
  </si>
  <si>
    <t>5,75*2,7*3</t>
  </si>
  <si>
    <t>4*1,6*1,2/2</t>
  </si>
  <si>
    <t>712300833RT3</t>
  </si>
  <si>
    <t>Odstranění povlakové krytiny a mechu na střechách plochých do 10° povlakové krytiny_x000D_
 třívrstvé, z ploch jednotlivě přes 20 m</t>
  </si>
  <si>
    <t>m2</t>
  </si>
  <si>
    <t>800-711</t>
  </si>
  <si>
    <t>POL1_</t>
  </si>
  <si>
    <t>1.NP : 7,58*4,435</t>
  </si>
  <si>
    <t>6,438*5,95</t>
  </si>
  <si>
    <t>5,75*2,7</t>
  </si>
  <si>
    <t>979990107R00</t>
  </si>
  <si>
    <t>Poplatek za skládku suti - směs betonu,cihel,dřeva</t>
  </si>
  <si>
    <t>t</t>
  </si>
  <si>
    <t>801-3</t>
  </si>
  <si>
    <t>suť celkem : 206,50363</t>
  </si>
  <si>
    <t>odpočet asf. lepenka : -1,22428</t>
  </si>
  <si>
    <t>979990121R00</t>
  </si>
  <si>
    <t>Poplatek za skládku suti - asfaltové pásy</t>
  </si>
  <si>
    <t>979011111R00</t>
  </si>
  <si>
    <t>Svislá doprava suti a vybouraných hmot za prvé podlaží nad nebo pod základním podlažím</t>
  </si>
  <si>
    <t>Přesun suti</t>
  </si>
  <si>
    <t>POL8_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</si>
  <si>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</si>
  <si>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</si>
  <si>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</si>
  <si>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</si>
  <si>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979083117R00</t>
  </si>
  <si>
    <t>Vodorovné přemístění suti přes 5000 m do 6000 m</t>
  </si>
  <si>
    <t>včetně naložení na dopravní prostředek a složení,</t>
  </si>
  <si>
    <t>979083191R00</t>
  </si>
  <si>
    <t>Vodorovné přemístění suti za každých dalších započatých 1000 m přes 6000 m</t>
  </si>
  <si>
    <t>SUM</t>
  </si>
  <si>
    <t>END</t>
  </si>
  <si>
    <t>961044111R00</t>
  </si>
  <si>
    <t>Bourání základů z betonu prostého</t>
  </si>
  <si>
    <t>nebo vybourání otvorů průřezové plochy přes 4 m2 v základech,</t>
  </si>
  <si>
    <t>základ sklepa - výpočet dle PD : 37*0,6*1</t>
  </si>
  <si>
    <t>962023491R00</t>
  </si>
  <si>
    <t>Bourání zdiva nadzákladového kamenného smíšeného na maltu cementovou</t>
  </si>
  <si>
    <t>nebo vybourání otvorů průřezové plochy přes 4 m2 ve zdivu nadzákladovém, včetně pomocného lešení o výšce podlahy do 1900 mm a pro zatížení do 1,5 kPa  (150 kg/m2),</t>
  </si>
  <si>
    <t>zdivo sklepa - výpočet dle PD : 41,2</t>
  </si>
  <si>
    <t>963012510R00</t>
  </si>
  <si>
    <t>Bourání stropů z desek železobetonových z desek prefabrikovaných s dutinami šířky do 300 mm a tloušťky do 140 mm</t>
  </si>
  <si>
    <t>nebo panelů železobetonových prefabrikovaných s dutinami, včetně pomocného lešení o výšce podlahy do 1900 mm a pro zatížení do 1,5 kPa  (150 kg/m2),</t>
  </si>
  <si>
    <t>strop sklepa - výpočet dle PD : 176,1*0,14</t>
  </si>
  <si>
    <t>964073321R00</t>
  </si>
  <si>
    <t>Vybourání válcovaných nosníků uložených ve zdivu cihelném, délky do 6 m, hmotnosti do 20 kg/m</t>
  </si>
  <si>
    <t>včetně pomocného lešení o výšce podlahy do 1900 mm a pro zatížení do 1,5 kPa  (150 kg/m2)</t>
  </si>
  <si>
    <t>strop sklepa - výpočet dle PD : 176,1*0,01933</t>
  </si>
  <si>
    <t>965042141RT4</t>
  </si>
  <si>
    <t>Bourání podkladů pod dlažby nebo litých celistvých dlažeb a mazanin  betonových nebo z litého asfaltu, tloušťky do 100 mm, plochy přes 4 m2</t>
  </si>
  <si>
    <t>strop sklepa - výpočet dle PD : 176,1*0,1</t>
  </si>
  <si>
    <t>998981123R00</t>
  </si>
  <si>
    <t>Přesun hmot pro demolice obj. postup. rozebíráním postupným rozebíráním, výšky do 21 m</t>
  </si>
  <si>
    <t>Přesun hmot</t>
  </si>
  <si>
    <t>POL7_</t>
  </si>
  <si>
    <t>(JKSO 801 až 803, 811 až 815) bez omezení</t>
  </si>
  <si>
    <t>712300832RT3</t>
  </si>
  <si>
    <t>Odstranění povlakové krytiny a mechu na střechách plochých do 10° povlakové krytiny_x000D_
 dvouvrstvé, z ploch jednotlivě přes 20 m</t>
  </si>
  <si>
    <t>strop sklepa - výpočet dle PD : 176,1</t>
  </si>
  <si>
    <t>suť celkem : 234,48264</t>
  </si>
  <si>
    <t>odpočet asf. lepenka : -1,761</t>
  </si>
  <si>
    <t>941941032RT4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</si>
  <si>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</si>
  <si>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</si>
  <si>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</si>
  <si>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</si>
  <si>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pro demontáž promítací stěny : (25,043+1,4*2+2)*13,392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</si>
  <si>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</si>
  <si>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</si>
  <si>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 xml:space="preserve">14 dní : </t>
  </si>
  <si>
    <t>pro demontáž promítací stěny : (25,043+1,4*2+2)*13,392/2</t>
  </si>
  <si>
    <t>941941502R00</t>
  </si>
  <si>
    <t>Dovoz a odvoz lešení rámového pronajatého</t>
  </si>
  <si>
    <t>km</t>
  </si>
  <si>
    <t>20 km : 20*2</t>
  </si>
  <si>
    <t xml:space="preserve">pro demontáž promítací stěny : </t>
  </si>
  <si>
    <t>941941832RT4</t>
  </si>
  <si>
    <t>Demontáž lešení lehkého řadového s podlahami šířky od 0,8 do 1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</si>
  <si>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</si>
  <si>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</si>
  <si>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</si>
  <si>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</si>
  <si>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944944081R00</t>
  </si>
  <si>
    <t xml:space="preserve">Demontáž ochranné sítě z umělých vláken </t>
  </si>
  <si>
    <t>944946111RT2</t>
  </si>
  <si>
    <t>Ochrana před propadem suti na lešových podlahách z geotextilie, včetně dodávky textílie, 500 g/m2</t>
  </si>
  <si>
    <t>961055111R00</t>
  </si>
  <si>
    <t>Bourání základů železobetonových</t>
  </si>
  <si>
    <t>nebo vybourání otvorů průřezové plochy přes 4 m2 v základech</t>
  </si>
  <si>
    <t xml:space="preserve">dle výpisů původní PD : </t>
  </si>
  <si>
    <t>patka 21 : 2*0,6*1*4</t>
  </si>
  <si>
    <t>patka 22 : 2*0,7*1*2</t>
  </si>
  <si>
    <t>2*0,2*1*2</t>
  </si>
  <si>
    <t>962051114R00</t>
  </si>
  <si>
    <t>Bourání příček železobetonových tloušky do 50 mm</t>
  </si>
  <si>
    <t>nebo vybourání otvorů průřezové plochy přes 4 m2 v příčkách železobetonových, včetně pomocného lešení o výšce podlahy do 1900 mm a pro zatížení do 1,5 kPa  (150 kg/m2),</t>
  </si>
  <si>
    <t>dle výpisů původní PD : 320</t>
  </si>
  <si>
    <t>96205111SXX</t>
  </si>
  <si>
    <t>Příplatek za  výztuž a složitost - Bourání příček železobetonových tl. 5 cm, viz skladba stávající příčky dle PD</t>
  </si>
  <si>
    <t>981011111R00</t>
  </si>
  <si>
    <t xml:space="preserve">Demolice budov prováděné postupným rozebíráním dřevěných lehkých jednostranně obitých,  </t>
  </si>
  <si>
    <t>dolní část promítací stěny : 25,043*1,4*3,01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</si>
  <si>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</si>
  <si>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</si>
  <si>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</si>
  <si>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>střechy : 114+57</t>
  </si>
  <si>
    <t>762342812R00</t>
  </si>
  <si>
    <t>Demontáž bednění a laťování laťování střech o sklonu do 60 stupňů včetně všech nadstřešních konstrukcí rozteč latí přes 22 do 50 cm</t>
  </si>
  <si>
    <t>767392802R00</t>
  </si>
  <si>
    <t>Demontáž krytin střech z plechů šroubovaných</t>
  </si>
  <si>
    <t>800-767</t>
  </si>
  <si>
    <t>Al tvarovaný plech : 114+57</t>
  </si>
  <si>
    <t>767996801R00</t>
  </si>
  <si>
    <t>Demontáž ostatních doplňků staveb atypických konstrukcí_x000D_
 o hmotnosti přes 20 do 50 kg</t>
  </si>
  <si>
    <t>kg</t>
  </si>
  <si>
    <t>L profily : 30</t>
  </si>
  <si>
    <t>767996802R00</t>
  </si>
  <si>
    <t>Demontáž ostatních doplňků staveb atypických konstrukcí_x000D_
 o hmotnosti přes 50 do 100 kg</t>
  </si>
  <si>
    <t>Začátek provozního součtu</t>
  </si>
  <si>
    <t xml:space="preserve">  konstrukce stěny - velková hmotnost : 12720</t>
  </si>
  <si>
    <t>Konec provozního součtu</t>
  </si>
  <si>
    <t>rozřezání na 100 kg části konstrukce : 12720</t>
  </si>
  <si>
    <t>998767103R00</t>
  </si>
  <si>
    <t>Přesun hmot pro kovové stavební doplňk. konstrukce v objektech výšky do 24 m</t>
  </si>
  <si>
    <t>50 m vodorovně</t>
  </si>
  <si>
    <t>171156461200R</t>
  </si>
  <si>
    <t>Jeřáb automobilní Tatra 815 AD 28</t>
  </si>
  <si>
    <t>Sh</t>
  </si>
  <si>
    <t>STROJ</t>
  </si>
  <si>
    <t>Stroj</t>
  </si>
  <si>
    <t>POL6_</t>
  </si>
  <si>
    <t>Nosnost 28 t při vyložení 3 m od středu otoče jeřábu.</t>
  </si>
  <si>
    <t>pro demontáž ocelové kontrukce stěny : 60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</si>
  <si>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</si>
  <si>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</si>
  <si>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</si>
  <si>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konstrukce stěny - velková hmotnost : 12,720</t>
  </si>
  <si>
    <t>L profily : 0,030</t>
  </si>
  <si>
    <t>979951131R00</t>
  </si>
  <si>
    <t>Výkup kovů - hliník, plechy</t>
  </si>
  <si>
    <t>Al tvarovanž plech : (114+57)*0,007</t>
  </si>
  <si>
    <t>suť celkem : 80,04272</t>
  </si>
  <si>
    <t>odpočet výkup kovů : -(12,75+1,197)</t>
  </si>
  <si>
    <t>979011121R00</t>
  </si>
  <si>
    <t>Svislá doprava suti a vybouraných hmot příplatek za každé další podlaží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</si>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</sst>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NumberFormat="1" applyFont="1" applyAlignment="1">
      <alignment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VM7E3I8FXoMdPmXa/t7bJOjLFR5PBCXSMuOaxouJiztij1yyMy8667YSThS81SQMPpJNP9Ya0aRIVAIe4ZFsg==" saltValue="EeY9y628GXwOxoG4R9OsD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SUMIF(F56:F66,A16,I56:I66)+SUMIF(F56:F66,"PSU",I56:I66)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SUMIF(F56:F66,A17,I56:I66)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SUMIF(F56:F66,A18,I56:I66)</f>
        <v>0</v>
      </c>
      <c r="J18" s="85"/>
    </row>
    <row r="19" spans="1:10" ht="23.25" customHeight="1" x14ac:dyDescent="0.2">
      <c r="A19" s="196" t="s">
        <v>87</v>
      </c>
      <c r="B19" s="38" t="s">
        <v>27</v>
      </c>
      <c r="C19" s="62"/>
      <c r="D19" s="63"/>
      <c r="E19" s="83"/>
      <c r="F19" s="84"/>
      <c r="G19" s="83"/>
      <c r="H19" s="84"/>
      <c r="I19" s="83">
        <f>SUMIF(F56:F66,A19,I56:I66)</f>
        <v>0</v>
      </c>
      <c r="J19" s="85"/>
    </row>
    <row r="20" spans="1:10" ht="23.25" customHeight="1" x14ac:dyDescent="0.2">
      <c r="A20" s="196" t="s">
        <v>88</v>
      </c>
      <c r="B20" s="38" t="s">
        <v>28</v>
      </c>
      <c r="C20" s="62"/>
      <c r="D20" s="63"/>
      <c r="E20" s="83"/>
      <c r="F20" s="84"/>
      <c r="G20" s="83"/>
      <c r="H20" s="84"/>
      <c r="I20" s="83">
        <f>SUMIF(F56:F66,A20,I56:I66)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 1 1 Pol'!AE38+'SO 2 2 Pol'!AE41+'SO 3 3 Pol'!AE96+'VN a ON VN a ON Pol'!AE23</f>
        <v>0</v>
      </c>
      <c r="G39" s="150">
        <f>'SO 1 1 Pol'!AF38+'SO 2 2 Pol'!AF41+'SO 3 3 Pol'!AF96+'VN a ON VN a ON Pol'!AF23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2</v>
      </c>
      <c r="B41" s="153" t="s">
        <v>53</v>
      </c>
      <c r="C41" s="154" t="s">
        <v>54</v>
      </c>
      <c r="D41" s="154"/>
      <c r="E41" s="154"/>
      <c r="F41" s="155">
        <f>'SO 1 1 Pol'!AE38</f>
        <v>0</v>
      </c>
      <c r="G41" s="156">
        <f>'SO 1 1 Pol'!AF38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54</v>
      </c>
      <c r="D42" s="148"/>
      <c r="E42" s="148"/>
      <c r="F42" s="159">
        <f>'SO 1 1 Pol'!AE38</f>
        <v>0</v>
      </c>
      <c r="G42" s="151">
        <f>'SO 1 1 Pol'!AF38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2</v>
      </c>
      <c r="B43" s="153" t="s">
        <v>56</v>
      </c>
      <c r="C43" s="154" t="s">
        <v>57</v>
      </c>
      <c r="D43" s="154"/>
      <c r="E43" s="154"/>
      <c r="F43" s="155">
        <f>'SO 2 2 Pol'!AE41</f>
        <v>0</v>
      </c>
      <c r="G43" s="156">
        <f>'SO 2 2 Pol'!AF41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58</v>
      </c>
      <c r="C44" s="148" t="s">
        <v>57</v>
      </c>
      <c r="D44" s="148"/>
      <c r="E44" s="148"/>
      <c r="F44" s="159">
        <f>'SO 2 2 Pol'!AE41</f>
        <v>0</v>
      </c>
      <c r="G44" s="151">
        <f>'SO 2 2 Pol'!AF41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2</v>
      </c>
      <c r="B45" s="153" t="s">
        <v>59</v>
      </c>
      <c r="C45" s="154" t="s">
        <v>60</v>
      </c>
      <c r="D45" s="154"/>
      <c r="E45" s="154"/>
      <c r="F45" s="155">
        <f>'SO 3 3 Pol'!AE96</f>
        <v>0</v>
      </c>
      <c r="G45" s="156">
        <f>'SO 3 3 Pol'!AF96</f>
        <v>0</v>
      </c>
      <c r="H45" s="156">
        <f>(F45*SazbaDPH1/100)+(G45*SazbaDPH2/100)</f>
        <v>0</v>
      </c>
      <c r="I45" s="156">
        <f>F45+G45+H45</f>
        <v>0</v>
      </c>
      <c r="J45" s="157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61</v>
      </c>
      <c r="C46" s="148" t="s">
        <v>60</v>
      </c>
      <c r="D46" s="148"/>
      <c r="E46" s="148"/>
      <c r="F46" s="159">
        <f>'SO 3 3 Pol'!AE96</f>
        <v>0</v>
      </c>
      <c r="G46" s="151">
        <f>'SO 3 3 Pol'!AF96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2</v>
      </c>
      <c r="B47" s="153" t="s">
        <v>62</v>
      </c>
      <c r="C47" s="154" t="s">
        <v>63</v>
      </c>
      <c r="D47" s="154"/>
      <c r="E47" s="154"/>
      <c r="F47" s="155">
        <f>'VN a ON VN a ON Pol'!AE23</f>
        <v>0</v>
      </c>
      <c r="G47" s="156">
        <f>'VN a ON VN a ON Pol'!AF23</f>
        <v>0</v>
      </c>
      <c r="H47" s="156">
        <f>(F47*SazbaDPH1/100)+(G47*SazbaDPH2/100)</f>
        <v>0</v>
      </c>
      <c r="I47" s="156">
        <f>F47+G47+H47</f>
        <v>0</v>
      </c>
      <c r="J47" s="157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62</v>
      </c>
      <c r="C48" s="148" t="s">
        <v>63</v>
      </c>
      <c r="D48" s="148"/>
      <c r="E48" s="148"/>
      <c r="F48" s="159">
        <f>'VN a ON VN a ON Pol'!AE23</f>
        <v>0</v>
      </c>
      <c r="G48" s="151">
        <f>'VN a ON VN a ON Pol'!AF23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7"/>
      <c r="B49" s="160" t="s">
        <v>64</v>
      </c>
      <c r="C49" s="161"/>
      <c r="D49" s="161"/>
      <c r="E49" s="162"/>
      <c r="F49" s="163">
        <f>SUMIF(A39:A48,"=1",F39:F48)</f>
        <v>0</v>
      </c>
      <c r="G49" s="164">
        <f>SUMIF(A39:A48,"=1",G39:G48)</f>
        <v>0</v>
      </c>
      <c r="H49" s="164">
        <f>SUMIF(A39:A48,"=1",H39:H48)</f>
        <v>0</v>
      </c>
      <c r="I49" s="164">
        <f>SUMIF(A39:A48,"=1",I39:I48)</f>
        <v>0</v>
      </c>
      <c r="J49" s="165">
        <f>SUMIF(A39:A48,"=1",J39:J48)</f>
        <v>0</v>
      </c>
    </row>
    <row r="53" spans="1:10" ht="15.75" x14ac:dyDescent="0.25">
      <c r="B53" s="176" t="s">
        <v>66</v>
      </c>
    </row>
    <row r="55" spans="1:10" ht="25.5" customHeight="1" x14ac:dyDescent="0.2">
      <c r="A55" s="178"/>
      <c r="B55" s="181" t="s">
        <v>17</v>
      </c>
      <c r="C55" s="181" t="s">
        <v>5</v>
      </c>
      <c r="D55" s="182"/>
      <c r="E55" s="182"/>
      <c r="F55" s="183" t="s">
        <v>67</v>
      </c>
      <c r="G55" s="183"/>
      <c r="H55" s="183"/>
      <c r="I55" s="183" t="s">
        <v>29</v>
      </c>
      <c r="J55" s="183" t="s">
        <v>0</v>
      </c>
    </row>
    <row r="56" spans="1:10" ht="36.75" customHeight="1" x14ac:dyDescent="0.2">
      <c r="A56" s="179"/>
      <c r="B56" s="184" t="s">
        <v>68</v>
      </c>
      <c r="C56" s="185" t="s">
        <v>69</v>
      </c>
      <c r="D56" s="186"/>
      <c r="E56" s="186"/>
      <c r="F56" s="192" t="s">
        <v>24</v>
      </c>
      <c r="G56" s="193"/>
      <c r="H56" s="193"/>
      <c r="I56" s="193">
        <f>'SO 1 1 Pol'!G8</f>
        <v>0</v>
      </c>
      <c r="J56" s="190" t="str">
        <f>IF(I67=0,"",I56/I67*100)</f>
        <v/>
      </c>
    </row>
    <row r="57" spans="1:10" ht="36.75" customHeight="1" x14ac:dyDescent="0.2">
      <c r="A57" s="179"/>
      <c r="B57" s="184" t="s">
        <v>70</v>
      </c>
      <c r="C57" s="185" t="s">
        <v>71</v>
      </c>
      <c r="D57" s="186"/>
      <c r="E57" s="186"/>
      <c r="F57" s="192" t="s">
        <v>24</v>
      </c>
      <c r="G57" s="193"/>
      <c r="H57" s="193"/>
      <c r="I57" s="193">
        <f>'SO 3 3 Pol'!G8</f>
        <v>0</v>
      </c>
      <c r="J57" s="190" t="str">
        <f>IF(I67=0,"",I57/I67*100)</f>
        <v/>
      </c>
    </row>
    <row r="58" spans="1:10" ht="36.75" customHeight="1" x14ac:dyDescent="0.2">
      <c r="A58" s="179"/>
      <c r="B58" s="184" t="s">
        <v>72</v>
      </c>
      <c r="C58" s="185" t="s">
        <v>73</v>
      </c>
      <c r="D58" s="186"/>
      <c r="E58" s="186"/>
      <c r="F58" s="192" t="s">
        <v>24</v>
      </c>
      <c r="G58" s="193"/>
      <c r="H58" s="193"/>
      <c r="I58" s="193">
        <f>'SO 2 2 Pol'!G8+'SO 3 3 Pol'!G31</f>
        <v>0</v>
      </c>
      <c r="J58" s="190" t="str">
        <f>IF(I67=0,"",I58/I67*100)</f>
        <v/>
      </c>
    </row>
    <row r="59" spans="1:10" ht="36.75" customHeight="1" x14ac:dyDescent="0.2">
      <c r="A59" s="179"/>
      <c r="B59" s="184" t="s">
        <v>74</v>
      </c>
      <c r="C59" s="185" t="s">
        <v>75</v>
      </c>
      <c r="D59" s="186"/>
      <c r="E59" s="186"/>
      <c r="F59" s="192" t="s">
        <v>24</v>
      </c>
      <c r="G59" s="193"/>
      <c r="H59" s="193"/>
      <c r="I59" s="193">
        <f>'SO 1 1 Pol'!G10+'SO 3 3 Pol'!G43</f>
        <v>0</v>
      </c>
      <c r="J59" s="190" t="str">
        <f>IF(I67=0,"",I59/I67*100)</f>
        <v/>
      </c>
    </row>
    <row r="60" spans="1:10" ht="36.75" customHeight="1" x14ac:dyDescent="0.2">
      <c r="A60" s="179"/>
      <c r="B60" s="184" t="s">
        <v>76</v>
      </c>
      <c r="C60" s="185" t="s">
        <v>77</v>
      </c>
      <c r="D60" s="186"/>
      <c r="E60" s="186"/>
      <c r="F60" s="192" t="s">
        <v>24</v>
      </c>
      <c r="G60" s="193"/>
      <c r="H60" s="193"/>
      <c r="I60" s="193">
        <f>'SO 2 2 Pol'!G23+'SO 3 3 Pol'!G47</f>
        <v>0</v>
      </c>
      <c r="J60" s="190" t="str">
        <f>IF(I67=0,"",I60/I67*100)</f>
        <v/>
      </c>
    </row>
    <row r="61" spans="1:10" ht="36.75" customHeight="1" x14ac:dyDescent="0.2">
      <c r="A61" s="179"/>
      <c r="B61" s="184" t="s">
        <v>78</v>
      </c>
      <c r="C61" s="185" t="s">
        <v>79</v>
      </c>
      <c r="D61" s="186"/>
      <c r="E61" s="186"/>
      <c r="F61" s="192" t="s">
        <v>25</v>
      </c>
      <c r="G61" s="193"/>
      <c r="H61" s="193"/>
      <c r="I61" s="193">
        <f>'SO 1 1 Pol'!G20+'SO 2 2 Pol'!G26</f>
        <v>0</v>
      </c>
      <c r="J61" s="190" t="str">
        <f>IF(I67=0,"",I61/I67*100)</f>
        <v/>
      </c>
    </row>
    <row r="62" spans="1:10" ht="36.75" customHeight="1" x14ac:dyDescent="0.2">
      <c r="A62" s="179"/>
      <c r="B62" s="184" t="s">
        <v>80</v>
      </c>
      <c r="C62" s="185" t="s">
        <v>81</v>
      </c>
      <c r="D62" s="186"/>
      <c r="E62" s="186"/>
      <c r="F62" s="192" t="s">
        <v>25</v>
      </c>
      <c r="G62" s="193"/>
      <c r="H62" s="193"/>
      <c r="I62" s="193">
        <f>'SO 3 3 Pol'!G50</f>
        <v>0</v>
      </c>
      <c r="J62" s="190" t="str">
        <f>IF(I67=0,"",I62/I67*100)</f>
        <v/>
      </c>
    </row>
    <row r="63" spans="1:10" ht="36.75" customHeight="1" x14ac:dyDescent="0.2">
      <c r="A63" s="179"/>
      <c r="B63" s="184" t="s">
        <v>82</v>
      </c>
      <c r="C63" s="185" t="s">
        <v>83</v>
      </c>
      <c r="D63" s="186"/>
      <c r="E63" s="186"/>
      <c r="F63" s="192" t="s">
        <v>25</v>
      </c>
      <c r="G63" s="193"/>
      <c r="H63" s="193"/>
      <c r="I63" s="193">
        <f>'SO 3 3 Pol'!G57</f>
        <v>0</v>
      </c>
      <c r="J63" s="190" t="str">
        <f>IF(I67=0,"",I63/I67*100)</f>
        <v/>
      </c>
    </row>
    <row r="64" spans="1:10" ht="36.75" customHeight="1" x14ac:dyDescent="0.2">
      <c r="A64" s="179"/>
      <c r="B64" s="184" t="s">
        <v>84</v>
      </c>
      <c r="C64" s="185" t="s">
        <v>85</v>
      </c>
      <c r="D64" s="186"/>
      <c r="E64" s="186"/>
      <c r="F64" s="192" t="s">
        <v>86</v>
      </c>
      <c r="G64" s="193"/>
      <c r="H64" s="193"/>
      <c r="I64" s="193">
        <f>'SO 1 1 Pol'!G25+'SO 2 2 Pol'!G29+'SO 3 3 Pol'!G75</f>
        <v>0</v>
      </c>
      <c r="J64" s="190" t="str">
        <f>IF(I67=0,"",I64/I67*100)</f>
        <v/>
      </c>
    </row>
    <row r="65" spans="1:10" ht="36.75" customHeight="1" x14ac:dyDescent="0.2">
      <c r="A65" s="179"/>
      <c r="B65" s="184" t="s">
        <v>87</v>
      </c>
      <c r="C65" s="185" t="s">
        <v>27</v>
      </c>
      <c r="D65" s="186"/>
      <c r="E65" s="186"/>
      <c r="F65" s="192" t="s">
        <v>87</v>
      </c>
      <c r="G65" s="193"/>
      <c r="H65" s="193"/>
      <c r="I65" s="193">
        <f>'VN a ON VN a ON Pol'!G8</f>
        <v>0</v>
      </c>
      <c r="J65" s="190" t="str">
        <f>IF(I67=0,"",I65/I67*100)</f>
        <v/>
      </c>
    </row>
    <row r="66" spans="1:10" ht="36.75" customHeight="1" x14ac:dyDescent="0.2">
      <c r="A66" s="179"/>
      <c r="B66" s="184" t="s">
        <v>88</v>
      </c>
      <c r="C66" s="185" t="s">
        <v>28</v>
      </c>
      <c r="D66" s="186"/>
      <c r="E66" s="186"/>
      <c r="F66" s="192" t="s">
        <v>88</v>
      </c>
      <c r="G66" s="193"/>
      <c r="H66" s="193"/>
      <c r="I66" s="193">
        <f>'VN a ON VN a ON Pol'!G17</f>
        <v>0</v>
      </c>
      <c r="J66" s="190" t="str">
        <f>IF(I67=0,"",I66/I67*100)</f>
        <v/>
      </c>
    </row>
    <row r="67" spans="1:10" ht="25.5" customHeight="1" x14ac:dyDescent="0.2">
      <c r="A67" s="180"/>
      <c r="B67" s="187" t="s">
        <v>1</v>
      </c>
      <c r="C67" s="188"/>
      <c r="D67" s="189"/>
      <c r="E67" s="189"/>
      <c r="F67" s="194"/>
      <c r="G67" s="195"/>
      <c r="H67" s="195"/>
      <c r="I67" s="195">
        <f>SUM(I56:I66)</f>
        <v>0</v>
      </c>
      <c r="J67" s="191">
        <f>SUM(J56:J66)</f>
        <v>0</v>
      </c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  <row r="70" spans="1:10" x14ac:dyDescent="0.2">
      <c r="F70" s="135"/>
      <c r="G70" s="135"/>
      <c r="H70" s="135"/>
      <c r="I70" s="135"/>
      <c r="J70" s="136"/>
    </row>
  </sheetData>
  <sheetProtection algorithmName="SHA-512" hashValue="qDx2cQCNPS+Jrrepd6Zftolnl+LE2/81scE6YeAuGSCs/6Xjn0egjUK1DEC3OMwP9HzJ0djNbceptCUkh5O+Cw==" saltValue="kuv4C3sxzWNVIf0MS2HkX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uQg+LTZPo4RoNX1hlk7x9uaWVxG1ikxoremelZIFnROo0GV7NGxJq/tGiLuoczF2pRNv8KkySlRDqI8XYL/okw==" saltValue="8muyHk4pHZeQ+YvZSsgtO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55</v>
      </c>
      <c r="C4" s="204" t="s">
        <v>54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7" t="s">
        <v>115</v>
      </c>
      <c r="B8" s="228" t="s">
        <v>68</v>
      </c>
      <c r="C8" s="250" t="s">
        <v>69</v>
      </c>
      <c r="D8" s="229"/>
      <c r="E8" s="230"/>
      <c r="F8" s="231"/>
      <c r="G8" s="231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1"/>
      <c r="O8" s="231">
        <f>SUM(O9:O9)</f>
        <v>0</v>
      </c>
      <c r="P8" s="231"/>
      <c r="Q8" s="231">
        <f>SUM(Q9:Q9)</f>
        <v>0</v>
      </c>
      <c r="R8" s="231"/>
      <c r="S8" s="231"/>
      <c r="T8" s="232"/>
      <c r="U8" s="226"/>
      <c r="V8" s="226">
        <f>SUM(V9:V9)</f>
        <v>0</v>
      </c>
      <c r="W8" s="226"/>
      <c r="X8" s="226"/>
      <c r="AG8" t="s">
        <v>116</v>
      </c>
    </row>
    <row r="9" spans="1:60" outlineLevel="1" x14ac:dyDescent="0.2">
      <c r="A9" s="240">
        <v>1</v>
      </c>
      <c r="B9" s="241" t="s">
        <v>117</v>
      </c>
      <c r="C9" s="251" t="s">
        <v>118</v>
      </c>
      <c r="D9" s="242" t="s">
        <v>119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120</v>
      </c>
      <c r="T9" s="246" t="s">
        <v>121</v>
      </c>
      <c r="U9" s="221">
        <v>0</v>
      </c>
      <c r="V9" s="221">
        <f>ROUND(E9*U9,2)</f>
        <v>0</v>
      </c>
      <c r="W9" s="221"/>
      <c r="X9" s="221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123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7" t="s">
        <v>115</v>
      </c>
      <c r="B10" s="228" t="s">
        <v>74</v>
      </c>
      <c r="C10" s="250" t="s">
        <v>75</v>
      </c>
      <c r="D10" s="229"/>
      <c r="E10" s="230"/>
      <c r="F10" s="231"/>
      <c r="G10" s="231">
        <f>SUMIF(AG11:AG19,"&lt;&gt;NOR",G11:G19)</f>
        <v>0</v>
      </c>
      <c r="H10" s="231"/>
      <c r="I10" s="231">
        <f>SUM(I11:I19)</f>
        <v>0</v>
      </c>
      <c r="J10" s="231"/>
      <c r="K10" s="231">
        <f>SUM(K11:K19)</f>
        <v>0</v>
      </c>
      <c r="L10" s="231"/>
      <c r="M10" s="231">
        <f>SUM(M11:M19)</f>
        <v>0</v>
      </c>
      <c r="N10" s="231"/>
      <c r="O10" s="231">
        <f>SUM(O11:O19)</f>
        <v>0</v>
      </c>
      <c r="P10" s="231"/>
      <c r="Q10" s="231">
        <f>SUM(Q11:Q19)</f>
        <v>205.28</v>
      </c>
      <c r="R10" s="231"/>
      <c r="S10" s="231"/>
      <c r="T10" s="232"/>
      <c r="U10" s="226"/>
      <c r="V10" s="226">
        <f>SUM(V11:V19)</f>
        <v>185.09</v>
      </c>
      <c r="W10" s="226"/>
      <c r="X10" s="226"/>
      <c r="AG10" t="s">
        <v>116</v>
      </c>
    </row>
    <row r="11" spans="1:60" ht="33.75" outlineLevel="1" x14ac:dyDescent="0.2">
      <c r="A11" s="233">
        <v>2</v>
      </c>
      <c r="B11" s="234" t="s">
        <v>124</v>
      </c>
      <c r="C11" s="252" t="s">
        <v>125</v>
      </c>
      <c r="D11" s="235" t="s">
        <v>126</v>
      </c>
      <c r="E11" s="236">
        <v>586.51242999999999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0.35</v>
      </c>
      <c r="Q11" s="238">
        <f>ROUND(E11*P11,2)</f>
        <v>205.28</v>
      </c>
      <c r="R11" s="238" t="s">
        <v>127</v>
      </c>
      <c r="S11" s="238" t="s">
        <v>128</v>
      </c>
      <c r="T11" s="239" t="s">
        <v>128</v>
      </c>
      <c r="U11" s="221">
        <v>0.31557000000000002</v>
      </c>
      <c r="V11" s="221">
        <f>ROUND(E11*U11,2)</f>
        <v>185.09</v>
      </c>
      <c r="W11" s="221"/>
      <c r="X11" s="221" t="s">
        <v>122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123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3" t="s">
        <v>129</v>
      </c>
      <c r="D12" s="247"/>
      <c r="E12" s="247"/>
      <c r="F12" s="247"/>
      <c r="G12" s="247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4" t="s">
        <v>131</v>
      </c>
      <c r="D13" s="248"/>
      <c r="E13" s="248"/>
      <c r="F13" s="248"/>
      <c r="G13" s="248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5" t="s">
        <v>133</v>
      </c>
      <c r="D14" s="222"/>
      <c r="E14" s="223">
        <v>252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6" t="s">
        <v>135</v>
      </c>
      <c r="D15" s="224"/>
      <c r="E15" s="225">
        <v>252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>
        <v>1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5" t="s">
        <v>136</v>
      </c>
      <c r="D16" s="222"/>
      <c r="E16" s="223">
        <v>132.78834000000001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5" t="s">
        <v>137</v>
      </c>
      <c r="D17" s="222"/>
      <c r="E17" s="223">
        <v>151.3091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 t="s">
        <v>138</v>
      </c>
      <c r="D18" s="222"/>
      <c r="E18" s="223">
        <v>46.575000000000003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5" t="s">
        <v>139</v>
      </c>
      <c r="D19" s="222"/>
      <c r="E19" s="223">
        <v>3.84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27" t="s">
        <v>115</v>
      </c>
      <c r="B20" s="228" t="s">
        <v>78</v>
      </c>
      <c r="C20" s="250" t="s">
        <v>79</v>
      </c>
      <c r="D20" s="229"/>
      <c r="E20" s="230"/>
      <c r="F20" s="231"/>
      <c r="G20" s="231">
        <f>SUMIF(AG21:AG24,"&lt;&gt;NOR",G21:G24)</f>
        <v>0</v>
      </c>
      <c r="H20" s="231"/>
      <c r="I20" s="231">
        <f>SUM(I21:I24)</f>
        <v>0</v>
      </c>
      <c r="J20" s="231"/>
      <c r="K20" s="231">
        <f>SUM(K21:K24)</f>
        <v>0</v>
      </c>
      <c r="L20" s="231"/>
      <c r="M20" s="231">
        <f>SUM(M21:M24)</f>
        <v>0</v>
      </c>
      <c r="N20" s="231"/>
      <c r="O20" s="231">
        <f>SUM(O21:O24)</f>
        <v>0</v>
      </c>
      <c r="P20" s="231"/>
      <c r="Q20" s="231">
        <f>SUM(Q21:Q24)</f>
        <v>1.22</v>
      </c>
      <c r="R20" s="231"/>
      <c r="S20" s="231"/>
      <c r="T20" s="232"/>
      <c r="U20" s="226"/>
      <c r="V20" s="226">
        <f>SUM(V21:V24)</f>
        <v>5.68</v>
      </c>
      <c r="W20" s="226"/>
      <c r="X20" s="226"/>
      <c r="AG20" t="s">
        <v>116</v>
      </c>
    </row>
    <row r="21" spans="1:60" ht="22.5" outlineLevel="1" x14ac:dyDescent="0.2">
      <c r="A21" s="233">
        <v>3</v>
      </c>
      <c r="B21" s="234" t="s">
        <v>140</v>
      </c>
      <c r="C21" s="252" t="s">
        <v>141</v>
      </c>
      <c r="D21" s="235" t="s">
        <v>142</v>
      </c>
      <c r="E21" s="236">
        <v>87.448400000000007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8">
        <v>0</v>
      </c>
      <c r="O21" s="238">
        <f>ROUND(E21*N21,2)</f>
        <v>0</v>
      </c>
      <c r="P21" s="238">
        <v>1.4E-2</v>
      </c>
      <c r="Q21" s="238">
        <f>ROUND(E21*P21,2)</f>
        <v>1.22</v>
      </c>
      <c r="R21" s="238" t="s">
        <v>143</v>
      </c>
      <c r="S21" s="238" t="s">
        <v>128</v>
      </c>
      <c r="T21" s="239" t="s">
        <v>128</v>
      </c>
      <c r="U21" s="221">
        <v>6.5000000000000002E-2</v>
      </c>
      <c r="V21" s="221">
        <f>ROUND(E21*U21,2)</f>
        <v>5.68</v>
      </c>
      <c r="W21" s="221"/>
      <c r="X21" s="221" t="s">
        <v>122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 t="s">
        <v>145</v>
      </c>
      <c r="D22" s="222"/>
      <c r="E22" s="223">
        <v>33.6173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5" t="s">
        <v>146</v>
      </c>
      <c r="D23" s="222"/>
      <c r="E23" s="223">
        <v>38.306100000000001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5" t="s">
        <v>147</v>
      </c>
      <c r="D24" s="222"/>
      <c r="E24" s="223">
        <v>15.525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134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7" t="s">
        <v>115</v>
      </c>
      <c r="B25" s="228" t="s">
        <v>84</v>
      </c>
      <c r="C25" s="250" t="s">
        <v>85</v>
      </c>
      <c r="D25" s="229"/>
      <c r="E25" s="230"/>
      <c r="F25" s="231"/>
      <c r="G25" s="231">
        <f>SUMIF(AG26:AG36,"&lt;&gt;NOR",G26:G36)</f>
        <v>0</v>
      </c>
      <c r="H25" s="231"/>
      <c r="I25" s="231">
        <f>SUM(I26:I36)</f>
        <v>0</v>
      </c>
      <c r="J25" s="231"/>
      <c r="K25" s="231">
        <f>SUM(K26:K36)</f>
        <v>0</v>
      </c>
      <c r="L25" s="231"/>
      <c r="M25" s="231">
        <f>SUM(M26:M36)</f>
        <v>0</v>
      </c>
      <c r="N25" s="231"/>
      <c r="O25" s="231">
        <f>SUM(O26:O36)</f>
        <v>0</v>
      </c>
      <c r="P25" s="231"/>
      <c r="Q25" s="231">
        <f>SUM(Q26:Q36)</f>
        <v>0</v>
      </c>
      <c r="R25" s="231"/>
      <c r="S25" s="231"/>
      <c r="T25" s="232"/>
      <c r="U25" s="226"/>
      <c r="V25" s="226">
        <f>SUM(V26:V36)</f>
        <v>438.21000000000004</v>
      </c>
      <c r="W25" s="226"/>
      <c r="X25" s="226"/>
      <c r="AG25" t="s">
        <v>116</v>
      </c>
    </row>
    <row r="26" spans="1:60" outlineLevel="1" x14ac:dyDescent="0.2">
      <c r="A26" s="233">
        <v>4</v>
      </c>
      <c r="B26" s="234" t="s">
        <v>148</v>
      </c>
      <c r="C26" s="252" t="s">
        <v>149</v>
      </c>
      <c r="D26" s="235" t="s">
        <v>150</v>
      </c>
      <c r="E26" s="236">
        <v>205.27934999999999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38" t="s">
        <v>151</v>
      </c>
      <c r="S26" s="238" t="s">
        <v>128</v>
      </c>
      <c r="T26" s="239" t="s">
        <v>128</v>
      </c>
      <c r="U26" s="221">
        <v>0</v>
      </c>
      <c r="V26" s="221">
        <f>ROUND(E26*U26,2)</f>
        <v>0</v>
      </c>
      <c r="W26" s="221"/>
      <c r="X26" s="221" t="s">
        <v>122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144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 t="s">
        <v>152</v>
      </c>
      <c r="D27" s="222"/>
      <c r="E27" s="223">
        <v>206.50362999999999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134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5" t="s">
        <v>153</v>
      </c>
      <c r="D28" s="222"/>
      <c r="E28" s="223">
        <v>-1.22428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40">
        <v>5</v>
      </c>
      <c r="B29" s="241" t="s">
        <v>154</v>
      </c>
      <c r="C29" s="251" t="s">
        <v>155</v>
      </c>
      <c r="D29" s="242" t="s">
        <v>150</v>
      </c>
      <c r="E29" s="243">
        <v>1.22428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128</v>
      </c>
      <c r="T29" s="246" t="s">
        <v>128</v>
      </c>
      <c r="U29" s="221">
        <v>0</v>
      </c>
      <c r="V29" s="221">
        <f>ROUND(E29*U29,2)</f>
        <v>0</v>
      </c>
      <c r="W29" s="221"/>
      <c r="X29" s="221" t="s">
        <v>122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0">
        <v>6</v>
      </c>
      <c r="B30" s="241" t="s">
        <v>156</v>
      </c>
      <c r="C30" s="251" t="s">
        <v>157</v>
      </c>
      <c r="D30" s="242" t="s">
        <v>150</v>
      </c>
      <c r="E30" s="243">
        <v>206.50362999999999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 t="s">
        <v>151</v>
      </c>
      <c r="S30" s="245" t="s">
        <v>128</v>
      </c>
      <c r="T30" s="246" t="s">
        <v>128</v>
      </c>
      <c r="U30" s="221">
        <v>0.93</v>
      </c>
      <c r="V30" s="221">
        <f>ROUND(E30*U30,2)</f>
        <v>192.05</v>
      </c>
      <c r="W30" s="221"/>
      <c r="X30" s="221" t="s">
        <v>158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40">
        <v>7</v>
      </c>
      <c r="B31" s="241" t="s">
        <v>160</v>
      </c>
      <c r="C31" s="251" t="s">
        <v>161</v>
      </c>
      <c r="D31" s="242" t="s">
        <v>150</v>
      </c>
      <c r="E31" s="243">
        <v>206.50362999999999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 t="s">
        <v>151</v>
      </c>
      <c r="S31" s="245" t="s">
        <v>128</v>
      </c>
      <c r="T31" s="246" t="s">
        <v>128</v>
      </c>
      <c r="U31" s="221">
        <v>0.94199999999999995</v>
      </c>
      <c r="V31" s="221">
        <f>ROUND(E31*U31,2)</f>
        <v>194.53</v>
      </c>
      <c r="W31" s="221"/>
      <c r="X31" s="221" t="s">
        <v>158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159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40">
        <v>8</v>
      </c>
      <c r="B32" s="241" t="s">
        <v>162</v>
      </c>
      <c r="C32" s="251" t="s">
        <v>163</v>
      </c>
      <c r="D32" s="242" t="s">
        <v>150</v>
      </c>
      <c r="E32" s="243">
        <v>413.00725999999997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 t="s">
        <v>151</v>
      </c>
      <c r="S32" s="245" t="s">
        <v>128</v>
      </c>
      <c r="T32" s="246" t="s">
        <v>128</v>
      </c>
      <c r="U32" s="221">
        <v>0.105</v>
      </c>
      <c r="V32" s="221">
        <f>ROUND(E32*U32,2)</f>
        <v>43.37</v>
      </c>
      <c r="W32" s="221"/>
      <c r="X32" s="221" t="s">
        <v>158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159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3">
        <v>9</v>
      </c>
      <c r="B33" s="234" t="s">
        <v>164</v>
      </c>
      <c r="C33" s="252" t="s">
        <v>165</v>
      </c>
      <c r="D33" s="235" t="s">
        <v>150</v>
      </c>
      <c r="E33" s="236">
        <v>206.50362999999999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38" t="s">
        <v>127</v>
      </c>
      <c r="S33" s="238" t="s">
        <v>128</v>
      </c>
      <c r="T33" s="239" t="s">
        <v>128</v>
      </c>
      <c r="U33" s="221">
        <v>0.04</v>
      </c>
      <c r="V33" s="221">
        <f>ROUND(E33*U33,2)</f>
        <v>8.26</v>
      </c>
      <c r="W33" s="221"/>
      <c r="X33" s="221" t="s">
        <v>158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3" t="s">
        <v>166</v>
      </c>
      <c r="D34" s="247"/>
      <c r="E34" s="247"/>
      <c r="F34" s="247"/>
      <c r="G34" s="247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130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3">
        <v>10</v>
      </c>
      <c r="B35" s="234" t="s">
        <v>167</v>
      </c>
      <c r="C35" s="252" t="s">
        <v>168</v>
      </c>
      <c r="D35" s="235" t="s">
        <v>150</v>
      </c>
      <c r="E35" s="236">
        <v>206.50362999999999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8">
        <v>0</v>
      </c>
      <c r="O35" s="238">
        <f>ROUND(E35*N35,2)</f>
        <v>0</v>
      </c>
      <c r="P35" s="238">
        <v>0</v>
      </c>
      <c r="Q35" s="238">
        <f>ROUND(E35*P35,2)</f>
        <v>0</v>
      </c>
      <c r="R35" s="238" t="s">
        <v>127</v>
      </c>
      <c r="S35" s="238" t="s">
        <v>128</v>
      </c>
      <c r="T35" s="239" t="s">
        <v>128</v>
      </c>
      <c r="U35" s="221">
        <v>0</v>
      </c>
      <c r="V35" s="221">
        <f>ROUND(E35*U35,2)</f>
        <v>0</v>
      </c>
      <c r="W35" s="221"/>
      <c r="X35" s="221" t="s">
        <v>158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3" t="s">
        <v>166</v>
      </c>
      <c r="D36" s="247"/>
      <c r="E36" s="247"/>
      <c r="F36" s="247"/>
      <c r="G36" s="247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130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102</v>
      </c>
    </row>
    <row r="38" spans="1:60" x14ac:dyDescent="0.2">
      <c r="A38" s="215"/>
      <c r="B38" s="216" t="s">
        <v>29</v>
      </c>
      <c r="C38" s="258"/>
      <c r="D38" s="217"/>
      <c r="E38" s="218"/>
      <c r="F38" s="218"/>
      <c r="G38" s="249">
        <f>G8+G10+G20+G25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169</v>
      </c>
    </row>
    <row r="39" spans="1:60" x14ac:dyDescent="0.2">
      <c r="C39" s="259"/>
      <c r="D39" s="10"/>
      <c r="AG39" t="s">
        <v>170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GsiN5fGA5FC4QVgdk2hdI9iDfrmb1OPehggjeX7+ewNbti7Wuk3iqWVVGfS0/5rPu0JgIUFnQB8KIKpcQNq9Q==" saltValue="N3h7Vz4MYSkxY93jE3QE4w==" spinCount="100000" sheet="1"/>
  <mergeCells count="8">
    <mergeCell ref="C34:G34"/>
    <mergeCell ref="C36:G36"/>
    <mergeCell ref="A1:G1"/>
    <mergeCell ref="C2:G2"/>
    <mergeCell ref="C3:G3"/>
    <mergeCell ref="C4:G4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56</v>
      </c>
      <c r="C3" s="201" t="s">
        <v>57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58</v>
      </c>
      <c r="C4" s="204" t="s">
        <v>57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7" t="s">
        <v>115</v>
      </c>
      <c r="B8" s="228" t="s">
        <v>72</v>
      </c>
      <c r="C8" s="250" t="s">
        <v>73</v>
      </c>
      <c r="D8" s="229"/>
      <c r="E8" s="230"/>
      <c r="F8" s="231"/>
      <c r="G8" s="231">
        <f>SUMIF(AG9:AG22,"&lt;&gt;NOR",G9:G22)</f>
        <v>0</v>
      </c>
      <c r="H8" s="231"/>
      <c r="I8" s="231">
        <f>SUM(I9:I22)</f>
        <v>0</v>
      </c>
      <c r="J8" s="231"/>
      <c r="K8" s="231">
        <f>SUM(K9:K22)</f>
        <v>0</v>
      </c>
      <c r="L8" s="231"/>
      <c r="M8" s="231">
        <f>SUM(M9:M22)</f>
        <v>0</v>
      </c>
      <c r="N8" s="231"/>
      <c r="O8" s="231">
        <f>SUM(O9:O22)</f>
        <v>0.36</v>
      </c>
      <c r="P8" s="231"/>
      <c r="Q8" s="231">
        <f>SUM(Q9:Q22)</f>
        <v>232.71</v>
      </c>
      <c r="R8" s="231"/>
      <c r="S8" s="231"/>
      <c r="T8" s="232"/>
      <c r="U8" s="226"/>
      <c r="V8" s="226">
        <f>SUM(V9:V22)</f>
        <v>551.98</v>
      </c>
      <c r="W8" s="226"/>
      <c r="X8" s="226"/>
      <c r="AG8" t="s">
        <v>116</v>
      </c>
    </row>
    <row r="9" spans="1:60" outlineLevel="1" x14ac:dyDescent="0.2">
      <c r="A9" s="233">
        <v>1</v>
      </c>
      <c r="B9" s="234" t="s">
        <v>171</v>
      </c>
      <c r="C9" s="252" t="s">
        <v>172</v>
      </c>
      <c r="D9" s="235" t="s">
        <v>126</v>
      </c>
      <c r="E9" s="236">
        <v>22.2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2</v>
      </c>
      <c r="Q9" s="238">
        <f>ROUND(E9*P9,2)</f>
        <v>44.4</v>
      </c>
      <c r="R9" s="238" t="s">
        <v>151</v>
      </c>
      <c r="S9" s="238" t="s">
        <v>128</v>
      </c>
      <c r="T9" s="239" t="s">
        <v>128</v>
      </c>
      <c r="U9" s="221">
        <v>6.4359999999999999</v>
      </c>
      <c r="V9" s="221">
        <f>ROUND(E9*U9,2)</f>
        <v>142.88</v>
      </c>
      <c r="W9" s="221"/>
      <c r="X9" s="221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144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3" t="s">
        <v>173</v>
      </c>
      <c r="D10" s="247"/>
      <c r="E10" s="247"/>
      <c r="F10" s="247"/>
      <c r="G10" s="247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5" t="s">
        <v>174</v>
      </c>
      <c r="D11" s="222"/>
      <c r="E11" s="223">
        <v>22.2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134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3">
        <v>2</v>
      </c>
      <c r="B12" s="234" t="s">
        <v>175</v>
      </c>
      <c r="C12" s="252" t="s">
        <v>176</v>
      </c>
      <c r="D12" s="235" t="s">
        <v>126</v>
      </c>
      <c r="E12" s="236">
        <v>41.2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8">
        <v>1.33E-3</v>
      </c>
      <c r="O12" s="238">
        <f>ROUND(E12*N12,2)</f>
        <v>0.05</v>
      </c>
      <c r="P12" s="238">
        <v>2.27</v>
      </c>
      <c r="Q12" s="238">
        <f>ROUND(E12*P12,2)</f>
        <v>93.52</v>
      </c>
      <c r="R12" s="238" t="s">
        <v>151</v>
      </c>
      <c r="S12" s="238" t="s">
        <v>128</v>
      </c>
      <c r="T12" s="239" t="s">
        <v>128</v>
      </c>
      <c r="U12" s="221">
        <v>1.853</v>
      </c>
      <c r="V12" s="221">
        <f>ROUND(E12*U12,2)</f>
        <v>76.34</v>
      </c>
      <c r="W12" s="221"/>
      <c r="X12" s="221" t="s">
        <v>122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144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9"/>
      <c r="B13" s="220"/>
      <c r="C13" s="253" t="s">
        <v>177</v>
      </c>
      <c r="D13" s="247"/>
      <c r="E13" s="247"/>
      <c r="F13" s="247"/>
      <c r="G13" s="247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130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60" t="str">
        <f>C13</f>
        <v>nebo vybourání otvorů průřezové plochy přes 4 m2 ve zdivu nadzákladovém, včetně pomocného lešení o výšce podlahy do 1900 mm a pro zatížení do 1,5 kPa  (150 kg/m2),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5" t="s">
        <v>178</v>
      </c>
      <c r="D14" s="222"/>
      <c r="E14" s="223">
        <v>41.2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3">
        <v>3</v>
      </c>
      <c r="B15" s="234" t="s">
        <v>179</v>
      </c>
      <c r="C15" s="252" t="s">
        <v>180</v>
      </c>
      <c r="D15" s="235" t="s">
        <v>126</v>
      </c>
      <c r="E15" s="236">
        <v>24.654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8">
        <v>7.4099999999999999E-3</v>
      </c>
      <c r="O15" s="238">
        <f>ROUND(E15*N15,2)</f>
        <v>0.18</v>
      </c>
      <c r="P15" s="238">
        <v>2.1</v>
      </c>
      <c r="Q15" s="238">
        <f>ROUND(E15*P15,2)</f>
        <v>51.77</v>
      </c>
      <c r="R15" s="238" t="s">
        <v>151</v>
      </c>
      <c r="S15" s="238" t="s">
        <v>128</v>
      </c>
      <c r="T15" s="239" t="s">
        <v>128</v>
      </c>
      <c r="U15" s="221">
        <v>7.476</v>
      </c>
      <c r="V15" s="221">
        <f>ROUND(E15*U15,2)</f>
        <v>184.31</v>
      </c>
      <c r="W15" s="221"/>
      <c r="X15" s="221" t="s">
        <v>122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144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53" t="s">
        <v>181</v>
      </c>
      <c r="D16" s="247"/>
      <c r="E16" s="247"/>
      <c r="F16" s="247"/>
      <c r="G16" s="247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60" t="str">
        <f>C16</f>
        <v>nebo panelů železobetonových prefabrikovaných s dutinami, včetně pomocného lešení o výšce podlahy do 1900 mm a pro zatížení do 1,5 kPa  (150 kg/m2),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5" t="s">
        <v>182</v>
      </c>
      <c r="D17" s="222"/>
      <c r="E17" s="223">
        <v>24.654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134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3">
        <v>4</v>
      </c>
      <c r="B18" s="234" t="s">
        <v>183</v>
      </c>
      <c r="C18" s="252" t="s">
        <v>184</v>
      </c>
      <c r="D18" s="235" t="s">
        <v>150</v>
      </c>
      <c r="E18" s="236">
        <v>3.40401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8">
        <v>3.7479999999999999E-2</v>
      </c>
      <c r="O18" s="238">
        <f>ROUND(E18*N18,2)</f>
        <v>0.13</v>
      </c>
      <c r="P18" s="238">
        <v>1.258</v>
      </c>
      <c r="Q18" s="238">
        <f>ROUND(E18*P18,2)</f>
        <v>4.28</v>
      </c>
      <c r="R18" s="238" t="s">
        <v>151</v>
      </c>
      <c r="S18" s="238" t="s">
        <v>128</v>
      </c>
      <c r="T18" s="239" t="s">
        <v>128</v>
      </c>
      <c r="U18" s="221">
        <v>19.53</v>
      </c>
      <c r="V18" s="221">
        <f>ROUND(E18*U18,2)</f>
        <v>66.48</v>
      </c>
      <c r="W18" s="221"/>
      <c r="X18" s="221" t="s">
        <v>122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144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3" t="s">
        <v>185</v>
      </c>
      <c r="D19" s="247"/>
      <c r="E19" s="247"/>
      <c r="F19" s="247"/>
      <c r="G19" s="247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5" t="s">
        <v>186</v>
      </c>
      <c r="D20" s="222"/>
      <c r="E20" s="223">
        <v>3.40401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134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3">
        <v>5</v>
      </c>
      <c r="B21" s="234" t="s">
        <v>187</v>
      </c>
      <c r="C21" s="252" t="s">
        <v>188</v>
      </c>
      <c r="D21" s="235" t="s">
        <v>126</v>
      </c>
      <c r="E21" s="236">
        <v>17.61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8">
        <v>0</v>
      </c>
      <c r="O21" s="238">
        <f>ROUND(E21*N21,2)</f>
        <v>0</v>
      </c>
      <c r="P21" s="238">
        <v>2.2000000000000002</v>
      </c>
      <c r="Q21" s="238">
        <f>ROUND(E21*P21,2)</f>
        <v>38.74</v>
      </c>
      <c r="R21" s="238" t="s">
        <v>151</v>
      </c>
      <c r="S21" s="238" t="s">
        <v>128</v>
      </c>
      <c r="T21" s="239" t="s">
        <v>128</v>
      </c>
      <c r="U21" s="221">
        <v>4.6550000000000002</v>
      </c>
      <c r="V21" s="221">
        <f>ROUND(E21*U21,2)</f>
        <v>81.97</v>
      </c>
      <c r="W21" s="221"/>
      <c r="X21" s="221" t="s">
        <v>122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144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 t="s">
        <v>189</v>
      </c>
      <c r="D22" s="222"/>
      <c r="E22" s="223">
        <v>17.61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134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7" t="s">
        <v>115</v>
      </c>
      <c r="B23" s="228" t="s">
        <v>76</v>
      </c>
      <c r="C23" s="250" t="s">
        <v>77</v>
      </c>
      <c r="D23" s="229"/>
      <c r="E23" s="230"/>
      <c r="F23" s="231"/>
      <c r="G23" s="231">
        <f>SUMIF(AG24:AG25,"&lt;&gt;NOR",G24:G25)</f>
        <v>0</v>
      </c>
      <c r="H23" s="231"/>
      <c r="I23" s="231">
        <f>SUM(I24:I25)</f>
        <v>0</v>
      </c>
      <c r="J23" s="231"/>
      <c r="K23" s="231">
        <f>SUM(K24:K25)</f>
        <v>0</v>
      </c>
      <c r="L23" s="231"/>
      <c r="M23" s="231">
        <f>SUM(M24:M25)</f>
        <v>0</v>
      </c>
      <c r="N23" s="231"/>
      <c r="O23" s="231">
        <f>SUM(O24:O25)</f>
        <v>0</v>
      </c>
      <c r="P23" s="231"/>
      <c r="Q23" s="231">
        <f>SUM(Q24:Q25)</f>
        <v>0</v>
      </c>
      <c r="R23" s="231"/>
      <c r="S23" s="231"/>
      <c r="T23" s="232"/>
      <c r="U23" s="226"/>
      <c r="V23" s="226">
        <f>SUM(V24:V25)</f>
        <v>1.05</v>
      </c>
      <c r="W23" s="226"/>
      <c r="X23" s="226"/>
      <c r="AG23" t="s">
        <v>116</v>
      </c>
    </row>
    <row r="24" spans="1:60" ht="22.5" outlineLevel="1" x14ac:dyDescent="0.2">
      <c r="A24" s="233">
        <v>6</v>
      </c>
      <c r="B24" s="234" t="s">
        <v>190</v>
      </c>
      <c r="C24" s="252" t="s">
        <v>191</v>
      </c>
      <c r="D24" s="235" t="s">
        <v>150</v>
      </c>
      <c r="E24" s="236">
        <v>0.36506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38" t="s">
        <v>127</v>
      </c>
      <c r="S24" s="238" t="s">
        <v>128</v>
      </c>
      <c r="T24" s="239" t="s">
        <v>128</v>
      </c>
      <c r="U24" s="221">
        <v>2.8719999999999999</v>
      </c>
      <c r="V24" s="221">
        <f>ROUND(E24*U24,2)</f>
        <v>1.05</v>
      </c>
      <c r="W24" s="221"/>
      <c r="X24" s="221" t="s">
        <v>192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193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3" t="s">
        <v>194</v>
      </c>
      <c r="D25" s="247"/>
      <c r="E25" s="247"/>
      <c r="F25" s="247"/>
      <c r="G25" s="247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227" t="s">
        <v>115</v>
      </c>
      <c r="B26" s="228" t="s">
        <v>78</v>
      </c>
      <c r="C26" s="250" t="s">
        <v>79</v>
      </c>
      <c r="D26" s="229"/>
      <c r="E26" s="230"/>
      <c r="F26" s="231"/>
      <c r="G26" s="231">
        <f>SUMIF(AG27:AG28,"&lt;&gt;NOR",G27:G28)</f>
        <v>0</v>
      </c>
      <c r="H26" s="231"/>
      <c r="I26" s="231">
        <f>SUM(I27:I28)</f>
        <v>0</v>
      </c>
      <c r="J26" s="231"/>
      <c r="K26" s="231">
        <f>SUM(K27:K28)</f>
        <v>0</v>
      </c>
      <c r="L26" s="231"/>
      <c r="M26" s="231">
        <f>SUM(M27:M28)</f>
        <v>0</v>
      </c>
      <c r="N26" s="231"/>
      <c r="O26" s="231">
        <f>SUM(O27:O28)</f>
        <v>0</v>
      </c>
      <c r="P26" s="231"/>
      <c r="Q26" s="231">
        <f>SUM(Q27:Q28)</f>
        <v>1.76</v>
      </c>
      <c r="R26" s="231"/>
      <c r="S26" s="231"/>
      <c r="T26" s="232"/>
      <c r="U26" s="226"/>
      <c r="V26" s="226">
        <f>SUM(V27:V28)</f>
        <v>10.57</v>
      </c>
      <c r="W26" s="226"/>
      <c r="X26" s="226"/>
      <c r="AG26" t="s">
        <v>116</v>
      </c>
    </row>
    <row r="27" spans="1:60" ht="22.5" outlineLevel="1" x14ac:dyDescent="0.2">
      <c r="A27" s="233">
        <v>7</v>
      </c>
      <c r="B27" s="234" t="s">
        <v>195</v>
      </c>
      <c r="C27" s="252" t="s">
        <v>196</v>
      </c>
      <c r="D27" s="235" t="s">
        <v>142</v>
      </c>
      <c r="E27" s="236">
        <v>176.1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0.01</v>
      </c>
      <c r="Q27" s="238">
        <f>ROUND(E27*P27,2)</f>
        <v>1.76</v>
      </c>
      <c r="R27" s="238" t="s">
        <v>143</v>
      </c>
      <c r="S27" s="238" t="s">
        <v>128</v>
      </c>
      <c r="T27" s="239" t="s">
        <v>128</v>
      </c>
      <c r="U27" s="221">
        <v>0.06</v>
      </c>
      <c r="V27" s="221">
        <f>ROUND(E27*U27,2)</f>
        <v>10.57</v>
      </c>
      <c r="W27" s="221"/>
      <c r="X27" s="221" t="s">
        <v>122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144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5" t="s">
        <v>197</v>
      </c>
      <c r="D28" s="222"/>
      <c r="E28" s="223">
        <v>176.1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7" t="s">
        <v>115</v>
      </c>
      <c r="B29" s="228" t="s">
        <v>84</v>
      </c>
      <c r="C29" s="250" t="s">
        <v>85</v>
      </c>
      <c r="D29" s="229"/>
      <c r="E29" s="230"/>
      <c r="F29" s="231"/>
      <c r="G29" s="231">
        <f>SUMIF(AG30:AG39,"&lt;&gt;NOR",G30:G39)</f>
        <v>0</v>
      </c>
      <c r="H29" s="231"/>
      <c r="I29" s="231">
        <f>SUM(I30:I39)</f>
        <v>0</v>
      </c>
      <c r="J29" s="231"/>
      <c r="K29" s="231">
        <f>SUM(K30:K39)</f>
        <v>0</v>
      </c>
      <c r="L29" s="231"/>
      <c r="M29" s="231">
        <f>SUM(M30:M39)</f>
        <v>0</v>
      </c>
      <c r="N29" s="231"/>
      <c r="O29" s="231">
        <f>SUM(O30:O39)</f>
        <v>0</v>
      </c>
      <c r="P29" s="231"/>
      <c r="Q29" s="231">
        <f>SUM(Q30:Q39)</f>
        <v>0</v>
      </c>
      <c r="R29" s="231"/>
      <c r="S29" s="231"/>
      <c r="T29" s="232"/>
      <c r="U29" s="226"/>
      <c r="V29" s="226">
        <f>SUM(V30:V39)</f>
        <v>498.04</v>
      </c>
      <c r="W29" s="226"/>
      <c r="X29" s="226"/>
      <c r="AG29" t="s">
        <v>116</v>
      </c>
    </row>
    <row r="30" spans="1:60" outlineLevel="1" x14ac:dyDescent="0.2">
      <c r="A30" s="233">
        <v>8</v>
      </c>
      <c r="B30" s="234" t="s">
        <v>148</v>
      </c>
      <c r="C30" s="252" t="s">
        <v>149</v>
      </c>
      <c r="D30" s="235" t="s">
        <v>150</v>
      </c>
      <c r="E30" s="236">
        <v>232.72164000000001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38" t="s">
        <v>151</v>
      </c>
      <c r="S30" s="238" t="s">
        <v>128</v>
      </c>
      <c r="T30" s="239" t="s">
        <v>128</v>
      </c>
      <c r="U30" s="221">
        <v>0</v>
      </c>
      <c r="V30" s="221">
        <f>ROUND(E30*U30,2)</f>
        <v>0</v>
      </c>
      <c r="W30" s="221"/>
      <c r="X30" s="221" t="s">
        <v>122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144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5" t="s">
        <v>198</v>
      </c>
      <c r="D31" s="222"/>
      <c r="E31" s="223">
        <v>234.48264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134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5" t="s">
        <v>199</v>
      </c>
      <c r="D32" s="222"/>
      <c r="E32" s="223">
        <v>-1.7609999999999999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134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0">
        <v>9</v>
      </c>
      <c r="B33" s="241" t="s">
        <v>156</v>
      </c>
      <c r="C33" s="251" t="s">
        <v>157</v>
      </c>
      <c r="D33" s="242" t="s">
        <v>150</v>
      </c>
      <c r="E33" s="243">
        <v>234.48264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 t="s">
        <v>151</v>
      </c>
      <c r="S33" s="245" t="s">
        <v>128</v>
      </c>
      <c r="T33" s="246" t="s">
        <v>128</v>
      </c>
      <c r="U33" s="221">
        <v>0.93</v>
      </c>
      <c r="V33" s="221">
        <f>ROUND(E33*U33,2)</f>
        <v>218.07</v>
      </c>
      <c r="W33" s="221"/>
      <c r="X33" s="221" t="s">
        <v>158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0">
        <v>10</v>
      </c>
      <c r="B34" s="241" t="s">
        <v>160</v>
      </c>
      <c r="C34" s="251" t="s">
        <v>161</v>
      </c>
      <c r="D34" s="242" t="s">
        <v>150</v>
      </c>
      <c r="E34" s="243">
        <v>234.48264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21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 t="s">
        <v>151</v>
      </c>
      <c r="S34" s="245" t="s">
        <v>128</v>
      </c>
      <c r="T34" s="246" t="s">
        <v>128</v>
      </c>
      <c r="U34" s="221">
        <v>0.94199999999999995</v>
      </c>
      <c r="V34" s="221">
        <f>ROUND(E34*U34,2)</f>
        <v>220.88</v>
      </c>
      <c r="W34" s="221"/>
      <c r="X34" s="221" t="s">
        <v>158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159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40">
        <v>11</v>
      </c>
      <c r="B35" s="241" t="s">
        <v>162</v>
      </c>
      <c r="C35" s="251" t="s">
        <v>163</v>
      </c>
      <c r="D35" s="242" t="s">
        <v>150</v>
      </c>
      <c r="E35" s="243">
        <v>468.96528999999998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 t="s">
        <v>151</v>
      </c>
      <c r="S35" s="245" t="s">
        <v>128</v>
      </c>
      <c r="T35" s="246" t="s">
        <v>128</v>
      </c>
      <c r="U35" s="221">
        <v>0.105</v>
      </c>
      <c r="V35" s="221">
        <f>ROUND(E35*U35,2)</f>
        <v>49.24</v>
      </c>
      <c r="W35" s="221"/>
      <c r="X35" s="221" t="s">
        <v>158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159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3">
        <v>12</v>
      </c>
      <c r="B36" s="234" t="s">
        <v>164</v>
      </c>
      <c r="C36" s="252" t="s">
        <v>165</v>
      </c>
      <c r="D36" s="235" t="s">
        <v>150</v>
      </c>
      <c r="E36" s="236">
        <v>234.48264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38" t="s">
        <v>127</v>
      </c>
      <c r="S36" s="238" t="s">
        <v>128</v>
      </c>
      <c r="T36" s="239" t="s">
        <v>128</v>
      </c>
      <c r="U36" s="221">
        <v>4.2000000000000003E-2</v>
      </c>
      <c r="V36" s="221">
        <f>ROUND(E36*U36,2)</f>
        <v>9.85</v>
      </c>
      <c r="W36" s="221"/>
      <c r="X36" s="221" t="s">
        <v>158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159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3" t="s">
        <v>166</v>
      </c>
      <c r="D37" s="247"/>
      <c r="E37" s="247"/>
      <c r="F37" s="247"/>
      <c r="G37" s="247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130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13</v>
      </c>
      <c r="B38" s="234" t="s">
        <v>167</v>
      </c>
      <c r="C38" s="252" t="s">
        <v>168</v>
      </c>
      <c r="D38" s="235" t="s">
        <v>150</v>
      </c>
      <c r="E38" s="236">
        <v>234.48264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8">
        <v>0</v>
      </c>
      <c r="O38" s="238">
        <f>ROUND(E38*N38,2)</f>
        <v>0</v>
      </c>
      <c r="P38" s="238">
        <v>0</v>
      </c>
      <c r="Q38" s="238">
        <f>ROUND(E38*P38,2)</f>
        <v>0</v>
      </c>
      <c r="R38" s="238" t="s">
        <v>127</v>
      </c>
      <c r="S38" s="238" t="s">
        <v>128</v>
      </c>
      <c r="T38" s="239" t="s">
        <v>128</v>
      </c>
      <c r="U38" s="221">
        <v>0</v>
      </c>
      <c r="V38" s="221">
        <f>ROUND(E38*U38,2)</f>
        <v>0</v>
      </c>
      <c r="W38" s="221"/>
      <c r="X38" s="221" t="s">
        <v>158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159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3" t="s">
        <v>166</v>
      </c>
      <c r="D39" s="247"/>
      <c r="E39" s="247"/>
      <c r="F39" s="247"/>
      <c r="G39" s="247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v>15</v>
      </c>
      <c r="AF40">
        <v>21</v>
      </c>
      <c r="AG40" t="s">
        <v>102</v>
      </c>
    </row>
    <row r="41" spans="1:60" x14ac:dyDescent="0.2">
      <c r="A41" s="215"/>
      <c r="B41" s="216" t="s">
        <v>29</v>
      </c>
      <c r="C41" s="258"/>
      <c r="D41" s="217"/>
      <c r="E41" s="218"/>
      <c r="F41" s="218"/>
      <c r="G41" s="249">
        <f>G8+G23+G26+G29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f>SUMIF(L7:L39,AE40,G7:G39)</f>
        <v>0</v>
      </c>
      <c r="AF41">
        <f>SUMIF(L7:L39,AF40,G7:G39)</f>
        <v>0</v>
      </c>
      <c r="AG41" t="s">
        <v>169</v>
      </c>
    </row>
    <row r="42" spans="1:60" x14ac:dyDescent="0.2">
      <c r="C42" s="259"/>
      <c r="D42" s="10"/>
      <c r="AG42" t="s">
        <v>170</v>
      </c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nNadfsi8qa+hmvbDLk/mT4efj6VHGEQLlcxo1ArY7RnQrmUYrXPBX/Wc6S6Szva5nBfShi2NbIKJ4Z0qNT0DA==" saltValue="PqkP58rNdsbuUoI20H32VQ==" spinCount="100000" sheet="1"/>
  <mergeCells count="11">
    <mergeCell ref="C16:G16"/>
    <mergeCell ref="C19:G19"/>
    <mergeCell ref="C25:G25"/>
    <mergeCell ref="C37:G37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59</v>
      </c>
      <c r="C3" s="201" t="s">
        <v>60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61</v>
      </c>
      <c r="C4" s="204" t="s">
        <v>60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7" t="s">
        <v>115</v>
      </c>
      <c r="B8" s="228" t="s">
        <v>70</v>
      </c>
      <c r="C8" s="250" t="s">
        <v>71</v>
      </c>
      <c r="D8" s="229"/>
      <c r="E8" s="230"/>
      <c r="F8" s="231"/>
      <c r="G8" s="231">
        <f>SUMIF(AG9:AG30,"&lt;&gt;NOR",G9:G30)</f>
        <v>0</v>
      </c>
      <c r="H8" s="231"/>
      <c r="I8" s="231">
        <f>SUM(I9:I30)</f>
        <v>0</v>
      </c>
      <c r="J8" s="231"/>
      <c r="K8" s="231">
        <f>SUM(K9:K30)</f>
        <v>0</v>
      </c>
      <c r="L8" s="231"/>
      <c r="M8" s="231">
        <f>SUM(M9:M30)</f>
        <v>0</v>
      </c>
      <c r="N8" s="231"/>
      <c r="O8" s="231">
        <f>SUM(O9:O30)</f>
        <v>0.25</v>
      </c>
      <c r="P8" s="231"/>
      <c r="Q8" s="231">
        <f>SUM(Q9:Q30)</f>
        <v>0</v>
      </c>
      <c r="R8" s="231"/>
      <c r="S8" s="231"/>
      <c r="T8" s="232"/>
      <c r="U8" s="226"/>
      <c r="V8" s="226">
        <f>SUM(V9:V30)</f>
        <v>106.83</v>
      </c>
      <c r="W8" s="226"/>
      <c r="X8" s="226"/>
      <c r="AG8" t="s">
        <v>116</v>
      </c>
    </row>
    <row r="9" spans="1:60" ht="22.5" outlineLevel="1" x14ac:dyDescent="0.2">
      <c r="A9" s="233">
        <v>1</v>
      </c>
      <c r="B9" s="234" t="s">
        <v>200</v>
      </c>
      <c r="C9" s="252" t="s">
        <v>201</v>
      </c>
      <c r="D9" s="235" t="s">
        <v>142</v>
      </c>
      <c r="E9" s="236">
        <v>399.65746000000001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 t="s">
        <v>202</v>
      </c>
      <c r="S9" s="238" t="s">
        <v>128</v>
      </c>
      <c r="T9" s="239" t="s">
        <v>128</v>
      </c>
      <c r="U9" s="221">
        <v>0.109</v>
      </c>
      <c r="V9" s="221">
        <f>ROUND(E9*U9,2)</f>
        <v>43.56</v>
      </c>
      <c r="W9" s="221"/>
      <c r="X9" s="221" t="s">
        <v>122</v>
      </c>
      <c r="Y9" s="212"/>
      <c r="Z9" s="212"/>
      <c r="AA9" s="212"/>
      <c r="AB9" s="212"/>
      <c r="AC9" s="212"/>
      <c r="AD9" s="212"/>
      <c r="AE9" s="212"/>
      <c r="AF9" s="212"/>
      <c r="AG9" s="212" t="s">
        <v>144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3" t="s">
        <v>203</v>
      </c>
      <c r="D10" s="247"/>
      <c r="E10" s="247"/>
      <c r="F10" s="247"/>
      <c r="G10" s="247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4" t="s">
        <v>204</v>
      </c>
      <c r="D11" s="248"/>
      <c r="E11" s="248"/>
      <c r="F11" s="248"/>
      <c r="G11" s="248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132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5" t="s">
        <v>205</v>
      </c>
      <c r="D12" s="222"/>
      <c r="E12" s="223">
        <v>399.65746000000001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134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33">
        <v>2</v>
      </c>
      <c r="B13" s="234" t="s">
        <v>206</v>
      </c>
      <c r="C13" s="252" t="s">
        <v>207</v>
      </c>
      <c r="D13" s="235" t="s">
        <v>142</v>
      </c>
      <c r="E13" s="236">
        <v>199.82873000000001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38" t="s">
        <v>202</v>
      </c>
      <c r="S13" s="238" t="s">
        <v>128</v>
      </c>
      <c r="T13" s="239" t="s">
        <v>128</v>
      </c>
      <c r="U13" s="221">
        <v>0</v>
      </c>
      <c r="V13" s="221">
        <f>ROUND(E13*U13,2)</f>
        <v>0</v>
      </c>
      <c r="W13" s="221"/>
      <c r="X13" s="221" t="s">
        <v>122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144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3" t="s">
        <v>203</v>
      </c>
      <c r="D14" s="247"/>
      <c r="E14" s="247"/>
      <c r="F14" s="247"/>
      <c r="G14" s="247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 t="s">
        <v>208</v>
      </c>
      <c r="D15" s="222"/>
      <c r="E15" s="223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134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5" t="s">
        <v>209</v>
      </c>
      <c r="D16" s="222"/>
      <c r="E16" s="223">
        <v>199.82873000000001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3">
        <v>3</v>
      </c>
      <c r="B17" s="234" t="s">
        <v>210</v>
      </c>
      <c r="C17" s="252" t="s">
        <v>211</v>
      </c>
      <c r="D17" s="235" t="s">
        <v>212</v>
      </c>
      <c r="E17" s="236">
        <v>40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38" t="s">
        <v>202</v>
      </c>
      <c r="S17" s="238" t="s">
        <v>128</v>
      </c>
      <c r="T17" s="239" t="s">
        <v>128</v>
      </c>
      <c r="U17" s="221">
        <v>0</v>
      </c>
      <c r="V17" s="221">
        <f>ROUND(E17*U17,2)</f>
        <v>0</v>
      </c>
      <c r="W17" s="221"/>
      <c r="X17" s="221" t="s">
        <v>122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144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 t="s">
        <v>213</v>
      </c>
      <c r="D18" s="222"/>
      <c r="E18" s="223">
        <v>40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134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5" t="s">
        <v>214</v>
      </c>
      <c r="D19" s="222"/>
      <c r="E19" s="223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134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33">
        <v>4</v>
      </c>
      <c r="B20" s="234" t="s">
        <v>215</v>
      </c>
      <c r="C20" s="252" t="s">
        <v>216</v>
      </c>
      <c r="D20" s="235" t="s">
        <v>142</v>
      </c>
      <c r="E20" s="236">
        <v>399.65746000000001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38" t="s">
        <v>202</v>
      </c>
      <c r="S20" s="238" t="s">
        <v>128</v>
      </c>
      <c r="T20" s="239" t="s">
        <v>128</v>
      </c>
      <c r="U20" s="221">
        <v>7.0000000000000007E-2</v>
      </c>
      <c r="V20" s="221">
        <f>ROUND(E20*U20,2)</f>
        <v>27.98</v>
      </c>
      <c r="W20" s="221"/>
      <c r="X20" s="221" t="s">
        <v>122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144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5" t="s">
        <v>205</v>
      </c>
      <c r="D21" s="222"/>
      <c r="E21" s="223">
        <v>399.65746000000001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134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33">
        <v>5</v>
      </c>
      <c r="B22" s="234" t="s">
        <v>217</v>
      </c>
      <c r="C22" s="252" t="s">
        <v>218</v>
      </c>
      <c r="D22" s="235" t="s">
        <v>142</v>
      </c>
      <c r="E22" s="236">
        <v>399.65746000000001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38" t="s">
        <v>202</v>
      </c>
      <c r="S22" s="238" t="s">
        <v>128</v>
      </c>
      <c r="T22" s="239" t="s">
        <v>128</v>
      </c>
      <c r="U22" s="221">
        <v>3.0300000000000001E-2</v>
      </c>
      <c r="V22" s="221">
        <f>ROUND(E22*U22,2)</f>
        <v>12.11</v>
      </c>
      <c r="W22" s="221"/>
      <c r="X22" s="221" t="s">
        <v>122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144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5" t="s">
        <v>205</v>
      </c>
      <c r="D23" s="222"/>
      <c r="E23" s="223">
        <v>399.65746000000001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134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33.75" outlineLevel="1" x14ac:dyDescent="0.2">
      <c r="A24" s="233">
        <v>6</v>
      </c>
      <c r="B24" s="234" t="s">
        <v>219</v>
      </c>
      <c r="C24" s="252" t="s">
        <v>220</v>
      </c>
      <c r="D24" s="235" t="s">
        <v>142</v>
      </c>
      <c r="E24" s="236">
        <v>199.82873000000001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8">
        <v>5.0000000000000002E-5</v>
      </c>
      <c r="O24" s="238">
        <f>ROUND(E24*N24,2)</f>
        <v>0.01</v>
      </c>
      <c r="P24" s="238">
        <v>0</v>
      </c>
      <c r="Q24" s="238">
        <f>ROUND(E24*P24,2)</f>
        <v>0</v>
      </c>
      <c r="R24" s="238" t="s">
        <v>202</v>
      </c>
      <c r="S24" s="238" t="s">
        <v>128</v>
      </c>
      <c r="T24" s="239" t="s">
        <v>128</v>
      </c>
      <c r="U24" s="221">
        <v>0</v>
      </c>
      <c r="V24" s="221">
        <f>ROUND(E24*U24,2)</f>
        <v>0</v>
      </c>
      <c r="W24" s="221"/>
      <c r="X24" s="221" t="s">
        <v>122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144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5" t="s">
        <v>208</v>
      </c>
      <c r="D25" s="222"/>
      <c r="E25" s="223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134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5" t="s">
        <v>209</v>
      </c>
      <c r="D26" s="222"/>
      <c r="E26" s="223">
        <v>199.82873000000001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134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3">
        <v>7</v>
      </c>
      <c r="B27" s="234" t="s">
        <v>221</v>
      </c>
      <c r="C27" s="252" t="s">
        <v>222</v>
      </c>
      <c r="D27" s="235" t="s">
        <v>142</v>
      </c>
      <c r="E27" s="236">
        <v>399.65746000000001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8">
        <v>0</v>
      </c>
      <c r="O27" s="238">
        <f>ROUND(E27*N27,2)</f>
        <v>0</v>
      </c>
      <c r="P27" s="238">
        <v>0</v>
      </c>
      <c r="Q27" s="238">
        <f>ROUND(E27*P27,2)</f>
        <v>0</v>
      </c>
      <c r="R27" s="238" t="s">
        <v>202</v>
      </c>
      <c r="S27" s="238" t="s">
        <v>128</v>
      </c>
      <c r="T27" s="239" t="s">
        <v>128</v>
      </c>
      <c r="U27" s="221">
        <v>1.7999999999999999E-2</v>
      </c>
      <c r="V27" s="221">
        <f>ROUND(E27*U27,2)</f>
        <v>7.19</v>
      </c>
      <c r="W27" s="221"/>
      <c r="X27" s="221" t="s">
        <v>122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144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5" t="s">
        <v>205</v>
      </c>
      <c r="D28" s="222"/>
      <c r="E28" s="223">
        <v>399.65746000000001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134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33">
        <v>8</v>
      </c>
      <c r="B29" s="234" t="s">
        <v>223</v>
      </c>
      <c r="C29" s="252" t="s">
        <v>224</v>
      </c>
      <c r="D29" s="235" t="s">
        <v>142</v>
      </c>
      <c r="E29" s="236">
        <v>399.65746000000001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8">
        <v>5.9999999999999995E-4</v>
      </c>
      <c r="O29" s="238">
        <f>ROUND(E29*N29,2)</f>
        <v>0.24</v>
      </c>
      <c r="P29" s="238">
        <v>0</v>
      </c>
      <c r="Q29" s="238">
        <f>ROUND(E29*P29,2)</f>
        <v>0</v>
      </c>
      <c r="R29" s="238" t="s">
        <v>202</v>
      </c>
      <c r="S29" s="238" t="s">
        <v>128</v>
      </c>
      <c r="T29" s="239" t="s">
        <v>128</v>
      </c>
      <c r="U29" s="221">
        <v>0.04</v>
      </c>
      <c r="V29" s="221">
        <f>ROUND(E29*U29,2)</f>
        <v>15.99</v>
      </c>
      <c r="W29" s="221"/>
      <c r="X29" s="221" t="s">
        <v>122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144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5" t="s">
        <v>205</v>
      </c>
      <c r="D30" s="222"/>
      <c r="E30" s="223">
        <v>399.65746000000001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134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27" t="s">
        <v>115</v>
      </c>
      <c r="B31" s="228" t="s">
        <v>72</v>
      </c>
      <c r="C31" s="250" t="s">
        <v>73</v>
      </c>
      <c r="D31" s="229"/>
      <c r="E31" s="230"/>
      <c r="F31" s="231"/>
      <c r="G31" s="231">
        <f>SUMIF(AG32:AG42,"&lt;&gt;NOR",G32:G42)</f>
        <v>0</v>
      </c>
      <c r="H31" s="231"/>
      <c r="I31" s="231">
        <f>SUM(I32:I42)</f>
        <v>0</v>
      </c>
      <c r="J31" s="231"/>
      <c r="K31" s="231">
        <f>SUM(K32:K42)</f>
        <v>0</v>
      </c>
      <c r="L31" s="231"/>
      <c r="M31" s="231">
        <f>SUM(M32:M42)</f>
        <v>0</v>
      </c>
      <c r="N31" s="231"/>
      <c r="O31" s="231">
        <f>SUM(O32:O42)</f>
        <v>0.42</v>
      </c>
      <c r="P31" s="231"/>
      <c r="Q31" s="231">
        <f>SUM(Q32:Q42)</f>
        <v>58.56</v>
      </c>
      <c r="R31" s="231"/>
      <c r="S31" s="231"/>
      <c r="T31" s="232"/>
      <c r="U31" s="226"/>
      <c r="V31" s="226">
        <f>SUM(V32:V42)</f>
        <v>336.37</v>
      </c>
      <c r="W31" s="226"/>
      <c r="X31" s="226"/>
      <c r="AG31" t="s">
        <v>116</v>
      </c>
    </row>
    <row r="32" spans="1:60" outlineLevel="1" x14ac:dyDescent="0.2">
      <c r="A32" s="233">
        <v>10</v>
      </c>
      <c r="B32" s="234" t="s">
        <v>225</v>
      </c>
      <c r="C32" s="252" t="s">
        <v>226</v>
      </c>
      <c r="D32" s="235" t="s">
        <v>126</v>
      </c>
      <c r="E32" s="236">
        <v>8.4</v>
      </c>
      <c r="F32" s="237"/>
      <c r="G32" s="238">
        <f>ROUND(E32*F32,2)</f>
        <v>0</v>
      </c>
      <c r="H32" s="237"/>
      <c r="I32" s="238">
        <f>ROUND(E32*H32,2)</f>
        <v>0</v>
      </c>
      <c r="J32" s="237"/>
      <c r="K32" s="238">
        <f>ROUND(E32*J32,2)</f>
        <v>0</v>
      </c>
      <c r="L32" s="238">
        <v>21</v>
      </c>
      <c r="M32" s="238">
        <f>G32*(1+L32/100)</f>
        <v>0</v>
      </c>
      <c r="N32" s="238">
        <v>0</v>
      </c>
      <c r="O32" s="238">
        <f>ROUND(E32*N32,2)</f>
        <v>0</v>
      </c>
      <c r="P32" s="238">
        <v>2.4</v>
      </c>
      <c r="Q32" s="238">
        <f>ROUND(E32*P32,2)</f>
        <v>20.16</v>
      </c>
      <c r="R32" s="238" t="s">
        <v>151</v>
      </c>
      <c r="S32" s="238" t="s">
        <v>128</v>
      </c>
      <c r="T32" s="239" t="s">
        <v>128</v>
      </c>
      <c r="U32" s="221">
        <v>13.301</v>
      </c>
      <c r="V32" s="221">
        <f>ROUND(E32*U32,2)</f>
        <v>111.73</v>
      </c>
      <c r="W32" s="221"/>
      <c r="X32" s="221" t="s">
        <v>122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144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3" t="s">
        <v>227</v>
      </c>
      <c r="D33" s="247"/>
      <c r="E33" s="247"/>
      <c r="F33" s="247"/>
      <c r="G33" s="247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130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5" t="s">
        <v>228</v>
      </c>
      <c r="D34" s="222"/>
      <c r="E34" s="223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134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5" t="s">
        <v>229</v>
      </c>
      <c r="D35" s="222"/>
      <c r="E35" s="223">
        <v>4.8</v>
      </c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134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5" t="s">
        <v>230</v>
      </c>
      <c r="D36" s="222"/>
      <c r="E36" s="223">
        <v>2.8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134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5" t="s">
        <v>231</v>
      </c>
      <c r="D37" s="222"/>
      <c r="E37" s="223">
        <v>0.8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134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3">
        <v>11</v>
      </c>
      <c r="B38" s="234" t="s">
        <v>232</v>
      </c>
      <c r="C38" s="252" t="s">
        <v>233</v>
      </c>
      <c r="D38" s="235" t="s">
        <v>142</v>
      </c>
      <c r="E38" s="236">
        <v>320</v>
      </c>
      <c r="F38" s="237"/>
      <c r="G38" s="238">
        <f>ROUND(E38*F38,2)</f>
        <v>0</v>
      </c>
      <c r="H38" s="237"/>
      <c r="I38" s="238">
        <f>ROUND(E38*H38,2)</f>
        <v>0</v>
      </c>
      <c r="J38" s="237"/>
      <c r="K38" s="238">
        <f>ROUND(E38*J38,2)</f>
        <v>0</v>
      </c>
      <c r="L38" s="238">
        <v>21</v>
      </c>
      <c r="M38" s="238">
        <f>G38*(1+L38/100)</f>
        <v>0</v>
      </c>
      <c r="N38" s="238">
        <v>6.7000000000000002E-4</v>
      </c>
      <c r="O38" s="238">
        <f>ROUND(E38*N38,2)</f>
        <v>0.21</v>
      </c>
      <c r="P38" s="238">
        <v>0.12</v>
      </c>
      <c r="Q38" s="238">
        <f>ROUND(E38*P38,2)</f>
        <v>38.4</v>
      </c>
      <c r="R38" s="238" t="s">
        <v>151</v>
      </c>
      <c r="S38" s="238" t="s">
        <v>128</v>
      </c>
      <c r="T38" s="239" t="s">
        <v>128</v>
      </c>
      <c r="U38" s="221">
        <v>0.35199999999999998</v>
      </c>
      <c r="V38" s="221">
        <f>ROUND(E38*U38,2)</f>
        <v>112.64</v>
      </c>
      <c r="W38" s="221"/>
      <c r="X38" s="221" t="s">
        <v>122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144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19"/>
      <c r="B39" s="220"/>
      <c r="C39" s="253" t="s">
        <v>234</v>
      </c>
      <c r="D39" s="247"/>
      <c r="E39" s="247"/>
      <c r="F39" s="247"/>
      <c r="G39" s="247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130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60" t="str">
        <f>C39</f>
        <v>nebo vybourání otvorů průřezové plochy přes 4 m2 v příčkách železobetonových, včetně pomocného lešení o výšce podlahy do 1900 mm a pro zatížení do 1,5 kPa  (150 kg/m2),</v>
      </c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5" t="s">
        <v>235</v>
      </c>
      <c r="D40" s="222"/>
      <c r="E40" s="223">
        <v>320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134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33">
        <v>12</v>
      </c>
      <c r="B41" s="234" t="s">
        <v>236</v>
      </c>
      <c r="C41" s="252" t="s">
        <v>237</v>
      </c>
      <c r="D41" s="235" t="s">
        <v>142</v>
      </c>
      <c r="E41" s="236">
        <v>320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8">
        <v>6.7000000000000002E-4</v>
      </c>
      <c r="O41" s="238">
        <f>ROUND(E41*N41,2)</f>
        <v>0.21</v>
      </c>
      <c r="P41" s="238">
        <v>0</v>
      </c>
      <c r="Q41" s="238">
        <f>ROUND(E41*P41,2)</f>
        <v>0</v>
      </c>
      <c r="R41" s="238"/>
      <c r="S41" s="238" t="s">
        <v>120</v>
      </c>
      <c r="T41" s="239" t="s">
        <v>121</v>
      </c>
      <c r="U41" s="221">
        <v>0.35</v>
      </c>
      <c r="V41" s="221">
        <f>ROUND(E41*U41,2)</f>
        <v>112</v>
      </c>
      <c r="W41" s="221"/>
      <c r="X41" s="221" t="s">
        <v>122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144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5" t="s">
        <v>235</v>
      </c>
      <c r="D42" s="222"/>
      <c r="E42" s="223">
        <v>320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134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27" t="s">
        <v>115</v>
      </c>
      <c r="B43" s="228" t="s">
        <v>74</v>
      </c>
      <c r="C43" s="250" t="s">
        <v>75</v>
      </c>
      <c r="D43" s="229"/>
      <c r="E43" s="230"/>
      <c r="F43" s="231"/>
      <c r="G43" s="231">
        <f>SUMIF(AG44:AG46,"&lt;&gt;NOR",G44:G46)</f>
        <v>0</v>
      </c>
      <c r="H43" s="231"/>
      <c r="I43" s="231">
        <f>SUM(I44:I46)</f>
        <v>0</v>
      </c>
      <c r="J43" s="231"/>
      <c r="K43" s="231">
        <f>SUM(K44:K46)</f>
        <v>0</v>
      </c>
      <c r="L43" s="231"/>
      <c r="M43" s="231">
        <f>SUM(M44:M46)</f>
        <v>0</v>
      </c>
      <c r="N43" s="231"/>
      <c r="O43" s="231">
        <f>SUM(O44:O46)</f>
        <v>0.08</v>
      </c>
      <c r="P43" s="231"/>
      <c r="Q43" s="231">
        <f>SUM(Q44:Q46)</f>
        <v>4.12</v>
      </c>
      <c r="R43" s="231"/>
      <c r="S43" s="231"/>
      <c r="T43" s="232"/>
      <c r="U43" s="226"/>
      <c r="V43" s="226">
        <f>SUM(V44:V46)</f>
        <v>18.05</v>
      </c>
      <c r="W43" s="226"/>
      <c r="X43" s="226"/>
      <c r="AG43" t="s">
        <v>116</v>
      </c>
    </row>
    <row r="44" spans="1:60" ht="22.5" outlineLevel="1" x14ac:dyDescent="0.2">
      <c r="A44" s="233">
        <v>13</v>
      </c>
      <c r="B44" s="234" t="s">
        <v>238</v>
      </c>
      <c r="C44" s="252" t="s">
        <v>239</v>
      </c>
      <c r="D44" s="235" t="s">
        <v>126</v>
      </c>
      <c r="E44" s="236">
        <v>105.5312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8">
        <v>7.3999999999999999E-4</v>
      </c>
      <c r="O44" s="238">
        <f>ROUND(E44*N44,2)</f>
        <v>0.08</v>
      </c>
      <c r="P44" s="238">
        <v>3.9E-2</v>
      </c>
      <c r="Q44" s="238">
        <f>ROUND(E44*P44,2)</f>
        <v>4.12</v>
      </c>
      <c r="R44" s="238" t="s">
        <v>127</v>
      </c>
      <c r="S44" s="238" t="s">
        <v>128</v>
      </c>
      <c r="T44" s="239" t="s">
        <v>128</v>
      </c>
      <c r="U44" s="221">
        <v>0.17100000000000001</v>
      </c>
      <c r="V44" s="221">
        <f>ROUND(E44*U44,2)</f>
        <v>18.05</v>
      </c>
      <c r="W44" s="221"/>
      <c r="X44" s="221" t="s">
        <v>122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144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64" t="s">
        <v>131</v>
      </c>
      <c r="D45" s="263"/>
      <c r="E45" s="263"/>
      <c r="F45" s="263"/>
      <c r="G45" s="263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132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5" t="s">
        <v>240</v>
      </c>
      <c r="D46" s="222"/>
      <c r="E46" s="223">
        <v>105.5312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134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27" t="s">
        <v>115</v>
      </c>
      <c r="B47" s="228" t="s">
        <v>76</v>
      </c>
      <c r="C47" s="250" t="s">
        <v>77</v>
      </c>
      <c r="D47" s="229"/>
      <c r="E47" s="230"/>
      <c r="F47" s="231"/>
      <c r="G47" s="231">
        <f>SUMIF(AG48:AG49,"&lt;&gt;NOR",G48:G49)</f>
        <v>0</v>
      </c>
      <c r="H47" s="231"/>
      <c r="I47" s="231">
        <f>SUM(I48:I49)</f>
        <v>0</v>
      </c>
      <c r="J47" s="231"/>
      <c r="K47" s="231">
        <f>SUM(K48:K49)</f>
        <v>0</v>
      </c>
      <c r="L47" s="231"/>
      <c r="M47" s="231">
        <f>SUM(M48:M49)</f>
        <v>0</v>
      </c>
      <c r="N47" s="231"/>
      <c r="O47" s="231">
        <f>SUM(O48:O49)</f>
        <v>0</v>
      </c>
      <c r="P47" s="231"/>
      <c r="Q47" s="231">
        <f>SUM(Q48:Q49)</f>
        <v>0</v>
      </c>
      <c r="R47" s="231"/>
      <c r="S47" s="231"/>
      <c r="T47" s="232"/>
      <c r="U47" s="226"/>
      <c r="V47" s="226">
        <f>SUM(V48:V49)</f>
        <v>2.17</v>
      </c>
      <c r="W47" s="226"/>
      <c r="X47" s="226"/>
      <c r="AG47" t="s">
        <v>116</v>
      </c>
    </row>
    <row r="48" spans="1:60" ht="22.5" outlineLevel="1" x14ac:dyDescent="0.2">
      <c r="A48" s="233">
        <v>14</v>
      </c>
      <c r="B48" s="234" t="s">
        <v>190</v>
      </c>
      <c r="C48" s="252" t="s">
        <v>191</v>
      </c>
      <c r="D48" s="235" t="s">
        <v>150</v>
      </c>
      <c r="E48" s="236">
        <v>0.75668000000000002</v>
      </c>
      <c r="F48" s="237"/>
      <c r="G48" s="238">
        <f>ROUND(E48*F48,2)</f>
        <v>0</v>
      </c>
      <c r="H48" s="237"/>
      <c r="I48" s="238">
        <f>ROUND(E48*H48,2)</f>
        <v>0</v>
      </c>
      <c r="J48" s="237"/>
      <c r="K48" s="238">
        <f>ROUND(E48*J48,2)</f>
        <v>0</v>
      </c>
      <c r="L48" s="238">
        <v>21</v>
      </c>
      <c r="M48" s="238">
        <f>G48*(1+L48/100)</f>
        <v>0</v>
      </c>
      <c r="N48" s="238">
        <v>0</v>
      </c>
      <c r="O48" s="238">
        <f>ROUND(E48*N48,2)</f>
        <v>0</v>
      </c>
      <c r="P48" s="238">
        <v>0</v>
      </c>
      <c r="Q48" s="238">
        <f>ROUND(E48*P48,2)</f>
        <v>0</v>
      </c>
      <c r="R48" s="238" t="s">
        <v>127</v>
      </c>
      <c r="S48" s="238" t="s">
        <v>128</v>
      </c>
      <c r="T48" s="239" t="s">
        <v>128</v>
      </c>
      <c r="U48" s="221">
        <v>2.8719999999999999</v>
      </c>
      <c r="V48" s="221">
        <f>ROUND(E48*U48,2)</f>
        <v>2.17</v>
      </c>
      <c r="W48" s="221"/>
      <c r="X48" s="221" t="s">
        <v>192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193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3" t="s">
        <v>194</v>
      </c>
      <c r="D49" s="247"/>
      <c r="E49" s="247"/>
      <c r="F49" s="247"/>
      <c r="G49" s="247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130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">
      <c r="A50" s="227" t="s">
        <v>115</v>
      </c>
      <c r="B50" s="228" t="s">
        <v>80</v>
      </c>
      <c r="C50" s="250" t="s">
        <v>81</v>
      </c>
      <c r="D50" s="229"/>
      <c r="E50" s="230"/>
      <c r="F50" s="231"/>
      <c r="G50" s="231">
        <f>SUMIF(AG51:AG56,"&lt;&gt;NOR",G51:G56)</f>
        <v>0</v>
      </c>
      <c r="H50" s="231"/>
      <c r="I50" s="231">
        <f>SUM(I51:I56)</f>
        <v>0</v>
      </c>
      <c r="J50" s="231"/>
      <c r="K50" s="231">
        <f>SUM(K51:K56)</f>
        <v>0</v>
      </c>
      <c r="L50" s="231"/>
      <c r="M50" s="231">
        <f>SUM(M51:M56)</f>
        <v>0</v>
      </c>
      <c r="N50" s="231"/>
      <c r="O50" s="231">
        <f>SUM(O51:O56)</f>
        <v>0</v>
      </c>
      <c r="P50" s="231"/>
      <c r="Q50" s="231">
        <f>SUM(Q51:Q56)</f>
        <v>3.4299999999999997</v>
      </c>
      <c r="R50" s="231"/>
      <c r="S50" s="231"/>
      <c r="T50" s="232"/>
      <c r="U50" s="226"/>
      <c r="V50" s="226">
        <f>SUM(V51:V56)</f>
        <v>23.94</v>
      </c>
      <c r="W50" s="226"/>
      <c r="X50" s="226"/>
      <c r="AG50" t="s">
        <v>116</v>
      </c>
    </row>
    <row r="51" spans="1:60" ht="22.5" outlineLevel="1" x14ac:dyDescent="0.2">
      <c r="A51" s="233">
        <v>15</v>
      </c>
      <c r="B51" s="234" t="s">
        <v>241</v>
      </c>
      <c r="C51" s="252" t="s">
        <v>242</v>
      </c>
      <c r="D51" s="235" t="s">
        <v>142</v>
      </c>
      <c r="E51" s="236">
        <v>171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0</v>
      </c>
      <c r="O51" s="238">
        <f>ROUND(E51*N51,2)</f>
        <v>0</v>
      </c>
      <c r="P51" s="238">
        <v>1.4999999999999999E-2</v>
      </c>
      <c r="Q51" s="238">
        <f>ROUND(E51*P51,2)</f>
        <v>2.57</v>
      </c>
      <c r="R51" s="238" t="s">
        <v>243</v>
      </c>
      <c r="S51" s="238" t="s">
        <v>128</v>
      </c>
      <c r="T51" s="239" t="s">
        <v>128</v>
      </c>
      <c r="U51" s="221">
        <v>0.09</v>
      </c>
      <c r="V51" s="221">
        <f>ROUND(E51*U51,2)</f>
        <v>15.39</v>
      </c>
      <c r="W51" s="221"/>
      <c r="X51" s="221" t="s">
        <v>122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144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5" t="s">
        <v>228</v>
      </c>
      <c r="D52" s="222"/>
      <c r="E52" s="223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134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55" t="s">
        <v>244</v>
      </c>
      <c r="D53" s="222"/>
      <c r="E53" s="223">
        <v>171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134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33">
        <v>16</v>
      </c>
      <c r="B54" s="234" t="s">
        <v>245</v>
      </c>
      <c r="C54" s="252" t="s">
        <v>246</v>
      </c>
      <c r="D54" s="235" t="s">
        <v>142</v>
      </c>
      <c r="E54" s="236">
        <v>171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8">
        <v>0</v>
      </c>
      <c r="O54" s="238">
        <f>ROUND(E54*N54,2)</f>
        <v>0</v>
      </c>
      <c r="P54" s="238">
        <v>5.0000000000000001E-3</v>
      </c>
      <c r="Q54" s="238">
        <f>ROUND(E54*P54,2)</f>
        <v>0.86</v>
      </c>
      <c r="R54" s="238" t="s">
        <v>243</v>
      </c>
      <c r="S54" s="238" t="s">
        <v>128</v>
      </c>
      <c r="T54" s="239" t="s">
        <v>128</v>
      </c>
      <c r="U54" s="221">
        <v>0.05</v>
      </c>
      <c r="V54" s="221">
        <f>ROUND(E54*U54,2)</f>
        <v>8.5500000000000007</v>
      </c>
      <c r="W54" s="221"/>
      <c r="X54" s="221" t="s">
        <v>122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144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5" t="s">
        <v>228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134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5" t="s">
        <v>244</v>
      </c>
      <c r="D56" s="222"/>
      <c r="E56" s="223">
        <v>171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134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7" t="s">
        <v>115</v>
      </c>
      <c r="B57" s="228" t="s">
        <v>82</v>
      </c>
      <c r="C57" s="250" t="s">
        <v>83</v>
      </c>
      <c r="D57" s="229"/>
      <c r="E57" s="230"/>
      <c r="F57" s="231"/>
      <c r="G57" s="231">
        <f>SUMIF(AG58:AG74,"&lt;&gt;NOR",G58:G74)</f>
        <v>0</v>
      </c>
      <c r="H57" s="231"/>
      <c r="I57" s="231">
        <f>SUM(I58:I74)</f>
        <v>0</v>
      </c>
      <c r="J57" s="231"/>
      <c r="K57" s="231">
        <f>SUM(K58:K74)</f>
        <v>0</v>
      </c>
      <c r="L57" s="231"/>
      <c r="M57" s="231">
        <f>SUM(M58:M74)</f>
        <v>0</v>
      </c>
      <c r="N57" s="231"/>
      <c r="O57" s="231">
        <f>SUM(O58:O74)</f>
        <v>0.64</v>
      </c>
      <c r="P57" s="231"/>
      <c r="Q57" s="231">
        <f>SUM(Q58:Q74)</f>
        <v>13.950000000000001</v>
      </c>
      <c r="R57" s="231"/>
      <c r="S57" s="231"/>
      <c r="T57" s="232"/>
      <c r="U57" s="226"/>
      <c r="V57" s="226">
        <f>SUM(V58:V74)</f>
        <v>681.53</v>
      </c>
      <c r="W57" s="226"/>
      <c r="X57" s="226"/>
      <c r="AG57" t="s">
        <v>116</v>
      </c>
    </row>
    <row r="58" spans="1:60" outlineLevel="1" x14ac:dyDescent="0.2">
      <c r="A58" s="233">
        <v>17</v>
      </c>
      <c r="B58" s="234" t="s">
        <v>247</v>
      </c>
      <c r="C58" s="252" t="s">
        <v>248</v>
      </c>
      <c r="D58" s="235" t="s">
        <v>142</v>
      </c>
      <c r="E58" s="236">
        <v>171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8">
        <v>0</v>
      </c>
      <c r="O58" s="238">
        <f>ROUND(E58*N58,2)</f>
        <v>0</v>
      </c>
      <c r="P58" s="238">
        <v>7.0000000000000001E-3</v>
      </c>
      <c r="Q58" s="238">
        <f>ROUND(E58*P58,2)</f>
        <v>1.2</v>
      </c>
      <c r="R58" s="238" t="s">
        <v>249</v>
      </c>
      <c r="S58" s="238" t="s">
        <v>128</v>
      </c>
      <c r="T58" s="239" t="s">
        <v>128</v>
      </c>
      <c r="U58" s="221">
        <v>0.23799999999999999</v>
      </c>
      <c r="V58" s="221">
        <f>ROUND(E58*U58,2)</f>
        <v>40.700000000000003</v>
      </c>
      <c r="W58" s="221"/>
      <c r="X58" s="221" t="s">
        <v>122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144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5" t="s">
        <v>228</v>
      </c>
      <c r="D59" s="222"/>
      <c r="E59" s="223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55" t="s">
        <v>250</v>
      </c>
      <c r="D60" s="222"/>
      <c r="E60" s="223">
        <v>171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134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33">
        <v>18</v>
      </c>
      <c r="B61" s="234" t="s">
        <v>251</v>
      </c>
      <c r="C61" s="252" t="s">
        <v>252</v>
      </c>
      <c r="D61" s="235" t="s">
        <v>253</v>
      </c>
      <c r="E61" s="236">
        <v>30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8">
        <v>5.0000000000000002E-5</v>
      </c>
      <c r="O61" s="238">
        <f>ROUND(E61*N61,2)</f>
        <v>0</v>
      </c>
      <c r="P61" s="238">
        <v>1E-3</v>
      </c>
      <c r="Q61" s="238">
        <f>ROUND(E61*P61,2)</f>
        <v>0.03</v>
      </c>
      <c r="R61" s="238" t="s">
        <v>249</v>
      </c>
      <c r="S61" s="238" t="s">
        <v>128</v>
      </c>
      <c r="T61" s="239" t="s">
        <v>128</v>
      </c>
      <c r="U61" s="221">
        <v>9.7000000000000003E-2</v>
      </c>
      <c r="V61" s="221">
        <f>ROUND(E61*U61,2)</f>
        <v>2.91</v>
      </c>
      <c r="W61" s="221"/>
      <c r="X61" s="221" t="s">
        <v>122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144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55" t="s">
        <v>228</v>
      </c>
      <c r="D62" s="222"/>
      <c r="E62" s="223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134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5" t="s">
        <v>254</v>
      </c>
      <c r="D63" s="222"/>
      <c r="E63" s="223">
        <v>30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134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33">
        <v>19</v>
      </c>
      <c r="B64" s="234" t="s">
        <v>255</v>
      </c>
      <c r="C64" s="252" t="s">
        <v>256</v>
      </c>
      <c r="D64" s="235" t="s">
        <v>253</v>
      </c>
      <c r="E64" s="236">
        <v>12720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8">
        <v>5.0000000000000002E-5</v>
      </c>
      <c r="O64" s="238">
        <f>ROUND(E64*N64,2)</f>
        <v>0.64</v>
      </c>
      <c r="P64" s="238">
        <v>1E-3</v>
      </c>
      <c r="Q64" s="238">
        <f>ROUND(E64*P64,2)</f>
        <v>12.72</v>
      </c>
      <c r="R64" s="238" t="s">
        <v>249</v>
      </c>
      <c r="S64" s="238" t="s">
        <v>128</v>
      </c>
      <c r="T64" s="239" t="s">
        <v>128</v>
      </c>
      <c r="U64" s="221">
        <v>0.05</v>
      </c>
      <c r="V64" s="221">
        <f>ROUND(E64*U64,2)</f>
        <v>636</v>
      </c>
      <c r="W64" s="221"/>
      <c r="X64" s="221" t="s">
        <v>122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144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55" t="s">
        <v>228</v>
      </c>
      <c r="D65" s="222"/>
      <c r="E65" s="223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134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65" t="s">
        <v>257</v>
      </c>
      <c r="D66" s="261"/>
      <c r="E66" s="262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134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66" t="s">
        <v>258</v>
      </c>
      <c r="D67" s="261"/>
      <c r="E67" s="262">
        <v>12720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134</v>
      </c>
      <c r="AH67" s="212">
        <v>2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65" t="s">
        <v>259</v>
      </c>
      <c r="D68" s="261"/>
      <c r="E68" s="262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134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5" t="s">
        <v>260</v>
      </c>
      <c r="D69" s="222"/>
      <c r="E69" s="223">
        <v>12720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134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3">
        <v>20</v>
      </c>
      <c r="B70" s="234" t="s">
        <v>261</v>
      </c>
      <c r="C70" s="252" t="s">
        <v>262</v>
      </c>
      <c r="D70" s="235" t="s">
        <v>150</v>
      </c>
      <c r="E70" s="236">
        <v>0.63749999999999996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8">
        <v>0</v>
      </c>
      <c r="O70" s="238">
        <f>ROUND(E70*N70,2)</f>
        <v>0</v>
      </c>
      <c r="P70" s="238">
        <v>0</v>
      </c>
      <c r="Q70" s="238">
        <f>ROUND(E70*P70,2)</f>
        <v>0</v>
      </c>
      <c r="R70" s="238" t="s">
        <v>249</v>
      </c>
      <c r="S70" s="238" t="s">
        <v>128</v>
      </c>
      <c r="T70" s="239" t="s">
        <v>128</v>
      </c>
      <c r="U70" s="221">
        <v>3.016</v>
      </c>
      <c r="V70" s="221">
        <f>ROUND(E70*U70,2)</f>
        <v>1.92</v>
      </c>
      <c r="W70" s="221"/>
      <c r="X70" s="221" t="s">
        <v>192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193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3" t="s">
        <v>263</v>
      </c>
      <c r="D71" s="247"/>
      <c r="E71" s="247"/>
      <c r="F71" s="247"/>
      <c r="G71" s="247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130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3">
        <v>21</v>
      </c>
      <c r="B72" s="234" t="s">
        <v>264</v>
      </c>
      <c r="C72" s="252" t="s">
        <v>265</v>
      </c>
      <c r="D72" s="235" t="s">
        <v>266</v>
      </c>
      <c r="E72" s="236">
        <v>60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8">
        <v>0</v>
      </c>
      <c r="O72" s="238">
        <f>ROUND(E72*N72,2)</f>
        <v>0</v>
      </c>
      <c r="P72" s="238">
        <v>0</v>
      </c>
      <c r="Q72" s="238">
        <f>ROUND(E72*P72,2)</f>
        <v>0</v>
      </c>
      <c r="R72" s="238" t="s">
        <v>267</v>
      </c>
      <c r="S72" s="238" t="s">
        <v>128</v>
      </c>
      <c r="T72" s="239" t="s">
        <v>128</v>
      </c>
      <c r="U72" s="221">
        <v>0</v>
      </c>
      <c r="V72" s="221">
        <f>ROUND(E72*U72,2)</f>
        <v>0</v>
      </c>
      <c r="W72" s="221"/>
      <c r="X72" s="221" t="s">
        <v>268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269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64" t="s">
        <v>270</v>
      </c>
      <c r="D73" s="263"/>
      <c r="E73" s="263"/>
      <c r="F73" s="263"/>
      <c r="G73" s="263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132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5" t="s">
        <v>271</v>
      </c>
      <c r="D74" s="222"/>
      <c r="E74" s="223">
        <v>60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134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227" t="s">
        <v>115</v>
      </c>
      <c r="B75" s="228" t="s">
        <v>84</v>
      </c>
      <c r="C75" s="250" t="s">
        <v>85</v>
      </c>
      <c r="D75" s="229"/>
      <c r="E75" s="230"/>
      <c r="F75" s="231"/>
      <c r="G75" s="231">
        <f>SUMIF(AG76:AG94,"&lt;&gt;NOR",G76:G94)</f>
        <v>0</v>
      </c>
      <c r="H75" s="231"/>
      <c r="I75" s="231">
        <f>SUM(I76:I94)</f>
        <v>0</v>
      </c>
      <c r="J75" s="231"/>
      <c r="K75" s="231">
        <f>SUM(K76:K94)</f>
        <v>0</v>
      </c>
      <c r="L75" s="231"/>
      <c r="M75" s="231">
        <f>SUM(M76:M94)</f>
        <v>0</v>
      </c>
      <c r="N75" s="231"/>
      <c r="O75" s="231">
        <f>SUM(O76:O94)</f>
        <v>0</v>
      </c>
      <c r="P75" s="231"/>
      <c r="Q75" s="231">
        <f>SUM(Q76:Q94)</f>
        <v>0</v>
      </c>
      <c r="R75" s="231"/>
      <c r="S75" s="231"/>
      <c r="T75" s="232"/>
      <c r="U75" s="226"/>
      <c r="V75" s="226">
        <f>SUM(V76:V94)</f>
        <v>326.33000000000004</v>
      </c>
      <c r="W75" s="226"/>
      <c r="X75" s="226"/>
      <c r="AG75" t="s">
        <v>116</v>
      </c>
    </row>
    <row r="76" spans="1:60" outlineLevel="1" x14ac:dyDescent="0.2">
      <c r="A76" s="233">
        <v>22</v>
      </c>
      <c r="B76" s="234" t="s">
        <v>272</v>
      </c>
      <c r="C76" s="252" t="s">
        <v>273</v>
      </c>
      <c r="D76" s="235" t="s">
        <v>150</v>
      </c>
      <c r="E76" s="236">
        <v>12.75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21</v>
      </c>
      <c r="M76" s="238">
        <f>G76*(1+L76/100)</f>
        <v>0</v>
      </c>
      <c r="N76" s="238">
        <v>0</v>
      </c>
      <c r="O76" s="238">
        <f>ROUND(E76*N76,2)</f>
        <v>0</v>
      </c>
      <c r="P76" s="238">
        <v>0</v>
      </c>
      <c r="Q76" s="238">
        <f>ROUND(E76*P76,2)</f>
        <v>0</v>
      </c>
      <c r="R76" s="238" t="s">
        <v>151</v>
      </c>
      <c r="S76" s="238" t="s">
        <v>128</v>
      </c>
      <c r="T76" s="239" t="s">
        <v>128</v>
      </c>
      <c r="U76" s="221">
        <v>0</v>
      </c>
      <c r="V76" s="221">
        <f>ROUND(E76*U76,2)</f>
        <v>0</v>
      </c>
      <c r="W76" s="221"/>
      <c r="X76" s="221" t="s">
        <v>122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144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19"/>
      <c r="B77" s="220"/>
      <c r="C77" s="264" t="s">
        <v>274</v>
      </c>
      <c r="D77" s="263"/>
      <c r="E77" s="263"/>
      <c r="F77" s="263"/>
      <c r="G77" s="263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132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60" t="str">
        <f>C77</f>
        <v>Pro vyjádření výnosu ve prospěch zhotovitele je nutné jednotkovou cenu uvést se záporným znaménkem. (Získaná částka ponižuje náklad stavby.)</v>
      </c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5" t="s">
        <v>275</v>
      </c>
      <c r="D78" s="222"/>
      <c r="E78" s="223">
        <v>12.72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134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55" t="s">
        <v>276</v>
      </c>
      <c r="D79" s="222"/>
      <c r="E79" s="223">
        <v>0.03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134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3">
        <v>23</v>
      </c>
      <c r="B80" s="234" t="s">
        <v>277</v>
      </c>
      <c r="C80" s="252" t="s">
        <v>278</v>
      </c>
      <c r="D80" s="235" t="s">
        <v>150</v>
      </c>
      <c r="E80" s="236">
        <v>1.1970000000000001</v>
      </c>
      <c r="F80" s="237"/>
      <c r="G80" s="238">
        <f>ROUND(E80*F80,2)</f>
        <v>0</v>
      </c>
      <c r="H80" s="237"/>
      <c r="I80" s="238">
        <f>ROUND(E80*H80,2)</f>
        <v>0</v>
      </c>
      <c r="J80" s="237"/>
      <c r="K80" s="238">
        <f>ROUND(E80*J80,2)</f>
        <v>0</v>
      </c>
      <c r="L80" s="238">
        <v>21</v>
      </c>
      <c r="M80" s="238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38" t="s">
        <v>151</v>
      </c>
      <c r="S80" s="238" t="s">
        <v>128</v>
      </c>
      <c r="T80" s="239" t="s">
        <v>128</v>
      </c>
      <c r="U80" s="221">
        <v>0</v>
      </c>
      <c r="V80" s="221">
        <f>ROUND(E80*U80,2)</f>
        <v>0</v>
      </c>
      <c r="W80" s="221"/>
      <c r="X80" s="221" t="s">
        <v>122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144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19"/>
      <c r="B81" s="220"/>
      <c r="C81" s="264" t="s">
        <v>274</v>
      </c>
      <c r="D81" s="263"/>
      <c r="E81" s="263"/>
      <c r="F81" s="263"/>
      <c r="G81" s="263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132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60" t="str">
        <f>C81</f>
        <v>Pro vyjádření výnosu ve prospěch zhotovitele je nutné jednotkovou cenu uvést se záporným znaménkem. (Získaná částka ponižuje náklad stavby.)</v>
      </c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5" t="s">
        <v>228</v>
      </c>
      <c r="D82" s="222"/>
      <c r="E82" s="223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134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55" t="s">
        <v>279</v>
      </c>
      <c r="D83" s="222"/>
      <c r="E83" s="223">
        <v>1.1970000000000001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134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33">
        <v>24</v>
      </c>
      <c r="B84" s="234" t="s">
        <v>148</v>
      </c>
      <c r="C84" s="252" t="s">
        <v>149</v>
      </c>
      <c r="D84" s="235" t="s">
        <v>150</v>
      </c>
      <c r="E84" s="236">
        <v>66.09572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8">
        <v>0</v>
      </c>
      <c r="O84" s="238">
        <f>ROUND(E84*N84,2)</f>
        <v>0</v>
      </c>
      <c r="P84" s="238">
        <v>0</v>
      </c>
      <c r="Q84" s="238">
        <f>ROUND(E84*P84,2)</f>
        <v>0</v>
      </c>
      <c r="R84" s="238" t="s">
        <v>151</v>
      </c>
      <c r="S84" s="238" t="s">
        <v>128</v>
      </c>
      <c r="T84" s="239" t="s">
        <v>128</v>
      </c>
      <c r="U84" s="221">
        <v>0</v>
      </c>
      <c r="V84" s="221">
        <f>ROUND(E84*U84,2)</f>
        <v>0</v>
      </c>
      <c r="W84" s="221"/>
      <c r="X84" s="221" t="s">
        <v>122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144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5" t="s">
        <v>280</v>
      </c>
      <c r="D85" s="222"/>
      <c r="E85" s="223">
        <v>80.042720000000003</v>
      </c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134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55" t="s">
        <v>281</v>
      </c>
      <c r="D86" s="222"/>
      <c r="E86" s="223">
        <v>-13.946999999999999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134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40">
        <v>25</v>
      </c>
      <c r="B87" s="241" t="s">
        <v>156</v>
      </c>
      <c r="C87" s="251" t="s">
        <v>157</v>
      </c>
      <c r="D87" s="242" t="s">
        <v>150</v>
      </c>
      <c r="E87" s="243">
        <v>80.042720000000003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 t="s">
        <v>151</v>
      </c>
      <c r="S87" s="245" t="s">
        <v>128</v>
      </c>
      <c r="T87" s="246" t="s">
        <v>128</v>
      </c>
      <c r="U87" s="221">
        <v>0.93300000000000005</v>
      </c>
      <c r="V87" s="221">
        <f>ROUND(E87*U87,2)</f>
        <v>74.680000000000007</v>
      </c>
      <c r="W87" s="221"/>
      <c r="X87" s="221" t="s">
        <v>158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159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40">
        <v>26</v>
      </c>
      <c r="B88" s="241" t="s">
        <v>282</v>
      </c>
      <c r="C88" s="251" t="s">
        <v>283</v>
      </c>
      <c r="D88" s="242" t="s">
        <v>150</v>
      </c>
      <c r="E88" s="243">
        <v>240.12815000000001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 t="s">
        <v>151</v>
      </c>
      <c r="S88" s="245" t="s">
        <v>128</v>
      </c>
      <c r="T88" s="246" t="s">
        <v>128</v>
      </c>
      <c r="U88" s="221">
        <v>0.65</v>
      </c>
      <c r="V88" s="221">
        <f>ROUND(E88*U88,2)</f>
        <v>156.08000000000001</v>
      </c>
      <c r="W88" s="221"/>
      <c r="X88" s="221" t="s">
        <v>158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159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0">
        <v>27</v>
      </c>
      <c r="B89" s="241" t="s">
        <v>160</v>
      </c>
      <c r="C89" s="251" t="s">
        <v>161</v>
      </c>
      <c r="D89" s="242" t="s">
        <v>150</v>
      </c>
      <c r="E89" s="243">
        <v>80.042720000000003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 t="s">
        <v>151</v>
      </c>
      <c r="S89" s="245" t="s">
        <v>128</v>
      </c>
      <c r="T89" s="246" t="s">
        <v>128</v>
      </c>
      <c r="U89" s="221">
        <v>0.94199999999999995</v>
      </c>
      <c r="V89" s="221">
        <f>ROUND(E89*U89,2)</f>
        <v>75.400000000000006</v>
      </c>
      <c r="W89" s="221"/>
      <c r="X89" s="221" t="s">
        <v>158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159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0">
        <v>28</v>
      </c>
      <c r="B90" s="241" t="s">
        <v>162</v>
      </c>
      <c r="C90" s="251" t="s">
        <v>163</v>
      </c>
      <c r="D90" s="242" t="s">
        <v>150</v>
      </c>
      <c r="E90" s="243">
        <v>160.08543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 t="s">
        <v>151</v>
      </c>
      <c r="S90" s="245" t="s">
        <v>128</v>
      </c>
      <c r="T90" s="246" t="s">
        <v>128</v>
      </c>
      <c r="U90" s="221">
        <v>0.105</v>
      </c>
      <c r="V90" s="221">
        <f>ROUND(E90*U90,2)</f>
        <v>16.809999999999999</v>
      </c>
      <c r="W90" s="221"/>
      <c r="X90" s="221" t="s">
        <v>158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159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33">
        <v>29</v>
      </c>
      <c r="B91" s="234" t="s">
        <v>164</v>
      </c>
      <c r="C91" s="252" t="s">
        <v>165</v>
      </c>
      <c r="D91" s="235" t="s">
        <v>150</v>
      </c>
      <c r="E91" s="236">
        <v>80.042720000000003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38" t="s">
        <v>127</v>
      </c>
      <c r="S91" s="238" t="s">
        <v>128</v>
      </c>
      <c r="T91" s="239" t="s">
        <v>128</v>
      </c>
      <c r="U91" s="221">
        <v>4.2000000000000003E-2</v>
      </c>
      <c r="V91" s="221">
        <f>ROUND(E91*U91,2)</f>
        <v>3.36</v>
      </c>
      <c r="W91" s="221"/>
      <c r="X91" s="221" t="s">
        <v>158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159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3" t="s">
        <v>166</v>
      </c>
      <c r="D92" s="247"/>
      <c r="E92" s="247"/>
      <c r="F92" s="247"/>
      <c r="G92" s="247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130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33">
        <v>30</v>
      </c>
      <c r="B93" s="234" t="s">
        <v>167</v>
      </c>
      <c r="C93" s="252" t="s">
        <v>168</v>
      </c>
      <c r="D93" s="235" t="s">
        <v>150</v>
      </c>
      <c r="E93" s="236">
        <v>80.042720000000003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38" t="s">
        <v>127</v>
      </c>
      <c r="S93" s="238" t="s">
        <v>128</v>
      </c>
      <c r="T93" s="239" t="s">
        <v>128</v>
      </c>
      <c r="U93" s="221">
        <v>0</v>
      </c>
      <c r="V93" s="221">
        <f>ROUND(E93*U93,2)</f>
        <v>0</v>
      </c>
      <c r="W93" s="221"/>
      <c r="X93" s="221" t="s">
        <v>158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159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3" t="s">
        <v>166</v>
      </c>
      <c r="D94" s="247"/>
      <c r="E94" s="247"/>
      <c r="F94" s="247"/>
      <c r="G94" s="247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130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3"/>
      <c r="B95" s="4"/>
      <c r="C95" s="257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v>15</v>
      </c>
      <c r="AF95">
        <v>21</v>
      </c>
      <c r="AG95" t="s">
        <v>102</v>
      </c>
    </row>
    <row r="96" spans="1:60" x14ac:dyDescent="0.2">
      <c r="A96" s="215"/>
      <c r="B96" s="216" t="s">
        <v>29</v>
      </c>
      <c r="C96" s="258"/>
      <c r="D96" s="217"/>
      <c r="E96" s="218"/>
      <c r="F96" s="218"/>
      <c r="G96" s="249">
        <f>G8+G31+G43+G47+G50+G57+G75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f>SUMIF(L7:L94,AE95,G7:G94)</f>
        <v>0</v>
      </c>
      <c r="AF96">
        <f>SUMIF(L7:L94,AF95,G7:G94)</f>
        <v>0</v>
      </c>
      <c r="AG96" t="s">
        <v>169</v>
      </c>
    </row>
    <row r="97" spans="3:33" x14ac:dyDescent="0.2">
      <c r="C97" s="259"/>
      <c r="D97" s="10"/>
      <c r="AG97" t="s">
        <v>170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NFpKWvE9afWU//BQyx3aPH5MvQyZIHQr3w0HRLO246Eq2RCoDdeXhV0d1eTbx9C8dXJfi3LDAyu6qooT70bQ==" saltValue="V2xweOJU9Q+XlmC9yqtFpQ==" spinCount="100000" sheet="1"/>
  <mergeCells count="17">
    <mergeCell ref="C73:G73"/>
    <mergeCell ref="C77:G77"/>
    <mergeCell ref="C81:G81"/>
    <mergeCell ref="C92:G92"/>
    <mergeCell ref="C94:G94"/>
    <mergeCell ref="C14:G14"/>
    <mergeCell ref="C33:G33"/>
    <mergeCell ref="C39:G39"/>
    <mergeCell ref="C45:G45"/>
    <mergeCell ref="C49:G49"/>
    <mergeCell ref="C71:G7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89</v>
      </c>
      <c r="B1" s="197"/>
      <c r="C1" s="197"/>
      <c r="D1" s="197"/>
      <c r="E1" s="197"/>
      <c r="F1" s="197"/>
      <c r="G1" s="197"/>
      <c r="AG1" t="s">
        <v>90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91</v>
      </c>
    </row>
    <row r="3" spans="1:60" ht="24.95" customHeight="1" x14ac:dyDescent="0.2">
      <c r="A3" s="198" t="s">
        <v>8</v>
      </c>
      <c r="B3" s="49" t="s">
        <v>62</v>
      </c>
      <c r="C3" s="201" t="s">
        <v>63</v>
      </c>
      <c r="D3" s="199"/>
      <c r="E3" s="199"/>
      <c r="F3" s="199"/>
      <c r="G3" s="200"/>
      <c r="AC3" s="177" t="s">
        <v>91</v>
      </c>
      <c r="AG3" t="s">
        <v>92</v>
      </c>
    </row>
    <row r="4" spans="1:60" ht="24.95" customHeight="1" x14ac:dyDescent="0.2">
      <c r="A4" s="202" t="s">
        <v>9</v>
      </c>
      <c r="B4" s="203" t="s">
        <v>62</v>
      </c>
      <c r="C4" s="204" t="s">
        <v>63</v>
      </c>
      <c r="D4" s="205"/>
      <c r="E4" s="205"/>
      <c r="F4" s="205"/>
      <c r="G4" s="206"/>
      <c r="AG4" t="s">
        <v>93</v>
      </c>
    </row>
    <row r="5" spans="1:60" x14ac:dyDescent="0.2">
      <c r="D5" s="10"/>
    </row>
    <row r="6" spans="1:60" ht="38.25" x14ac:dyDescent="0.2">
      <c r="A6" s="208" t="s">
        <v>94</v>
      </c>
      <c r="B6" s="210" t="s">
        <v>95</v>
      </c>
      <c r="C6" s="210" t="s">
        <v>96</v>
      </c>
      <c r="D6" s="209" t="s">
        <v>97</v>
      </c>
      <c r="E6" s="208" t="s">
        <v>98</v>
      </c>
      <c r="F6" s="207" t="s">
        <v>99</v>
      </c>
      <c r="G6" s="208" t="s">
        <v>29</v>
      </c>
      <c r="H6" s="211" t="s">
        <v>30</v>
      </c>
      <c r="I6" s="211" t="s">
        <v>100</v>
      </c>
      <c r="J6" s="211" t="s">
        <v>31</v>
      </c>
      <c r="K6" s="211" t="s">
        <v>101</v>
      </c>
      <c r="L6" s="211" t="s">
        <v>102</v>
      </c>
      <c r="M6" s="211" t="s">
        <v>103</v>
      </c>
      <c r="N6" s="211" t="s">
        <v>104</v>
      </c>
      <c r="O6" s="211" t="s">
        <v>105</v>
      </c>
      <c r="P6" s="211" t="s">
        <v>106</v>
      </c>
      <c r="Q6" s="211" t="s">
        <v>107</v>
      </c>
      <c r="R6" s="211" t="s">
        <v>108</v>
      </c>
      <c r="S6" s="211" t="s">
        <v>109</v>
      </c>
      <c r="T6" s="211" t="s">
        <v>110</v>
      </c>
      <c r="U6" s="211" t="s">
        <v>111</v>
      </c>
      <c r="V6" s="211" t="s">
        <v>112</v>
      </c>
      <c r="W6" s="211" t="s">
        <v>113</v>
      </c>
      <c r="X6" s="211" t="s">
        <v>114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7" t="s">
        <v>115</v>
      </c>
      <c r="B8" s="228" t="s">
        <v>87</v>
      </c>
      <c r="C8" s="250" t="s">
        <v>27</v>
      </c>
      <c r="D8" s="229"/>
      <c r="E8" s="230"/>
      <c r="F8" s="231"/>
      <c r="G8" s="231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1"/>
      <c r="O8" s="231">
        <f>SUM(O9:O16)</f>
        <v>0</v>
      </c>
      <c r="P8" s="231"/>
      <c r="Q8" s="231">
        <f>SUM(Q9:Q16)</f>
        <v>0</v>
      </c>
      <c r="R8" s="231"/>
      <c r="S8" s="231"/>
      <c r="T8" s="232"/>
      <c r="U8" s="226"/>
      <c r="V8" s="226">
        <f>SUM(V9:V16)</f>
        <v>0</v>
      </c>
      <c r="W8" s="226"/>
      <c r="X8" s="226"/>
      <c r="AG8" t="s">
        <v>116</v>
      </c>
    </row>
    <row r="9" spans="1:60" outlineLevel="1" x14ac:dyDescent="0.2">
      <c r="A9" s="233">
        <v>1</v>
      </c>
      <c r="B9" s="234" t="s">
        <v>284</v>
      </c>
      <c r="C9" s="252" t="s">
        <v>285</v>
      </c>
      <c r="D9" s="235" t="s">
        <v>286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128</v>
      </c>
      <c r="T9" s="239" t="s">
        <v>121</v>
      </c>
      <c r="U9" s="221">
        <v>0</v>
      </c>
      <c r="V9" s="221">
        <f>ROUND(E9*U9,2)</f>
        <v>0</v>
      </c>
      <c r="W9" s="221"/>
      <c r="X9" s="221" t="s">
        <v>287</v>
      </c>
      <c r="Y9" s="212"/>
      <c r="Z9" s="212"/>
      <c r="AA9" s="212"/>
      <c r="AB9" s="212"/>
      <c r="AC9" s="212"/>
      <c r="AD9" s="212"/>
      <c r="AE9" s="212"/>
      <c r="AF9" s="212"/>
      <c r="AG9" s="212" t="s">
        <v>288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64" t="s">
        <v>289</v>
      </c>
      <c r="D10" s="263"/>
      <c r="E10" s="263"/>
      <c r="F10" s="263"/>
      <c r="G10" s="263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132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60" t="str">
        <f>C10</f>
        <v>Zaměření a vytýčení stávajících inženýrských sítí v místě stavby z hlediska jejich ochrany při provádění stavby.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33">
        <v>2</v>
      </c>
      <c r="B11" s="234" t="s">
        <v>290</v>
      </c>
      <c r="C11" s="252" t="s">
        <v>291</v>
      </c>
      <c r="D11" s="235" t="s">
        <v>286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38"/>
      <c r="S11" s="238" t="s">
        <v>128</v>
      </c>
      <c r="T11" s="239" t="s">
        <v>121</v>
      </c>
      <c r="U11" s="221">
        <v>0</v>
      </c>
      <c r="V11" s="221">
        <f>ROUND(E11*U11,2)</f>
        <v>0</v>
      </c>
      <c r="W11" s="221"/>
      <c r="X11" s="221" t="s">
        <v>287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288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64" t="s">
        <v>292</v>
      </c>
      <c r="D12" s="263"/>
      <c r="E12" s="263"/>
      <c r="F12" s="263"/>
      <c r="G12" s="263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132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3">
        <v>3</v>
      </c>
      <c r="B13" s="234" t="s">
        <v>293</v>
      </c>
      <c r="C13" s="252" t="s">
        <v>294</v>
      </c>
      <c r="D13" s="235" t="s">
        <v>286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38"/>
      <c r="S13" s="238" t="s">
        <v>128</v>
      </c>
      <c r="T13" s="239" t="s">
        <v>121</v>
      </c>
      <c r="U13" s="221">
        <v>0</v>
      </c>
      <c r="V13" s="221">
        <f>ROUND(E13*U13,2)</f>
        <v>0</v>
      </c>
      <c r="W13" s="221"/>
      <c r="X13" s="221" t="s">
        <v>287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288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33.75" outlineLevel="1" x14ac:dyDescent="0.2">
      <c r="A14" s="219"/>
      <c r="B14" s="220"/>
      <c r="C14" s="264" t="s">
        <v>295</v>
      </c>
      <c r="D14" s="263"/>
      <c r="E14" s="263"/>
      <c r="F14" s="263"/>
      <c r="G14" s="263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132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60" t="str">
        <f>C14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3">
        <v>4</v>
      </c>
      <c r="B15" s="234" t="s">
        <v>296</v>
      </c>
      <c r="C15" s="252" t="s">
        <v>297</v>
      </c>
      <c r="D15" s="235" t="s">
        <v>286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38"/>
      <c r="S15" s="238" t="s">
        <v>128</v>
      </c>
      <c r="T15" s="239" t="s">
        <v>121</v>
      </c>
      <c r="U15" s="221">
        <v>0</v>
      </c>
      <c r="V15" s="221">
        <f>ROUND(E15*U15,2)</f>
        <v>0</v>
      </c>
      <c r="W15" s="221"/>
      <c r="X15" s="221" t="s">
        <v>287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288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19"/>
      <c r="B16" s="220"/>
      <c r="C16" s="264" t="s">
        <v>298</v>
      </c>
      <c r="D16" s="263"/>
      <c r="E16" s="263"/>
      <c r="F16" s="263"/>
      <c r="G16" s="263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132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60" t="str">
        <f>C16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7" t="s">
        <v>115</v>
      </c>
      <c r="B17" s="228" t="s">
        <v>88</v>
      </c>
      <c r="C17" s="250" t="s">
        <v>28</v>
      </c>
      <c r="D17" s="229"/>
      <c r="E17" s="230"/>
      <c r="F17" s="231"/>
      <c r="G17" s="231">
        <f>SUMIF(AG18:AG21,"&lt;&gt;NOR",G18:G21)</f>
        <v>0</v>
      </c>
      <c r="H17" s="231"/>
      <c r="I17" s="231">
        <f>SUM(I18:I21)</f>
        <v>0</v>
      </c>
      <c r="J17" s="231"/>
      <c r="K17" s="231">
        <f>SUM(K18:K21)</f>
        <v>0</v>
      </c>
      <c r="L17" s="231"/>
      <c r="M17" s="231">
        <f>SUM(M18:M21)</f>
        <v>0</v>
      </c>
      <c r="N17" s="231"/>
      <c r="O17" s="231">
        <f>SUM(O18:O21)</f>
        <v>0</v>
      </c>
      <c r="P17" s="231"/>
      <c r="Q17" s="231">
        <f>SUM(Q18:Q21)</f>
        <v>0</v>
      </c>
      <c r="R17" s="231"/>
      <c r="S17" s="231"/>
      <c r="T17" s="232"/>
      <c r="U17" s="226"/>
      <c r="V17" s="226">
        <f>SUM(V18:V21)</f>
        <v>0</v>
      </c>
      <c r="W17" s="226"/>
      <c r="X17" s="226"/>
      <c r="AG17" t="s">
        <v>116</v>
      </c>
    </row>
    <row r="18" spans="1:60" outlineLevel="1" x14ac:dyDescent="0.2">
      <c r="A18" s="233">
        <v>5</v>
      </c>
      <c r="B18" s="234" t="s">
        <v>299</v>
      </c>
      <c r="C18" s="252" t="s">
        <v>300</v>
      </c>
      <c r="D18" s="235" t="s">
        <v>286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8">
        <v>0</v>
      </c>
      <c r="O18" s="238">
        <f>ROUND(E18*N18,2)</f>
        <v>0</v>
      </c>
      <c r="P18" s="238">
        <v>0</v>
      </c>
      <c r="Q18" s="238">
        <f>ROUND(E18*P18,2)</f>
        <v>0</v>
      </c>
      <c r="R18" s="238"/>
      <c r="S18" s="238" t="s">
        <v>128</v>
      </c>
      <c r="T18" s="239" t="s">
        <v>121</v>
      </c>
      <c r="U18" s="221">
        <v>0</v>
      </c>
      <c r="V18" s="221">
        <f>ROUND(E18*U18,2)</f>
        <v>0</v>
      </c>
      <c r="W18" s="221"/>
      <c r="X18" s="221" t="s">
        <v>287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288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19"/>
      <c r="B19" s="220"/>
      <c r="C19" s="264" t="s">
        <v>301</v>
      </c>
      <c r="D19" s="263"/>
      <c r="E19" s="263"/>
      <c r="F19" s="263"/>
      <c r="G19" s="263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60" t="str">
        <f>C19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3">
        <v>6</v>
      </c>
      <c r="B20" s="234" t="s">
        <v>302</v>
      </c>
      <c r="C20" s="252" t="s">
        <v>303</v>
      </c>
      <c r="D20" s="235" t="s">
        <v>286</v>
      </c>
      <c r="E20" s="236">
        <v>1</v>
      </c>
      <c r="F20" s="237"/>
      <c r="G20" s="238">
        <f>ROUND(E20*F20,2)</f>
        <v>0</v>
      </c>
      <c r="H20" s="237"/>
      <c r="I20" s="238">
        <f>ROUND(E20*H20,2)</f>
        <v>0</v>
      </c>
      <c r="J20" s="237"/>
      <c r="K20" s="238">
        <f>ROUND(E20*J20,2)</f>
        <v>0</v>
      </c>
      <c r="L20" s="238">
        <v>21</v>
      </c>
      <c r="M20" s="238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38"/>
      <c r="S20" s="238" t="s">
        <v>128</v>
      </c>
      <c r="T20" s="239" t="s">
        <v>121</v>
      </c>
      <c r="U20" s="221">
        <v>0</v>
      </c>
      <c r="V20" s="221">
        <f>ROUND(E20*U20,2)</f>
        <v>0</v>
      </c>
      <c r="W20" s="221"/>
      <c r="X20" s="221" t="s">
        <v>287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288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19"/>
      <c r="B21" s="220"/>
      <c r="C21" s="264" t="s">
        <v>304</v>
      </c>
      <c r="D21" s="263"/>
      <c r="E21" s="263"/>
      <c r="F21" s="263"/>
      <c r="G21" s="263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60" t="str">
        <f>C21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3"/>
      <c r="B22" s="4"/>
      <c r="C22" s="25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102</v>
      </c>
    </row>
    <row r="23" spans="1:60" x14ac:dyDescent="0.2">
      <c r="A23" s="215"/>
      <c r="B23" s="216" t="s">
        <v>29</v>
      </c>
      <c r="C23" s="258"/>
      <c r="D23" s="217"/>
      <c r="E23" s="218"/>
      <c r="F23" s="218"/>
      <c r="G23" s="249">
        <f>G8+G17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169</v>
      </c>
    </row>
    <row r="24" spans="1:60" x14ac:dyDescent="0.2">
      <c r="C24" s="259"/>
      <c r="D24" s="10"/>
      <c r="AG24" t="s">
        <v>170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+HwRZHyM5NwapEVZRm/2v1pEo4+TkSHio0Spd9KRKQrUj1rNVdT3RhZm4RYIujmYfQyRGPMK1FR+/3oaw1q+w==" saltValue="V3802Twut7AOpqAvXO2Lsw==" spinCount="100000" sheet="1"/>
  <mergeCells count="10">
    <mergeCell ref="C14:G14"/>
    <mergeCell ref="C16:G16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 1 Pol</vt:lpstr>
      <vt:lpstr>SO 2 2 Pol</vt:lpstr>
      <vt:lpstr>SO 3 3 Pol</vt:lpstr>
      <vt:lpstr>VN a ON VN a 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 1 Pol'!Názvy_tisku</vt:lpstr>
      <vt:lpstr>'SO 2 2 Pol'!Názvy_tisku</vt:lpstr>
      <vt:lpstr>'SO 3 3 Pol'!Názvy_tisku</vt:lpstr>
      <vt:lpstr>'VN a ON VN a ON Pol'!Názvy_tisku</vt:lpstr>
      <vt:lpstr>oadresa</vt:lpstr>
      <vt:lpstr>Stavba!Objednatel</vt:lpstr>
      <vt:lpstr>Stavba!Objekt</vt:lpstr>
      <vt:lpstr>'SO 1 1 Pol'!Oblast_tisku</vt:lpstr>
      <vt:lpstr>'SO 2 2 Pol'!Oblast_tisku</vt:lpstr>
      <vt:lpstr>'SO 3 3 Pol'!Oblast_tisku</vt:lpstr>
      <vt:lpstr>Stavba!Oblast_tisku</vt:lpstr>
      <vt:lpstr>'VN a ON VN a ON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2019-03-19T12:27:02Z</cp:lastPrinted>
  <dcterms:created xsi:type="dcterms:W3CDTF">2009-04-08T07:15:50Z</dcterms:created>
  <dcterms:modified xsi:type="dcterms:W3CDTF">2021-01-14T11:51:02Z</dcterms:modified>
</cp:coreProperties>
</file>