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90-I-VRN - 20090-I-VRN..." sheetId="2" r:id="rId2"/>
    <sheet name="20090-I-A1, B1 - 20090-I ..." sheetId="3" r:id="rId3"/>
  </sheets>
  <definedNames>
    <definedName name="_xlnm.Print_Area" localSheetId="0">'Rekapitulace stavby'!$D$4:$AO$76,'Rekapitulace stavby'!$C$82:$AQ$98</definedName>
    <definedName name="_xlnm._FilterDatabase" localSheetId="1" hidden="1">'20090-I-VRN - 20090-I-VRN...'!$C$122:$K$137</definedName>
    <definedName name="_xlnm.Print_Area" localSheetId="1">'20090-I-VRN - 20090-I-VRN...'!$C$4:$J$76,'20090-I-VRN - 20090-I-VRN...'!$C$82:$J$102,'20090-I-VRN - 20090-I-VRN...'!$C$108:$J$137</definedName>
    <definedName name="_xlnm._FilterDatabase" localSheetId="2" hidden="1">'20090-I-A1, B1 - 20090-I ...'!$C$125:$K$285</definedName>
    <definedName name="_xlnm.Print_Area" localSheetId="2">'20090-I-A1, B1 - 20090-I ...'!$C$4:$J$76,'20090-I-A1, B1 - 20090-I ...'!$C$82:$J$105,'20090-I-A1, B1 - 20090-I ...'!$C$111:$J$285</definedName>
    <definedName name="_xlnm.Print_Titles" localSheetId="0">'Rekapitulace stavby'!$92:$92</definedName>
    <definedName name="_xlnm.Print_Titles" localSheetId="1">'20090-I-VRN - 20090-I-VRN...'!$122:$122</definedName>
  </definedNames>
  <calcPr fullCalcOnLoad="1"/>
</workbook>
</file>

<file path=xl/sharedStrings.xml><?xml version="1.0" encoding="utf-8"?>
<sst xmlns="http://schemas.openxmlformats.org/spreadsheetml/2006/main" count="1799" uniqueCount="403">
  <si>
    <t>Export Komplet</t>
  </si>
  <si>
    <t/>
  </si>
  <si>
    <t>2.0</t>
  </si>
  <si>
    <t>ZAMOK</t>
  </si>
  <si>
    <t>False</t>
  </si>
  <si>
    <t>{03963a99-f74b-49c5-9a0f-4aa91ae348a5}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</si>
  <si>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</si>
  <si>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</si>
  <si>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</si>
  <si>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</si>
  <si>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</si>
  <si>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</si>
  <si>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</si>
  <si>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</si>
  <si>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20090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</si>
  <si>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</si>
  <si>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</si>
  <si>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20090 - Oprava hřbitovní zdi u kotela sv.Matěje, Turnov</t>
  </si>
  <si>
    <t>KSO:</t>
  </si>
  <si>
    <t>CC-CZ:</t>
  </si>
  <si>
    <t>Místo:</t>
  </si>
  <si>
    <t>Turnov</t>
  </si>
  <si>
    <t>Datum:</t>
  </si>
  <si>
    <t>3. 2. 2021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</si>
  <si>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</si>
  <si>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</si>
  <si>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</si>
  <si>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</si>
  <si>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</si>
  <si>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</si>
  <si>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</si>
  <si>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</si>
  <si>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46506942</t>
  </si>
  <si>
    <t>PROFES PROJEKT spol. s r.o.</t>
  </si>
  <si>
    <t>CZ46506942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</si>
  <si>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</si>
  <si>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</si>
  <si>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</si>
  <si>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</si>
  <si>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</si>
  <si>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</si>
  <si>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</si>
  <si>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</si>
  <si>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</si>
  <si>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</si>
  <si>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</si>
  <si>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</si>
  <si>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</si>
  <si>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</si>
  <si>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</si>
  <si>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</si>
  <si>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</si>
  <si>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</si>
  <si>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</si>
  <si>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</si>
  <si>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</si>
  <si>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</si>
  <si>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</si>
  <si>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</si>
  <si>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</si>
  <si>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</si>
  <si>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</si>
  <si>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</si>
  <si>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</si>
  <si>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</si>
  <si>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</si>
  <si>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</si>
  <si>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</si>
  <si>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</si>
  <si>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</si>
  <si>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</si>
  <si>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</si>
  <si>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</si>
  <si>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</si>
  <si>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</si>
  <si>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</si>
  <si>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</si>
  <si>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</si>
  <si>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</si>
  <si>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</si>
  <si>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</si>
  <si>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</si>
  <si>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</si>
  <si>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20090-I</t>
  </si>
  <si>
    <t>20090-I - Etapa I - Část A1 a B1, sanace nároží</t>
  </si>
  <si>
    <t>STA</t>
  </si>
  <si>
    <t>1</t>
  </si>
  <si>
    <t>{728ebaee-7185-4f55-aa1a-5bb90d141a6b}</t>
  </si>
  <si>
    <t>2</t>
  </si>
  <si>
    <t>/</t>
  </si>
  <si>
    <t>20090-I-VRN</t>
  </si>
  <si>
    <t>20090-I-VRN - Vedlejší rozpočtové náklady</t>
  </si>
  <si>
    <t>Soupis</t>
  </si>
  <si>
    <t>{7147b689-3246-4a09-ab97-c750db2f1e29}</t>
  </si>
  <si>
    <t>20090-I-A1, B1</t>
  </si>
  <si>
    <t>20090-I - A1, B1 - Sanace nároží část A1, B1</t>
  </si>
  <si>
    <t>{bfa73453-00b9-4b3a-90c3-d0ce4a412d6e}</t>
  </si>
  <si>
    <t>KRYCÍ LIST SOUPISU PRACÍ</t>
  </si>
  <si>
    <t>Objekt:</t>
  </si>
  <si>
    <t>20090-I - 20090-I - Etapa I - Část A1 a B1, sanace nároží</t>
  </si>
  <si>
    <t>Soupis:</t>
  </si>
  <si>
    <t>20090-I-VRN - 20090-I-VRN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</si>
  <si>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</si>
  <si>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</si>
  <si>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</si>
  <si>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</si>
  <si>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</si>
  <si>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</si>
  <si>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</si>
  <si>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</si>
  <si>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</si>
  <si>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</si>
  <si>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</si>
  <si>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</si>
  <si>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</si>
  <si>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</si>
  <si>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</si>
  <si>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</si>
  <si>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</si>
  <si>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</si>
  <si>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</si>
  <si>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</si>
  <si>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</si>
  <si>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</si>
  <si>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</si>
  <si>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</si>
  <si>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</si>
  <si>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</si>
  <si>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</si>
  <si>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</si>
  <si>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012103000-1</t>
  </si>
  <si>
    <t>Vytyčení podzemních sítí a zařízení</t>
  </si>
  <si>
    <t>soubor</t>
  </si>
  <si>
    <t>1024</t>
  </si>
  <si>
    <t>908304344</t>
  </si>
  <si>
    <t>PP</t>
  </si>
  <si>
    <t>013254000</t>
  </si>
  <si>
    <t>Dokumentace skutečného provedení stavby</t>
  </si>
  <si>
    <t>796877150</t>
  </si>
  <si>
    <t>Online PSC</t>
  </si>
  <si>
    <t>https://podminky.urs.cz/item/CS_URS_2021_01/013254000</t>
  </si>
  <si>
    <t>VRN3</t>
  </si>
  <si>
    <t>Zařízení staveniště</t>
  </si>
  <si>
    <t>3</t>
  </si>
  <si>
    <t>030001000</t>
  </si>
  <si>
    <t>1445938194</t>
  </si>
  <si>
    <t>https://podminky.urs.cz/item/CS_URS_2021_01/030001000</t>
  </si>
  <si>
    <t>4</t>
  </si>
  <si>
    <t>034002000</t>
  </si>
  <si>
    <t>Zabezpečení staveniště</t>
  </si>
  <si>
    <t>-742008242</t>
  </si>
  <si>
    <t>https://podminky.urs.cz/item/CS_URS_2021_01/034002000</t>
  </si>
  <si>
    <t>20090-I-A1, B1 - 20090-I - A1, B1 - Sanace nároží část A1, B1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</si>
  <si>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</si>
  <si>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</si>
  <si>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</si>
  <si>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</si>
  <si>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</si>
  <si>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</si>
  <si>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</si>
  <si>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</si>
  <si>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</si>
  <si>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132212211</t>
  </si>
  <si>
    <t>Hloubení rýh š do 2000 mm v soudržných horninách třídy těžitelnosti I, skupiny 3 ručně</t>
  </si>
  <si>
    <t>m3</t>
  </si>
  <si>
    <t>2125021722</t>
  </si>
  <si>
    <t>Hloubení rýh šířky přes 800 do 2 000 mm ručně zapažených i nezapažených, s urovnáním dna do předepsaného profilu a spádu v hornině třídy těžitelnosti I skupiny 3 soudržných</t>
  </si>
  <si>
    <t>https://podminky.urs.cz/item/CS_URS_2021_01/132212211</t>
  </si>
  <si>
    <t>VV</t>
  </si>
  <si>
    <t>31*1</t>
  </si>
  <si>
    <t>Mezisoučet</t>
  </si>
  <si>
    <t>(9+4,5)*1,5*0,7</t>
  </si>
  <si>
    <t>Součet</t>
  </si>
  <si>
    <t>162211311</t>
  </si>
  <si>
    <t>Vodorovné přemístění výkopku z horniny třídy těžitelnosti I, skupiny 1 až 3 stavebním kolečkem do 10 m</t>
  </si>
  <si>
    <t>407914005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</si>
  <si>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</si>
  <si>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https://podminky.urs.cz/item/CS_URS_2021_01/162211311</t>
  </si>
  <si>
    <t>45,175-11,050</t>
  </si>
  <si>
    <t>162211319</t>
  </si>
  <si>
    <t>Příplatek k vodorovnému přemístění výkopku z horniny třídy těžitelnosti I, skupiny 1 až 3 stavebním kolečkem ZKD 10 m</t>
  </si>
  <si>
    <t>-929990906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</si>
  <si>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</si>
  <si>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https://podminky.urs.cz/item/CS_URS_2021_01/162211319</t>
  </si>
  <si>
    <t>34,125*10</t>
  </si>
  <si>
    <t>162751117.CZ</t>
  </si>
  <si>
    <t>Vodorovné přemístění do 10000 m výkopku/sypaniny z horniny třídy těžitelnosti I, skupiny 1 až 3 resp. skládky zhotovitele</t>
  </si>
  <si>
    <t>387505165</t>
  </si>
  <si>
    <t>Vodorovné přemístění výkopku nebo sypaniny po suchu na obvyklém dopravním prostředku, bez naložení výkopku, avšak se složením bez rozhrnutí z horniny třídy těžitelnosti I skupiny 1 až 3 na vzdálenost přes 9 000 do 10 000 m
resp. skládky zhotovitele</t>
  </si>
  <si>
    <t>167151101</t>
  </si>
  <si>
    <t>Nakládání výkopku z hornin třídy těžitelnosti I, skupiny 1 až 3 do 100 m3</t>
  </si>
  <si>
    <t>-1964337491</t>
  </si>
  <si>
    <t>Nakládání, skládání a překládání neulehlého výkopku nebo sypaniny strojně nakládání, množství do 100 m3, z horniny třídy těžitelnosti I, skupiny 1 až 3</t>
  </si>
  <si>
    <t>https://podminky.urs.cz/item/CS_URS_2021_01/167151101</t>
  </si>
  <si>
    <t>6</t>
  </si>
  <si>
    <t>174111101</t>
  </si>
  <si>
    <t>Zásyp jam, šachet rýh nebo kolem objektů sypaninou se zhutněním ručně</t>
  </si>
  <si>
    <t>-1431714742</t>
  </si>
  <si>
    <t>Zásyp sypaninou z jakékoliv horniny ručně s uložením výkopku ve vrstvách se zhutněním jam, šachet, rýh nebo kolem objektů v těchto vykopávkách</t>
  </si>
  <si>
    <t>https://podminky.urs.cz/item/CS_URS_2021_01/174111101</t>
  </si>
  <si>
    <t>17*1,3*0,5</t>
  </si>
  <si>
    <t>Mezisoučet výkopek</t>
  </si>
  <si>
    <t>15*0,5*0,5</t>
  </si>
  <si>
    <t>Mezisoučet drenáž</t>
  </si>
  <si>
    <t>7</t>
  </si>
  <si>
    <t>M</t>
  </si>
  <si>
    <t>58343930</t>
  </si>
  <si>
    <t>kamenivo drcené hrubé frakce 16/32</t>
  </si>
  <si>
    <t>t</t>
  </si>
  <si>
    <t>8</t>
  </si>
  <si>
    <t>-1092972806</t>
  </si>
  <si>
    <t>3,75*1,9</t>
  </si>
  <si>
    <t xml:space="preserve">Mezisoučet </t>
  </si>
  <si>
    <t>181311103</t>
  </si>
  <si>
    <t>Rozprostření ornice tl vrstvy do 200 mm v rovině nebo ve svahu do 1:5 ručně ( z výkopku)</t>
  </si>
  <si>
    <t>m2</t>
  </si>
  <si>
    <t>-735762742</t>
  </si>
  <si>
    <t>Rozprostření a urovnání ornice v rovině nebo ve svahu sklonu do 1:5 ručně při souvislé ploše, tl. vrstvy do 200 mm</t>
  </si>
  <si>
    <t>https://podminky.urs.cz/item/CS_URS_2021_01/181311103</t>
  </si>
  <si>
    <t>1*18</t>
  </si>
  <si>
    <t>9</t>
  </si>
  <si>
    <t>R-1-A.00-1001</t>
  </si>
  <si>
    <t>Ošetření kořenů v průběhu provádění zemních prací,základů</t>
  </si>
  <si>
    <t>152577859</t>
  </si>
  <si>
    <t>10</t>
  </si>
  <si>
    <t>R-1-A.00-1002</t>
  </si>
  <si>
    <t>Uvedení terénu do původního stavu po dokončení stavebních prací</t>
  </si>
  <si>
    <t>-1326638862</t>
  </si>
  <si>
    <t>Zakládání</t>
  </si>
  <si>
    <t>11</t>
  </si>
  <si>
    <t>212751104</t>
  </si>
  <si>
    <t>Trativod z drenážních trubek flexibilních PVC-U SN 4 perforace 360° včetně lože otevřený výkop DN 100 pro meliorace</t>
  </si>
  <si>
    <t>m</t>
  </si>
  <si>
    <t>1058750581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</si>
  <si>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</si>
  <si>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https://podminky.urs.cz/item/CS_URS_2021_01/212751104</t>
  </si>
  <si>
    <t>8+3,5</t>
  </si>
  <si>
    <t>12</t>
  </si>
  <si>
    <t>273313611</t>
  </si>
  <si>
    <t>Základové desky z betonu tř. C 16/20</t>
  </si>
  <si>
    <t>550791725</t>
  </si>
  <si>
    <t>Základy z betonu prostého desky z betonu kamenem neprokládaného tř. C 16/20</t>
  </si>
  <si>
    <t>https://podminky.urs.cz/item/CS_URS_2021_01/273313611</t>
  </si>
  <si>
    <t>(4,5+9,5)*1,4*0,1</t>
  </si>
  <si>
    <t>Mezisoučet podkladní</t>
  </si>
  <si>
    <t>13</t>
  </si>
  <si>
    <t>274321511</t>
  </si>
  <si>
    <t>Základové pasy ze ŽB tř. C 25/30 XC2</t>
  </si>
  <si>
    <t>1823375233</t>
  </si>
  <si>
    <t>Základy z betonu železového (bez výztuže) pasy z betonu bez zvláštních nároků na prostředí tř. C 25/30 XC2</t>
  </si>
  <si>
    <t>https://podminky.urs.cz/item/CS_URS_2021_01/274321511</t>
  </si>
  <si>
    <t>(4,5+9,5)*1,2*0,4</t>
  </si>
  <si>
    <t>14</t>
  </si>
  <si>
    <t>274351121</t>
  </si>
  <si>
    <t>Zřízení bednění základových pasů rovného</t>
  </si>
  <si>
    <t>237249217</t>
  </si>
  <si>
    <t>Bednění základů pasů rovné zřízení</t>
  </si>
  <si>
    <t>https://podminky.urs.cz/item/CS_URS_2021_01/274351121</t>
  </si>
  <si>
    <t>2*0,4*(4,3+9,3+1,2+1,2)</t>
  </si>
  <si>
    <t>274351122</t>
  </si>
  <si>
    <t>Odstranění bednění základových pasů rovného</t>
  </si>
  <si>
    <t>-2146742891</t>
  </si>
  <si>
    <t>Bednění základů pasů rovné odstranění</t>
  </si>
  <si>
    <t>https://podminky.urs.cz/item/CS_URS_2021_01/274351122</t>
  </si>
  <si>
    <t>16</t>
  </si>
  <si>
    <t>274361821</t>
  </si>
  <si>
    <t>Výztuž základových pasů betonářskou ocelí 10 505 (R)</t>
  </si>
  <si>
    <t>798788572</t>
  </si>
  <si>
    <t>Výztuž základů pasů z betonářské oceli 10 505 (R) nebo BSt 500</t>
  </si>
  <si>
    <t>https://podminky.urs.cz/item/CS_URS_2021_01/274361821</t>
  </si>
  <si>
    <t>0,8912+0,0071</t>
  </si>
  <si>
    <t>17</t>
  </si>
  <si>
    <t>274362021</t>
  </si>
  <si>
    <t>Výztuž základových pasů svařovanými sítěmi Kari</t>
  </si>
  <si>
    <t>961054070</t>
  </si>
  <si>
    <t>Výztuž základů pasů ze svařovaných sítí z drátů typu KARI</t>
  </si>
  <si>
    <t>https://podminky.urs.cz/item/CS_URS_2021_01/274362021</t>
  </si>
  <si>
    <t>18</t>
  </si>
  <si>
    <t>279113154</t>
  </si>
  <si>
    <t>Základová zeď tl do 300 mm z tvárnic ztraceného bednění včetně výplně z betonu tř. C 25/30</t>
  </si>
  <si>
    <t>1700623787</t>
  </si>
  <si>
    <t>Základové zdi z tvárnic ztraceného bednění včetně výplně z betonu  bez zvláštních nároků na vliv prostředí třídy C 25/30, tloušťky zdiva přes 250 do 300 mm</t>
  </si>
  <si>
    <t>https://podminky.urs.cz/item/CS_URS_2021_01/279113154</t>
  </si>
  <si>
    <t>(8,8+3,8+0,4+0,4+0,4)*1,6</t>
  </si>
  <si>
    <t>19</t>
  </si>
  <si>
    <t>R-2-A.00-1001</t>
  </si>
  <si>
    <t>D+M trubka PVC KG DN 75  prostup stěnou napojení drenáže</t>
  </si>
  <si>
    <t>377795245</t>
  </si>
  <si>
    <t>Ostatní konstrukce a práce, bourání</t>
  </si>
  <si>
    <t>20</t>
  </si>
  <si>
    <t>949101112</t>
  </si>
  <si>
    <t>Lešení pomocné pro objekty pozemních staveb s lešeňovou podlahou v do 3,5 m zatížení do 150 kg/m2</t>
  </si>
  <si>
    <t>759574154</t>
  </si>
  <si>
    <t>Lešení pomocné pracovní pro objekty pozemních staveb  pro zatížení do 150 kg/m2, o výšce lešeňové podlahy přes 1,9 do 3,5 m</t>
  </si>
  <si>
    <t>https://podminky.urs.cz/item/CS_URS_2021_01/949101112</t>
  </si>
  <si>
    <t>19*2</t>
  </si>
  <si>
    <t>R-9-A.00-2002</t>
  </si>
  <si>
    <t>Odstranění vodovodního potrubí, odvoz, likvidace  (20mb)</t>
  </si>
  <si>
    <t>1491984348</t>
  </si>
  <si>
    <t>Odstranění vodovodního potrubí PPR, odvoz, likvidace  (4,5m)</t>
  </si>
  <si>
    <t>22</t>
  </si>
  <si>
    <t>R-9-A.00-3001</t>
  </si>
  <si>
    <t>A1 - D+M typ opravy 1 - podrobný popis viz v.č. D.1.1.b-02;  D.1.1.b-01</t>
  </si>
  <si>
    <t>-1866422054</t>
  </si>
  <si>
    <t>STÁVAJÍCÍ STAV:
ZDIVO NARUŠENÉ NEBO NESOUDRŽNÉ,
NÁVRH:
BUDOU OZNAČENY KAMENNÉ BLOKY, ZDIVO ZDOKUMENTOVÁNO, NÁSLEDNĚ KAMENNÉ ZDIVO ROZEBRÁNO V POTŘEBNÉM ROZSAHU, OČIŠTĚNO
BUDE PROVEDENA NOVÁ VYZDÍVKA NA TOTOŽNÉ POZICE, PROVEDENO NOVÉ SPÁROVÁNÍ A VYZDÍVKA VÁPENOCEMENTOVOU MALTOU V POMĚRU 1:3:10 (BÍLÝ CEMENT:VÁPNO:HRUBŠÍ PÍSEK)
 podrobný popis viz v.č. D.1.1.b-02;  D.1.1.b-01</t>
  </si>
  <si>
    <t>10,2</t>
  </si>
  <si>
    <t>31</t>
  </si>
  <si>
    <t>23</t>
  </si>
  <si>
    <t>R-9-A.00-3002</t>
  </si>
  <si>
    <t>A1 - D+M typ opravy 2 - podrobný popis viz v.č. D.1.1.b-02</t>
  </si>
  <si>
    <t>-545578275</t>
  </si>
  <si>
    <t>D+M typ opravy 2 podrobný popis viz v.č. D.1.1.b-02
STÁVAJÍCÍ STAV:
ZDIVO S LOKÁLNÍM, DROBNÝM NARUŠENÍM PÍSKOVCOVÝCH BLOKŮ, MECH 
NÁVRH:
KAMENNÉ ZDIVO OČISTIT, UVOLNĚNÉ SPÁRY VYŠKRÁBAT A PROVÉST NOVÉ SPÁROVÁNÍ VÁPENOCEMENTOVOU MALTOU V POMĚRU 1:3:10 (BÍLÝ CEMENT:VÁPNO:HRUBŠÍ PÍSEK), POUŽITÍ ZPEVŇOVAČE NA PORUŠENÁ MÍSTA, HYDROFOBIZACE ZÁKRYT DESEK 
podrobný popis viz v.č. D.1.1.b-02</t>
  </si>
  <si>
    <t>3,7</t>
  </si>
  <si>
    <t>Mezisoučet ze hřbitova</t>
  </si>
  <si>
    <t>8,5</t>
  </si>
  <si>
    <t>Mezisoučet vnější strana</t>
  </si>
  <si>
    <t>24</t>
  </si>
  <si>
    <t>R-9-A.00-3003</t>
  </si>
  <si>
    <t xml:space="preserve">D+M opracovaných pískovcových kvádrů dle stáv. formátů  </t>
  </si>
  <si>
    <t>583296245</t>
  </si>
  <si>
    <t>3,5</t>
  </si>
  <si>
    <t>25</t>
  </si>
  <si>
    <t>R-9-A.00-3007</t>
  </si>
  <si>
    <t>A1; B1 D+M typ opravy 7 - podrobný popis v.č. D.1.1.b-01</t>
  </si>
  <si>
    <t>-1821009190</t>
  </si>
  <si>
    <t xml:space="preserve">D+M typ opravy 7 - podrobný popis v.č. D.1.1.b-01
STÁVAJÍCÍ STAV:
CHYBĚJÍCÍ ZHROUCENÁ ČÁST STĚNY. 
NÁVRH:
Z MATERIÁLU ZHROUCENÉ ČÁSTI ZDI BUDE PROVEDENA NOVÁ VYZDÍVKA S KLADENÍM ODPOVÍDAJÍCÍ OKOLNÍM ČÁSTEM ZDÍ. BUDE PROVEDENO NOVÉ SPÁROVÁNÍ A VYZDÍVKA VÁPENOCEMENTOVOU MALTOU V POMĚRU 1:3:10 (BÍLÝ CEMENT:VÁPNO:HRUBŠÍ PÍSEK). PŘEDPOKLADEM JE NÁHRADA PONIČENÝCH KVÁDRŮ ZDIVA
</t>
  </si>
  <si>
    <t>26</t>
  </si>
  <si>
    <t>R-9-A.00-3010</t>
  </si>
  <si>
    <t>A1 - Vyspravení zákrytových desek  zdí  podrobný popis viz v.č. D.1.1.b-02</t>
  </si>
  <si>
    <t>1777893472</t>
  </si>
  <si>
    <t>ZÁKRYTOVÉ DESKY  
OČISTIT, UVOLNĚNÉ SPÁRY VYŠKRÁBAT A PROVÉST NOVÉ SPÁROVÁNÍ VÁPENOCEMENTOVOU MALTOU V POMĚRU 1:3:10 (BÍLÝ CEMENT:VÁPNO:HRUBŠÍ PÍSEK), POUŽITÍ ZPEVŇOVAČE NA PORUŠENÁ MÍSTA, HYDROFOBIZACE
podrobný popis viz v.č. D.1.1.b-02</t>
  </si>
  <si>
    <t>(0,4+0,1+0,1)*(3,5)</t>
  </si>
  <si>
    <t>27</t>
  </si>
  <si>
    <t>R-9-A.00-3011</t>
  </si>
  <si>
    <t>Vyspravení pískovcových hlavic sloupů  podrobný popis viz v.č. D.1.1.b-01; 02</t>
  </si>
  <si>
    <t>ks</t>
  </si>
  <si>
    <t>804106149</t>
  </si>
  <si>
    <t>ZÁKRYTOVÉ DESKY SLOUPŮ
OČISTIT, UVOLNĚNÉ SPÁRY VYŠKRÁBAT A PROVÉST NOVÉ SPÁROVÁNÍ VÁPENOCEMENTOVOU MALTOU V POMĚRU 1:3:10 (BÍLÝ CEMENT:VÁPNO:HRUBŠÍ PÍSEK), POUŽITÍ ZPEVŇOVAČE NA PORUŠENÁ MÍSTA, HYDROFOBIZACE
podrobný popis viz v.č. D.1.1.b-02</t>
  </si>
  <si>
    <t>28</t>
  </si>
  <si>
    <t>R-9-A.00-3011.1</t>
  </si>
  <si>
    <t>-107517690</t>
  </si>
  <si>
    <t>29</t>
  </si>
  <si>
    <t>r-9-a.00-3012</t>
  </si>
  <si>
    <t>Plomba spárovací maltou  podrobný popis viz v.č. D.1.1.b-02</t>
  </si>
  <si>
    <t>1063713656</t>
  </si>
  <si>
    <t>Plomba spárovací maltou   podrobný popis viz v.č. D.1.1.b-02</t>
  </si>
  <si>
    <t>30</t>
  </si>
  <si>
    <t>R-9-A.00-3013</t>
  </si>
  <si>
    <t>D+M nová pískovcová hlavice sloupu dtto stávající podrobný popis v.č. D.1.1.b-01</t>
  </si>
  <si>
    <t>-1617072770</t>
  </si>
  <si>
    <t>D+M nová pískovcová hlavice sloupu dtto stávající podrobný popis v.č. D.1.1.b-04</t>
  </si>
  <si>
    <t>38</t>
  </si>
  <si>
    <t>R-9-A.00-3014</t>
  </si>
  <si>
    <t>Zabezpečení hrobů</t>
  </si>
  <si>
    <t>kpl</t>
  </si>
  <si>
    <t>-1293827825</t>
  </si>
  <si>
    <t>997</t>
  </si>
  <si>
    <t>Přesun sutě</t>
  </si>
  <si>
    <t>997013151</t>
  </si>
  <si>
    <t>Vnitrostaveništní doprava suti a vybouraných hmot pro budovy v do 6 m s omezením mechanizace</t>
  </si>
  <si>
    <t>621930362</t>
  </si>
  <si>
    <t>Vnitrostaveništní doprava suti a vybouraných hmot  vodorovně do 50 m svisle s omezením mechanizace pro budovy a haly výšky do 6 m</t>
  </si>
  <si>
    <t>https://podminky.urs.cz/item/CS_URS_2021_01/997013151</t>
  </si>
  <si>
    <t>32</t>
  </si>
  <si>
    <t>997013211</t>
  </si>
  <si>
    <t>Vnitrostaveništní doprava suti a vybouraných hmot pro budovy v do 6 m ručně</t>
  </si>
  <si>
    <t>844793552</t>
  </si>
  <si>
    <t>Vnitrostaveništní doprava suti a vybouraných hmot  vodorovně do 50 m svisle ručně pro budovy a haly výšky do 6 m</t>
  </si>
  <si>
    <t>https://podminky.urs.cz/item/CS_URS_2021_01/997013211</t>
  </si>
  <si>
    <t>33</t>
  </si>
  <si>
    <t>997013219</t>
  </si>
  <si>
    <t>Příplatek k vnitrostaveništní dopravě suti a vybouraných hmot za zvětšenou dopravu suti ZKD 10 m</t>
  </si>
  <si>
    <t>749345496</t>
  </si>
  <si>
    <t>Vnitrostaveništní doprava suti a vybouraných hmot  vodorovně do 50 m Příplatek k cenám -3111 až -3217 za zvětšenou vodorovnou dopravu přes vymezenou dopravní vzdálenost za každých dalších i započatých 10 m</t>
  </si>
  <si>
    <t>https://podminky.urs.cz/item/CS_URS_2021_01/997013219</t>
  </si>
  <si>
    <t>15*10</t>
  </si>
  <si>
    <t>34</t>
  </si>
  <si>
    <t>997013501</t>
  </si>
  <si>
    <t>Odvoz suti a vybouraných hmot na skládku nebo meziskládku do 1 km se složením</t>
  </si>
  <si>
    <t>-1499379345</t>
  </si>
  <si>
    <t>Odvoz suti a vybouraných hmot na skládku nebo meziskládku  se složením, na vzdálenost do 1 km</t>
  </si>
  <si>
    <t>https://podminky.urs.cz/item/CS_URS_2021_01/997013501</t>
  </si>
  <si>
    <t>35</t>
  </si>
  <si>
    <t>997013509</t>
  </si>
  <si>
    <t>Příplatek k odvozu suti a vybouraných hmot na skládku ZKD 1 km přes 1 km</t>
  </si>
  <si>
    <t>101038884</t>
  </si>
  <si>
    <t>Odvoz suti a vybouraných hmot na skládku nebo meziskládku  se složením, na vzdálenost Příplatek k ceně za každý další i započatý 1 km přes 1 km</t>
  </si>
  <si>
    <t>https://podminky.urs.cz/item/CS_URS_2021_01/997013509</t>
  </si>
  <si>
    <t>15*20</t>
  </si>
  <si>
    <t>36</t>
  </si>
  <si>
    <t>997013631</t>
  </si>
  <si>
    <t>Poplatek za uložení na skládce (skládkovné) stavebního odpadu směsného kód odpadu 17 09 04</t>
  </si>
  <si>
    <t>682450879</t>
  </si>
  <si>
    <t>Poplatek za uložení stavebního odpadu na skládce (skládkovné) směsného stavebního a demoličního zatříděného do Katalogu odpadů pod kódem 17 09 04</t>
  </si>
  <si>
    <t>https://podminky.urs.cz/item/CS_URS_2021_01/997013631</t>
  </si>
  <si>
    <t>998</t>
  </si>
  <si>
    <t>Přesun hmot</t>
  </si>
  <si>
    <t>37</t>
  </si>
  <si>
    <t>998011001</t>
  </si>
  <si>
    <t>Přesun hmot pro budovy zděné v do 6 m</t>
  </si>
  <si>
    <t>-532420236</t>
  </si>
  <si>
    <t>Přesun hmot pro budovy občanské výstavby, bydlení, výrobu a služby  s nosnou svislou konstrukcí zděnou z cihel, tvárnic nebo kamene vodorovná dopravní vzdálenost do 100 m pro budovy výšky do 6 m</t>
  </si>
  <si>
    <t>https://podminky.urs.cz/item/CS_URS_2021_01/998011001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</si>
</sst>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3254000" TargetMode="External" /><Relationship Id="rId2" Type="http://schemas.openxmlformats.org/officeDocument/2006/relationships/hyperlink" Target="https://podminky.urs.cz/item/CS_URS_2021_01/030001000" TargetMode="External" /><Relationship Id="rId3" Type="http://schemas.openxmlformats.org/officeDocument/2006/relationships/hyperlink" Target="https://podminky.urs.cz/item/CS_URS_2021_01/034002000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12211" TargetMode="External" /><Relationship Id="rId2" Type="http://schemas.openxmlformats.org/officeDocument/2006/relationships/hyperlink" Target="https://podminky.urs.cz/item/CS_URS_2021_01/162211311" TargetMode="External" /><Relationship Id="rId3" Type="http://schemas.openxmlformats.org/officeDocument/2006/relationships/hyperlink" Target="https://podminky.urs.cz/item/CS_URS_2021_01/162211319" TargetMode="External" /><Relationship Id="rId4" Type="http://schemas.openxmlformats.org/officeDocument/2006/relationships/hyperlink" Target="https://podminky.urs.cz/item/CS_URS_2021_01/167151101" TargetMode="External" /><Relationship Id="rId5" Type="http://schemas.openxmlformats.org/officeDocument/2006/relationships/hyperlink" Target="https://podminky.urs.cz/item/CS_URS_2021_01/174111101" TargetMode="External" /><Relationship Id="rId6" Type="http://schemas.openxmlformats.org/officeDocument/2006/relationships/hyperlink" Target="https://podminky.urs.cz/item/CS_URS_2021_01/181311103" TargetMode="External" /><Relationship Id="rId7" Type="http://schemas.openxmlformats.org/officeDocument/2006/relationships/hyperlink" Target="https://podminky.urs.cz/item/CS_URS_2021_01/212751104" TargetMode="External" /><Relationship Id="rId8" Type="http://schemas.openxmlformats.org/officeDocument/2006/relationships/hyperlink" Target="https://podminky.urs.cz/item/CS_URS_2021_01/273313611" TargetMode="External" /><Relationship Id="rId9" Type="http://schemas.openxmlformats.org/officeDocument/2006/relationships/hyperlink" Target="https://podminky.urs.cz/item/CS_URS_2021_01/274321511" TargetMode="External" /><Relationship Id="rId10" Type="http://schemas.openxmlformats.org/officeDocument/2006/relationships/hyperlink" Target="https://podminky.urs.cz/item/CS_URS_2021_01/274351121" TargetMode="External" /><Relationship Id="rId11" Type="http://schemas.openxmlformats.org/officeDocument/2006/relationships/hyperlink" Target="https://podminky.urs.cz/item/CS_URS_2021_01/274351122" TargetMode="External" /><Relationship Id="rId12" Type="http://schemas.openxmlformats.org/officeDocument/2006/relationships/hyperlink" Target="https://podminky.urs.cz/item/CS_URS_2021_01/274361821" TargetMode="External" /><Relationship Id="rId13" Type="http://schemas.openxmlformats.org/officeDocument/2006/relationships/hyperlink" Target="https://podminky.urs.cz/item/CS_URS_2021_01/274362021" TargetMode="External" /><Relationship Id="rId14" Type="http://schemas.openxmlformats.org/officeDocument/2006/relationships/hyperlink" Target="https://podminky.urs.cz/item/CS_URS_2021_01/279113154" TargetMode="External" /><Relationship Id="rId15" Type="http://schemas.openxmlformats.org/officeDocument/2006/relationships/hyperlink" Target="https://podminky.urs.cz/item/CS_URS_2021_01/949101112" TargetMode="External" /><Relationship Id="rId16" Type="http://schemas.openxmlformats.org/officeDocument/2006/relationships/hyperlink" Target="https://podminky.urs.cz/item/CS_URS_2021_01/997013151" TargetMode="External" /><Relationship Id="rId17" Type="http://schemas.openxmlformats.org/officeDocument/2006/relationships/hyperlink" Target="https://podminky.urs.cz/item/CS_URS_2021_01/997013211" TargetMode="External" /><Relationship Id="rId18" Type="http://schemas.openxmlformats.org/officeDocument/2006/relationships/hyperlink" Target="https://podminky.urs.cz/item/CS_URS_2021_01/997013219" TargetMode="External" /><Relationship Id="rId19" Type="http://schemas.openxmlformats.org/officeDocument/2006/relationships/hyperlink" Target="https://podminky.urs.cz/item/CS_URS_2021_01/997013501" TargetMode="External" /><Relationship Id="rId20" Type="http://schemas.openxmlformats.org/officeDocument/2006/relationships/hyperlink" Target="https://podminky.urs.cz/item/CS_URS_2021_01/997013509" TargetMode="External" /><Relationship Id="rId21" Type="http://schemas.openxmlformats.org/officeDocument/2006/relationships/hyperlink" Target="https://podminky.urs.cz/item/CS_URS_2021_01/997013631" TargetMode="External" /><Relationship Id="rId22" Type="http://schemas.openxmlformats.org/officeDocument/2006/relationships/hyperlink" Target="https://podminky.urs.cz/item/CS_URS_2021_01/998011001" TargetMode="External" /><Relationship Id="rId2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20090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20090 - Oprava hřbitovní zdi u kotela sv.Matěje, Turnov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Turnov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3. 2. 2021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Turnov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PROFES PROJEKT spol. s r.o.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24.75" customHeight="1">
      <c r="A95" s="7"/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85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78</v>
      </c>
      <c r="BT95" s="131" t="s">
        <v>86</v>
      </c>
      <c r="BU95" s="131" t="s">
        <v>80</v>
      </c>
      <c r="BV95" s="131" t="s">
        <v>81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0" s="4" customFormat="1" ht="23.25" customHeight="1">
      <c r="A96" s="132" t="s">
        <v>89</v>
      </c>
      <c r="B96" s="70"/>
      <c r="C96" s="133"/>
      <c r="D96" s="133"/>
      <c r="E96" s="134" t="s">
        <v>90</v>
      </c>
      <c r="F96" s="134"/>
      <c r="G96" s="134"/>
      <c r="H96" s="134"/>
      <c r="I96" s="134"/>
      <c r="J96" s="133"/>
      <c r="K96" s="134" t="s">
        <v>91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'20090-I-VRN - 20090-I-VRN...'!J32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92</v>
      </c>
      <c r="AR96" s="72"/>
      <c r="AS96" s="137">
        <v>0</v>
      </c>
      <c r="AT96" s="138">
        <f>ROUND(SUM(AV96:AW96),2)</f>
        <v>0</v>
      </c>
      <c r="AU96" s="139">
        <f>'20090-I-VRN - 20090-I-VRN...'!P123</f>
        <v>0</v>
      </c>
      <c r="AV96" s="138">
        <f>'20090-I-VRN - 20090-I-VRN...'!J35</f>
        <v>0</v>
      </c>
      <c r="AW96" s="138">
        <f>'20090-I-VRN - 20090-I-VRN...'!J36</f>
        <v>0</v>
      </c>
      <c r="AX96" s="138">
        <f>'20090-I-VRN - 20090-I-VRN...'!J37</f>
        <v>0</v>
      </c>
      <c r="AY96" s="138">
        <f>'20090-I-VRN - 20090-I-VRN...'!J38</f>
        <v>0</v>
      </c>
      <c r="AZ96" s="138">
        <f>'20090-I-VRN - 20090-I-VRN...'!F35</f>
        <v>0</v>
      </c>
      <c r="BA96" s="138">
        <f>'20090-I-VRN - 20090-I-VRN...'!F36</f>
        <v>0</v>
      </c>
      <c r="BB96" s="138">
        <f>'20090-I-VRN - 20090-I-VRN...'!F37</f>
        <v>0</v>
      </c>
      <c r="BC96" s="138">
        <f>'20090-I-VRN - 20090-I-VRN...'!F38</f>
        <v>0</v>
      </c>
      <c r="BD96" s="140">
        <f>'20090-I-VRN - 20090-I-VRN...'!F39</f>
        <v>0</v>
      </c>
      <c r="BE96" s="4"/>
      <c r="BT96" s="141" t="s">
        <v>88</v>
      </c>
      <c r="BV96" s="141" t="s">
        <v>81</v>
      </c>
      <c r="BW96" s="141" t="s">
        <v>93</v>
      </c>
      <c r="BX96" s="141" t="s">
        <v>87</v>
      </c>
      <c r="CL96" s="141" t="s">
        <v>1</v>
      </c>
    </row>
    <row r="97" spans="1:90" s="4" customFormat="1" ht="23.25" customHeight="1">
      <c r="A97" s="132" t="s">
        <v>89</v>
      </c>
      <c r="B97" s="70"/>
      <c r="C97" s="133"/>
      <c r="D97" s="133"/>
      <c r="E97" s="134" t="s">
        <v>94</v>
      </c>
      <c r="F97" s="134"/>
      <c r="G97" s="134"/>
      <c r="H97" s="134"/>
      <c r="I97" s="134"/>
      <c r="J97" s="133"/>
      <c r="K97" s="134" t="s">
        <v>95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'20090-I-A1, B1 - 20090-I 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92</v>
      </c>
      <c r="AR97" s="72"/>
      <c r="AS97" s="142">
        <v>0</v>
      </c>
      <c r="AT97" s="143">
        <f>ROUND(SUM(AV97:AW97),2)</f>
        <v>0</v>
      </c>
      <c r="AU97" s="144">
        <f>'20090-I-A1, B1 - 20090-I ...'!P126</f>
        <v>0</v>
      </c>
      <c r="AV97" s="143">
        <f>'20090-I-A1, B1 - 20090-I ...'!J35</f>
        <v>0</v>
      </c>
      <c r="AW97" s="143">
        <f>'20090-I-A1, B1 - 20090-I ...'!J36</f>
        <v>0</v>
      </c>
      <c r="AX97" s="143">
        <f>'20090-I-A1, B1 - 20090-I ...'!J37</f>
        <v>0</v>
      </c>
      <c r="AY97" s="143">
        <f>'20090-I-A1, B1 - 20090-I ...'!J38</f>
        <v>0</v>
      </c>
      <c r="AZ97" s="143">
        <f>'20090-I-A1, B1 - 20090-I ...'!F35</f>
        <v>0</v>
      </c>
      <c r="BA97" s="143">
        <f>'20090-I-A1, B1 - 20090-I ...'!F36</f>
        <v>0</v>
      </c>
      <c r="BB97" s="143">
        <f>'20090-I-A1, B1 - 20090-I ...'!F37</f>
        <v>0</v>
      </c>
      <c r="BC97" s="143">
        <f>'20090-I-A1, B1 - 20090-I ...'!F38</f>
        <v>0</v>
      </c>
      <c r="BD97" s="145">
        <f>'20090-I-A1, B1 - 20090-I ...'!F39</f>
        <v>0</v>
      </c>
      <c r="BE97" s="4"/>
      <c r="BT97" s="141" t="s">
        <v>88</v>
      </c>
      <c r="BV97" s="141" t="s">
        <v>81</v>
      </c>
      <c r="BW97" s="141" t="s">
        <v>96</v>
      </c>
      <c r="BX97" s="141" t="s">
        <v>87</v>
      </c>
      <c r="CL97" s="141" t="s">
        <v>1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G94:AM94"/>
    <mergeCell ref="AN94:AP94"/>
    <mergeCell ref="AR2:BE2"/>
  </mergeCells>
  <hyperlinks>
    <hyperlink ref="A96" location="'20090-I-VRN - 20090-I-VRN...'!C2" display="/"/>
    <hyperlink ref="A97" location="'20090-I-A1, B1 - 20090-I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88</v>
      </c>
    </row>
    <row r="4" spans="2:46" s="1" customFormat="1" ht="24.95" customHeight="1">
      <c r="B4" s="20"/>
      <c r="D4" s="148" t="s">
        <v>97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20090 - Oprava hřbitovní zdi u kotela sv.Matěje, Turnov</v>
      </c>
      <c r="F7" s="150"/>
      <c r="G7" s="150"/>
      <c r="H7" s="150"/>
      <c r="L7" s="20"/>
    </row>
    <row r="8" spans="2:12" s="1" customFormat="1" ht="12" customHeight="1">
      <c r="B8" s="20"/>
      <c r="D8" s="150" t="s">
        <v>98</v>
      </c>
      <c r="L8" s="20"/>
    </row>
    <row r="9" spans="1:31" s="2" customFormat="1" ht="16.5" customHeight="1">
      <c r="A9" s="38"/>
      <c r="B9" s="44"/>
      <c r="C9" s="38"/>
      <c r="D9" s="38"/>
      <c r="E9" s="151" t="s">
        <v>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38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ROUND((SUM(BE123:BE137)),2)</f>
        <v>0</v>
      </c>
      <c r="G35" s="38"/>
      <c r="H35" s="38"/>
      <c r="I35" s="164">
        <v>0.21</v>
      </c>
      <c r="J35" s="163">
        <f>ROUND(((SUM(BE123:BE137))*I35),2)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45</v>
      </c>
      <c r="F36" s="163">
        <f>ROUND((SUM(BF123:BF137)),2)</f>
        <v>0</v>
      </c>
      <c r="G36" s="38"/>
      <c r="H36" s="38"/>
      <c r="I36" s="164">
        <v>0.15</v>
      </c>
      <c r="J36" s="163">
        <f>ROUND(((SUM(BF123:BF137))*I36),2)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ROUND((SUM(BG123:BG137)),2)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47</v>
      </c>
      <c r="F38" s="163">
        <f>ROUND((SUM(BH123:BH137)),2)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48</v>
      </c>
      <c r="F39" s="163">
        <f>ROUND((SUM(BI123:BI137)),2)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20090 - Oprava hřbitovní zdi u kotela sv.Matěje, Turnov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99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20090-I-VRN - 20090-I-VRN - Vedlejší rozpočtové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Turnov</v>
      </c>
      <c r="G91" s="40"/>
      <c r="H91" s="40"/>
      <c r="I91" s="32" t="s">
        <v>22</v>
      </c>
      <c r="J91" s="79" t="str">
        <f>IF(J14="","",J14)</f>
        <v>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Turnov</v>
      </c>
      <c r="G93" s="40"/>
      <c r="H93" s="40"/>
      <c r="I93" s="32" t="s">
        <v>31</v>
      </c>
      <c r="J93" s="36" t="str">
        <f>E23</f>
        <v>PROFES PROJEKT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103</v>
      </c>
      <c r="D96" s="185"/>
      <c r="E96" s="185"/>
      <c r="F96" s="185"/>
      <c r="G96" s="185"/>
      <c r="H96" s="185"/>
      <c r="I96" s="185"/>
      <c r="J96" s="186" t="s">
        <v>104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105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106</v>
      </c>
    </row>
    <row r="99" spans="1:31" s="9" customFormat="1" ht="24.95" customHeight="1">
      <c r="A99" s="9"/>
      <c r="B99" s="188"/>
      <c r="C99" s="189"/>
      <c r="D99" s="190" t="s">
        <v>107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108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109</v>
      </c>
      <c r="E101" s="196"/>
      <c r="F101" s="196"/>
      <c r="G101" s="196"/>
      <c r="H101" s="196"/>
      <c r="I101" s="196"/>
      <c r="J101" s="197">
        <f>J131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110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20090 - Oprava hřbitovní zdi u kotela sv.Matěje, Turnov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98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99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100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20090-I-VRN - 20090-I-VRN - Vedlejší rozpočtové náklady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Turnov</v>
      </c>
      <c r="G117" s="40"/>
      <c r="H117" s="40"/>
      <c r="I117" s="32" t="s">
        <v>22</v>
      </c>
      <c r="J117" s="79" t="str">
        <f>IF(J14="","",J14)</f>
        <v>3. 2. 2021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E17</f>
        <v>Město Turnov</v>
      </c>
      <c r="G119" s="40"/>
      <c r="H119" s="40"/>
      <c r="I119" s="32" t="s">
        <v>31</v>
      </c>
      <c r="J119" s="36" t="str">
        <f>E23</f>
        <v>PROFES PROJEKT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IF(E20="","",E20)</f>
        <v>Vyplň údaj</v>
      </c>
      <c r="G120" s="40"/>
      <c r="H120" s="40"/>
      <c r="I120" s="32" t="s">
        <v>36</v>
      </c>
      <c r="J120" s="36" t="str">
        <f>E26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111</v>
      </c>
      <c r="D122" s="202" t="s">
        <v>64</v>
      </c>
      <c r="E122" s="202" t="s">
        <v>60</v>
      </c>
      <c r="F122" s="202" t="s">
        <v>61</v>
      </c>
      <c r="G122" s="202" t="s">
        <v>112</v>
      </c>
      <c r="H122" s="202" t="s">
        <v>113</v>
      </c>
      <c r="I122" s="202" t="s">
        <v>114</v>
      </c>
      <c r="J122" s="203" t="s">
        <v>104</v>
      </c>
      <c r="K122" s="204" t="s">
        <v>115</v>
      </c>
      <c r="L122" s="205"/>
      <c r="M122" s="100" t="s">
        <v>1</v>
      </c>
      <c r="N122" s="101" t="s">
        <v>43</v>
      </c>
      <c r="O122" s="101" t="s">
        <v>116</v>
      </c>
      <c r="P122" s="101" t="s">
        <v>117</v>
      </c>
      <c r="Q122" s="101" t="s">
        <v>118</v>
      </c>
      <c r="R122" s="101" t="s">
        <v>119</v>
      </c>
      <c r="S122" s="101" t="s">
        <v>120</v>
      </c>
      <c r="T122" s="102" t="s">
        <v>121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122</v>
      </c>
      <c r="D123" s="40"/>
      <c r="E123" s="40"/>
      <c r="F123" s="40"/>
      <c r="G123" s="40"/>
      <c r="H123" s="40"/>
      <c r="I123" s="40"/>
      <c r="J123" s="206">
        <f>BK123</f>
        <v>0</v>
      </c>
      <c r="K123" s="40"/>
      <c r="L123" s="44"/>
      <c r="M123" s="103"/>
      <c r="N123" s="207"/>
      <c r="O123" s="104"/>
      <c r="P123" s="208">
        <f>P124</f>
        <v>0</v>
      </c>
      <c r="Q123" s="104"/>
      <c r="R123" s="208">
        <f>R124</f>
        <v>0</v>
      </c>
      <c r="S123" s="104"/>
      <c r="T123" s="209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78</v>
      </c>
      <c r="AU123" s="17" t="s">
        <v>106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78</v>
      </c>
      <c r="E124" s="214" t="s">
        <v>123</v>
      </c>
      <c r="F124" s="214" t="s">
        <v>124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P125+P131</f>
        <v>0</v>
      </c>
      <c r="Q124" s="219"/>
      <c r="R124" s="220">
        <f>R125+R131</f>
        <v>0</v>
      </c>
      <c r="S124" s="219"/>
      <c r="T124" s="221">
        <f>T125+T131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125</v>
      </c>
      <c r="AT124" s="223" t="s">
        <v>78</v>
      </c>
      <c r="AU124" s="223" t="s">
        <v>79</v>
      </c>
      <c r="AY124" s="222" t="s">
        <v>126</v>
      </c>
      <c r="BK124" s="224">
        <f>BK125+BK131</f>
        <v>0</v>
      </c>
    </row>
    <row r="125" spans="1:63" s="12" customFormat="1" ht="22.8" customHeight="1">
      <c r="A125" s="12"/>
      <c r="B125" s="211"/>
      <c r="C125" s="212"/>
      <c r="D125" s="213" t="s">
        <v>78</v>
      </c>
      <c r="E125" s="225" t="s">
        <v>127</v>
      </c>
      <c r="F125" s="225" t="s">
        <v>128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SUM(P126:P130)</f>
        <v>0</v>
      </c>
      <c r="Q125" s="219"/>
      <c r="R125" s="220">
        <f>SUM(R126:R130)</f>
        <v>0</v>
      </c>
      <c r="S125" s="219"/>
      <c r="T125" s="221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125</v>
      </c>
      <c r="AT125" s="223" t="s">
        <v>78</v>
      </c>
      <c r="AU125" s="223" t="s">
        <v>86</v>
      </c>
      <c r="AY125" s="222" t="s">
        <v>126</v>
      </c>
      <c r="BK125" s="224">
        <f>SUM(BK126:BK130)</f>
        <v>0</v>
      </c>
    </row>
    <row r="126" spans="1:65" s="2" customFormat="1" ht="16.5" customHeight="1">
      <c r="A126" s="38"/>
      <c r="B126" s="39"/>
      <c r="C126" s="227" t="s">
        <v>86</v>
      </c>
      <c r="D126" s="227" t="s">
        <v>129</v>
      </c>
      <c r="E126" s="228" t="s">
        <v>130</v>
      </c>
      <c r="F126" s="229" t="s">
        <v>131</v>
      </c>
      <c r="G126" s="230" t="s">
        <v>132</v>
      </c>
      <c r="H126" s="231">
        <v>1</v>
      </c>
      <c r="I126" s="232"/>
      <c r="J126" s="233">
        <f>ROUND(I126*H126,2)</f>
        <v>0</v>
      </c>
      <c r="K126" s="234"/>
      <c r="L126" s="44"/>
      <c r="M126" s="235" t="s">
        <v>1</v>
      </c>
      <c r="N126" s="236" t="s">
        <v>44</v>
      </c>
      <c r="O126" s="91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9" t="s">
        <v>133</v>
      </c>
      <c r="AT126" s="239" t="s">
        <v>129</v>
      </c>
      <c r="AU126" s="239" t="s">
        <v>88</v>
      </c>
      <c r="AY126" s="17" t="s">
        <v>126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7" t="s">
        <v>86</v>
      </c>
      <c r="BK126" s="240">
        <f>ROUND(I126*H126,2)</f>
        <v>0</v>
      </c>
      <c r="BL126" s="17" t="s">
        <v>133</v>
      </c>
      <c r="BM126" s="239" t="s">
        <v>134</v>
      </c>
    </row>
    <row r="127" spans="1:47" s="2" customFormat="1" ht="12">
      <c r="A127" s="38"/>
      <c r="B127" s="39"/>
      <c r="C127" s="40"/>
      <c r="D127" s="241" t="s">
        <v>135</v>
      </c>
      <c r="E127" s="40"/>
      <c r="F127" s="242" t="s">
        <v>131</v>
      </c>
      <c r="G127" s="40"/>
      <c r="H127" s="40"/>
      <c r="I127" s="243"/>
      <c r="J127" s="40"/>
      <c r="K127" s="40"/>
      <c r="L127" s="44"/>
      <c r="M127" s="244"/>
      <c r="N127" s="24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135</v>
      </c>
      <c r="AU127" s="17" t="s">
        <v>88</v>
      </c>
    </row>
    <row r="128" spans="1:65" s="2" customFormat="1" ht="16.5" customHeight="1">
      <c r="A128" s="38"/>
      <c r="B128" s="39"/>
      <c r="C128" s="227" t="s">
        <v>88</v>
      </c>
      <c r="D128" s="227" t="s">
        <v>129</v>
      </c>
      <c r="E128" s="228" t="s">
        <v>136</v>
      </c>
      <c r="F128" s="229" t="s">
        <v>137</v>
      </c>
      <c r="G128" s="230" t="s">
        <v>132</v>
      </c>
      <c r="H128" s="231">
        <v>1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44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133</v>
      </c>
      <c r="AT128" s="239" t="s">
        <v>129</v>
      </c>
      <c r="AU128" s="239" t="s">
        <v>88</v>
      </c>
      <c r="AY128" s="17" t="s">
        <v>126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86</v>
      </c>
      <c r="BK128" s="240">
        <f>ROUND(I128*H128,2)</f>
        <v>0</v>
      </c>
      <c r="BL128" s="17" t="s">
        <v>133</v>
      </c>
      <c r="BM128" s="239" t="s">
        <v>138</v>
      </c>
    </row>
    <row r="129" spans="1:47" s="2" customFormat="1" ht="12">
      <c r="A129" s="38"/>
      <c r="B129" s="39"/>
      <c r="C129" s="40"/>
      <c r="D129" s="241" t="s">
        <v>135</v>
      </c>
      <c r="E129" s="40"/>
      <c r="F129" s="242" t="s">
        <v>137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135</v>
      </c>
      <c r="AU129" s="17" t="s">
        <v>88</v>
      </c>
    </row>
    <row r="130" spans="1:47" s="2" customFormat="1" ht="12">
      <c r="A130" s="38"/>
      <c r="B130" s="39"/>
      <c r="C130" s="40"/>
      <c r="D130" s="246" t="s">
        <v>139</v>
      </c>
      <c r="E130" s="40"/>
      <c r="F130" s="247" t="s">
        <v>140</v>
      </c>
      <c r="G130" s="40"/>
      <c r="H130" s="40"/>
      <c r="I130" s="243"/>
      <c r="J130" s="40"/>
      <c r="K130" s="40"/>
      <c r="L130" s="44"/>
      <c r="M130" s="244"/>
      <c r="N130" s="24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139</v>
      </c>
      <c r="AU130" s="17" t="s">
        <v>88</v>
      </c>
    </row>
    <row r="131" spans="1:63" s="12" customFormat="1" ht="22.8" customHeight="1">
      <c r="A131" s="12"/>
      <c r="B131" s="211"/>
      <c r="C131" s="212"/>
      <c r="D131" s="213" t="s">
        <v>78</v>
      </c>
      <c r="E131" s="225" t="s">
        <v>141</v>
      </c>
      <c r="F131" s="225" t="s">
        <v>142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SUM(P132:P137)</f>
        <v>0</v>
      </c>
      <c r="Q131" s="219"/>
      <c r="R131" s="220">
        <f>SUM(R132:R137)</f>
        <v>0</v>
      </c>
      <c r="S131" s="219"/>
      <c r="T131" s="221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125</v>
      </c>
      <c r="AT131" s="223" t="s">
        <v>78</v>
      </c>
      <c r="AU131" s="223" t="s">
        <v>86</v>
      </c>
      <c r="AY131" s="222" t="s">
        <v>126</v>
      </c>
      <c r="BK131" s="224">
        <f>SUM(BK132:BK137)</f>
        <v>0</v>
      </c>
    </row>
    <row r="132" spans="1:65" s="2" customFormat="1" ht="16.5" customHeight="1">
      <c r="A132" s="38"/>
      <c r="B132" s="39"/>
      <c r="C132" s="227" t="s">
        <v>143</v>
      </c>
      <c r="D132" s="227" t="s">
        <v>129</v>
      </c>
      <c r="E132" s="228" t="s">
        <v>144</v>
      </c>
      <c r="F132" s="229" t="s">
        <v>142</v>
      </c>
      <c r="G132" s="230" t="s">
        <v>132</v>
      </c>
      <c r="H132" s="231">
        <v>1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44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133</v>
      </c>
      <c r="AT132" s="239" t="s">
        <v>129</v>
      </c>
      <c r="AU132" s="239" t="s">
        <v>88</v>
      </c>
      <c r="AY132" s="17" t="s">
        <v>126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86</v>
      </c>
      <c r="BK132" s="240">
        <f>ROUND(I132*H132,2)</f>
        <v>0</v>
      </c>
      <c r="BL132" s="17" t="s">
        <v>133</v>
      </c>
      <c r="BM132" s="239" t="s">
        <v>145</v>
      </c>
    </row>
    <row r="133" spans="1:47" s="2" customFormat="1" ht="12">
      <c r="A133" s="38"/>
      <c r="B133" s="39"/>
      <c r="C133" s="40"/>
      <c r="D133" s="241" t="s">
        <v>135</v>
      </c>
      <c r="E133" s="40"/>
      <c r="F133" s="242" t="s">
        <v>142</v>
      </c>
      <c r="G133" s="40"/>
      <c r="H133" s="40"/>
      <c r="I133" s="243"/>
      <c r="J133" s="40"/>
      <c r="K133" s="40"/>
      <c r="L133" s="44"/>
      <c r="M133" s="244"/>
      <c r="N133" s="24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135</v>
      </c>
      <c r="AU133" s="17" t="s">
        <v>88</v>
      </c>
    </row>
    <row r="134" spans="1:47" s="2" customFormat="1" ht="12">
      <c r="A134" s="38"/>
      <c r="B134" s="39"/>
      <c r="C134" s="40"/>
      <c r="D134" s="246" t="s">
        <v>139</v>
      </c>
      <c r="E134" s="40"/>
      <c r="F134" s="247" t="s">
        <v>146</v>
      </c>
      <c r="G134" s="40"/>
      <c r="H134" s="40"/>
      <c r="I134" s="243"/>
      <c r="J134" s="40"/>
      <c r="K134" s="40"/>
      <c r="L134" s="44"/>
      <c r="M134" s="244"/>
      <c r="N134" s="24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139</v>
      </c>
      <c r="AU134" s="17" t="s">
        <v>88</v>
      </c>
    </row>
    <row r="135" spans="1:65" s="2" customFormat="1" ht="16.5" customHeight="1">
      <c r="A135" s="38"/>
      <c r="B135" s="39"/>
      <c r="C135" s="227" t="s">
        <v>147</v>
      </c>
      <c r="D135" s="227" t="s">
        <v>129</v>
      </c>
      <c r="E135" s="228" t="s">
        <v>148</v>
      </c>
      <c r="F135" s="229" t="s">
        <v>149</v>
      </c>
      <c r="G135" s="230" t="s">
        <v>132</v>
      </c>
      <c r="H135" s="231">
        <v>1</v>
      </c>
      <c r="I135" s="232"/>
      <c r="J135" s="233">
        <f>ROUND(I135*H135,2)</f>
        <v>0</v>
      </c>
      <c r="K135" s="234"/>
      <c r="L135" s="44"/>
      <c r="M135" s="235" t="s">
        <v>1</v>
      </c>
      <c r="N135" s="236" t="s">
        <v>44</v>
      </c>
      <c r="O135" s="91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133</v>
      </c>
      <c r="AT135" s="239" t="s">
        <v>129</v>
      </c>
      <c r="AU135" s="239" t="s">
        <v>88</v>
      </c>
      <c r="AY135" s="17" t="s">
        <v>126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7" t="s">
        <v>86</v>
      </c>
      <c r="BK135" s="240">
        <f>ROUND(I135*H135,2)</f>
        <v>0</v>
      </c>
      <c r="BL135" s="17" t="s">
        <v>133</v>
      </c>
      <c r="BM135" s="239" t="s">
        <v>150</v>
      </c>
    </row>
    <row r="136" spans="1:47" s="2" customFormat="1" ht="12">
      <c r="A136" s="38"/>
      <c r="B136" s="39"/>
      <c r="C136" s="40"/>
      <c r="D136" s="241" t="s">
        <v>135</v>
      </c>
      <c r="E136" s="40"/>
      <c r="F136" s="242" t="s">
        <v>149</v>
      </c>
      <c r="G136" s="40"/>
      <c r="H136" s="40"/>
      <c r="I136" s="243"/>
      <c r="J136" s="40"/>
      <c r="K136" s="40"/>
      <c r="L136" s="44"/>
      <c r="M136" s="244"/>
      <c r="N136" s="24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135</v>
      </c>
      <c r="AU136" s="17" t="s">
        <v>88</v>
      </c>
    </row>
    <row r="137" spans="1:47" s="2" customFormat="1" ht="12">
      <c r="A137" s="38"/>
      <c r="B137" s="39"/>
      <c r="C137" s="40"/>
      <c r="D137" s="246" t="s">
        <v>139</v>
      </c>
      <c r="E137" s="40"/>
      <c r="F137" s="247" t="s">
        <v>151</v>
      </c>
      <c r="G137" s="40"/>
      <c r="H137" s="40"/>
      <c r="I137" s="243"/>
      <c r="J137" s="40"/>
      <c r="K137" s="40"/>
      <c r="L137" s="44"/>
      <c r="M137" s="248"/>
      <c r="N137" s="249"/>
      <c r="O137" s="250"/>
      <c r="P137" s="250"/>
      <c r="Q137" s="250"/>
      <c r="R137" s="250"/>
      <c r="S137" s="250"/>
      <c r="T137" s="251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139</v>
      </c>
      <c r="AU137" s="17" t="s">
        <v>88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2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30" r:id="rId1" display="https://podminky.urs.cz/item/CS_URS_2021_01/013254000"/>
    <hyperlink ref="F134" r:id="rId2" display="https://podminky.urs.cz/item/CS_URS_2021_01/030001000"/>
    <hyperlink ref="F137" r:id="rId3" display="https://podminky.urs.cz/item/CS_URS_2021_01/03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88</v>
      </c>
    </row>
    <row r="4" spans="2:46" s="1" customFormat="1" ht="24.95" customHeight="1">
      <c r="B4" s="20"/>
      <c r="D4" s="148" t="s">
        <v>97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20090 - Oprava hřbitovní zdi u kotela sv.Matěje, Turnov</v>
      </c>
      <c r="F7" s="150"/>
      <c r="G7" s="150"/>
      <c r="H7" s="150"/>
      <c r="L7" s="20"/>
    </row>
    <row r="8" spans="2:12" s="1" customFormat="1" ht="12" customHeight="1">
      <c r="B8" s="20"/>
      <c r="D8" s="150" t="s">
        <v>98</v>
      </c>
      <c r="L8" s="20"/>
    </row>
    <row r="9" spans="1:31" s="2" customFormat="1" ht="16.5" customHeight="1">
      <c r="A9" s="38"/>
      <c r="B9" s="44"/>
      <c r="C9" s="38"/>
      <c r="D9" s="38"/>
      <c r="E9" s="151" t="s">
        <v>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152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38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ROUND((SUM(BE126:BE285)),2)</f>
        <v>0</v>
      </c>
      <c r="G35" s="38"/>
      <c r="H35" s="38"/>
      <c r="I35" s="164">
        <v>0.21</v>
      </c>
      <c r="J35" s="163">
        <f>ROUND(((SUM(BE126:BE285))*I35),2)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45</v>
      </c>
      <c r="F36" s="163">
        <f>ROUND((SUM(BF126:BF285)),2)</f>
        <v>0</v>
      </c>
      <c r="G36" s="38"/>
      <c r="H36" s="38"/>
      <c r="I36" s="164">
        <v>0.15</v>
      </c>
      <c r="J36" s="163">
        <f>ROUND(((SUM(BF126:BF285))*I36),2)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ROUND((SUM(BG126:BG285)),2)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47</v>
      </c>
      <c r="F38" s="163">
        <f>ROUND((SUM(BH126:BH285)),2)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48</v>
      </c>
      <c r="F39" s="163">
        <f>ROUND((SUM(BI126:BI285)),2)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20090 - Oprava hřbitovní zdi u kotela sv.Matěje, Turnov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99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20090-I-A1, B1 - 20090-I - A1, B1 - Sanace nároží část A1, B1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Turnov</v>
      </c>
      <c r="G91" s="40"/>
      <c r="H91" s="40"/>
      <c r="I91" s="32" t="s">
        <v>22</v>
      </c>
      <c r="J91" s="79" t="str">
        <f>IF(J14="","",J14)</f>
        <v>3. 2. 2021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Turnov</v>
      </c>
      <c r="G93" s="40"/>
      <c r="H93" s="40"/>
      <c r="I93" s="32" t="s">
        <v>31</v>
      </c>
      <c r="J93" s="36" t="str">
        <f>E23</f>
        <v>PROFES PROJEKT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103</v>
      </c>
      <c r="D96" s="185"/>
      <c r="E96" s="185"/>
      <c r="F96" s="185"/>
      <c r="G96" s="185"/>
      <c r="H96" s="185"/>
      <c r="I96" s="185"/>
      <c r="J96" s="186" t="s">
        <v>104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105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106</v>
      </c>
    </row>
    <row r="99" spans="1:31" s="9" customFormat="1" ht="24.95" customHeight="1">
      <c r="A99" s="9"/>
      <c r="B99" s="188"/>
      <c r="C99" s="189"/>
      <c r="D99" s="190" t="s">
        <v>153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154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155</v>
      </c>
      <c r="E101" s="196"/>
      <c r="F101" s="196"/>
      <c r="G101" s="196"/>
      <c r="H101" s="196"/>
      <c r="I101" s="196"/>
      <c r="J101" s="197">
        <f>J172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156</v>
      </c>
      <c r="E102" s="196"/>
      <c r="F102" s="196"/>
      <c r="G102" s="196"/>
      <c r="H102" s="196"/>
      <c r="I102" s="196"/>
      <c r="J102" s="197">
        <f>J211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157</v>
      </c>
      <c r="E103" s="196"/>
      <c r="F103" s="196"/>
      <c r="G103" s="196"/>
      <c r="H103" s="196"/>
      <c r="I103" s="196"/>
      <c r="J103" s="197">
        <f>J260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158</v>
      </c>
      <c r="E104" s="196"/>
      <c r="F104" s="196"/>
      <c r="G104" s="196"/>
      <c r="H104" s="196"/>
      <c r="I104" s="196"/>
      <c r="J104" s="197">
        <f>J282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20090 - Oprava hřbitovní zdi u kotela sv.Matěje, Turnov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98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99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100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30" customHeight="1">
      <c r="A118" s="38"/>
      <c r="B118" s="39"/>
      <c r="C118" s="40"/>
      <c r="D118" s="40"/>
      <c r="E118" s="76" t="str">
        <f>E11</f>
        <v>20090-I-A1, B1 - 20090-I - A1, B1 - Sanace nároží část A1, B1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Turnov</v>
      </c>
      <c r="G120" s="40"/>
      <c r="H120" s="40"/>
      <c r="I120" s="32" t="s">
        <v>22</v>
      </c>
      <c r="J120" s="79" t="str">
        <f>IF(J14="","",J14)</f>
        <v>3. 2. 2021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E17</f>
        <v>Město Turnov</v>
      </c>
      <c r="G122" s="40"/>
      <c r="H122" s="40"/>
      <c r="I122" s="32" t="s">
        <v>31</v>
      </c>
      <c r="J122" s="36" t="str">
        <f>E23</f>
        <v>PROFES PROJEKT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32" t="s">
        <v>36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111</v>
      </c>
      <c r="D125" s="202" t="s">
        <v>64</v>
      </c>
      <c r="E125" s="202" t="s">
        <v>60</v>
      </c>
      <c r="F125" s="202" t="s">
        <v>61</v>
      </c>
      <c r="G125" s="202" t="s">
        <v>112</v>
      </c>
      <c r="H125" s="202" t="s">
        <v>113</v>
      </c>
      <c r="I125" s="202" t="s">
        <v>114</v>
      </c>
      <c r="J125" s="203" t="s">
        <v>104</v>
      </c>
      <c r="K125" s="204" t="s">
        <v>115</v>
      </c>
      <c r="L125" s="205"/>
      <c r="M125" s="100" t="s">
        <v>1</v>
      </c>
      <c r="N125" s="101" t="s">
        <v>43</v>
      </c>
      <c r="O125" s="101" t="s">
        <v>116</v>
      </c>
      <c r="P125" s="101" t="s">
        <v>117</v>
      </c>
      <c r="Q125" s="101" t="s">
        <v>118</v>
      </c>
      <c r="R125" s="101" t="s">
        <v>119</v>
      </c>
      <c r="S125" s="101" t="s">
        <v>120</v>
      </c>
      <c r="T125" s="102" t="s">
        <v>121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122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47.36336051000001</v>
      </c>
      <c r="S126" s="104"/>
      <c r="T126" s="209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106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78</v>
      </c>
      <c r="E127" s="214" t="s">
        <v>159</v>
      </c>
      <c r="F127" s="214" t="s">
        <v>160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P128+P172+P211+P260+P282</f>
        <v>0</v>
      </c>
      <c r="Q127" s="219"/>
      <c r="R127" s="220">
        <f>R128+R172+R211+R260+R282</f>
        <v>47.36336051000001</v>
      </c>
      <c r="S127" s="219"/>
      <c r="T127" s="221">
        <f>T128+T172+T211+T260+T282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86</v>
      </c>
      <c r="AT127" s="223" t="s">
        <v>78</v>
      </c>
      <c r="AU127" s="223" t="s">
        <v>79</v>
      </c>
      <c r="AY127" s="222" t="s">
        <v>126</v>
      </c>
      <c r="BK127" s="224">
        <f>BK128+BK172+BK211+BK260+BK282</f>
        <v>0</v>
      </c>
    </row>
    <row r="128" spans="1:63" s="12" customFormat="1" ht="22.8" customHeight="1">
      <c r="A128" s="12"/>
      <c r="B128" s="211"/>
      <c r="C128" s="212"/>
      <c r="D128" s="213" t="s">
        <v>78</v>
      </c>
      <c r="E128" s="225" t="s">
        <v>86</v>
      </c>
      <c r="F128" s="225" t="s">
        <v>161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SUM(P129:P171)</f>
        <v>0</v>
      </c>
      <c r="Q128" s="219"/>
      <c r="R128" s="220">
        <f>SUM(R129:R171)</f>
        <v>7.125</v>
      </c>
      <c r="S128" s="219"/>
      <c r="T128" s="221">
        <f>SUM(T129:T171)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78</v>
      </c>
      <c r="AU128" s="223" t="s">
        <v>86</v>
      </c>
      <c r="AY128" s="222" t="s">
        <v>126</v>
      </c>
      <c r="BK128" s="224">
        <f>SUM(BK129:BK171)</f>
        <v>0</v>
      </c>
    </row>
    <row r="129" spans="1:65" s="2" customFormat="1" ht="24.15" customHeight="1">
      <c r="A129" s="38"/>
      <c r="B129" s="39"/>
      <c r="C129" s="227" t="s">
        <v>86</v>
      </c>
      <c r="D129" s="227" t="s">
        <v>129</v>
      </c>
      <c r="E129" s="228" t="s">
        <v>162</v>
      </c>
      <c r="F129" s="229" t="s">
        <v>163</v>
      </c>
      <c r="G129" s="230" t="s">
        <v>164</v>
      </c>
      <c r="H129" s="231">
        <v>45.175</v>
      </c>
      <c r="I129" s="232"/>
      <c r="J129" s="233">
        <f>ROUND(I129*H129,2)</f>
        <v>0</v>
      </c>
      <c r="K129" s="234"/>
      <c r="L129" s="44"/>
      <c r="M129" s="235" t="s">
        <v>1</v>
      </c>
      <c r="N129" s="236" t="s">
        <v>44</v>
      </c>
      <c r="O129" s="91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9" t="s">
        <v>147</v>
      </c>
      <c r="AT129" s="239" t="s">
        <v>129</v>
      </c>
      <c r="AU129" s="239" t="s">
        <v>88</v>
      </c>
      <c r="AY129" s="17" t="s">
        <v>126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7" t="s">
        <v>86</v>
      </c>
      <c r="BK129" s="240">
        <f>ROUND(I129*H129,2)</f>
        <v>0</v>
      </c>
      <c r="BL129" s="17" t="s">
        <v>147</v>
      </c>
      <c r="BM129" s="239" t="s">
        <v>165</v>
      </c>
    </row>
    <row r="130" spans="1:47" s="2" customFormat="1" ht="12">
      <c r="A130" s="38"/>
      <c r="B130" s="39"/>
      <c r="C130" s="40"/>
      <c r="D130" s="241" t="s">
        <v>135</v>
      </c>
      <c r="E130" s="40"/>
      <c r="F130" s="242" t="s">
        <v>166</v>
      </c>
      <c r="G130" s="40"/>
      <c r="H130" s="40"/>
      <c r="I130" s="243"/>
      <c r="J130" s="40"/>
      <c r="K130" s="40"/>
      <c r="L130" s="44"/>
      <c r="M130" s="244"/>
      <c r="N130" s="24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135</v>
      </c>
      <c r="AU130" s="17" t="s">
        <v>88</v>
      </c>
    </row>
    <row r="131" spans="1:47" s="2" customFormat="1" ht="12">
      <c r="A131" s="38"/>
      <c r="B131" s="39"/>
      <c r="C131" s="40"/>
      <c r="D131" s="246" t="s">
        <v>139</v>
      </c>
      <c r="E131" s="40"/>
      <c r="F131" s="247" t="s">
        <v>167</v>
      </c>
      <c r="G131" s="40"/>
      <c r="H131" s="40"/>
      <c r="I131" s="243"/>
      <c r="J131" s="40"/>
      <c r="K131" s="40"/>
      <c r="L131" s="44"/>
      <c r="M131" s="244"/>
      <c r="N131" s="24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139</v>
      </c>
      <c r="AU131" s="17" t="s">
        <v>88</v>
      </c>
    </row>
    <row r="132" spans="1:51" s="13" customFormat="1" ht="12">
      <c r="A132" s="13"/>
      <c r="B132" s="252"/>
      <c r="C132" s="253"/>
      <c r="D132" s="241" t="s">
        <v>168</v>
      </c>
      <c r="E132" s="254" t="s">
        <v>1</v>
      </c>
      <c r="F132" s="255" t="s">
        <v>169</v>
      </c>
      <c r="G132" s="253"/>
      <c r="H132" s="256">
        <v>31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2" t="s">
        <v>168</v>
      </c>
      <c r="AU132" s="262" t="s">
        <v>88</v>
      </c>
      <c r="AV132" s="13" t="s">
        <v>88</v>
      </c>
      <c r="AW132" s="13" t="s">
        <v>35</v>
      </c>
      <c r="AX132" s="13" t="s">
        <v>79</v>
      </c>
      <c r="AY132" s="262" t="s">
        <v>126</v>
      </c>
    </row>
    <row r="133" spans="1:51" s="14" customFormat="1" ht="12">
      <c r="A133" s="14"/>
      <c r="B133" s="263"/>
      <c r="C133" s="264"/>
      <c r="D133" s="241" t="s">
        <v>168</v>
      </c>
      <c r="E133" s="265" t="s">
        <v>1</v>
      </c>
      <c r="F133" s="266" t="s">
        <v>170</v>
      </c>
      <c r="G133" s="264"/>
      <c r="H133" s="267">
        <v>31</v>
      </c>
      <c r="I133" s="268"/>
      <c r="J133" s="264"/>
      <c r="K133" s="264"/>
      <c r="L133" s="269"/>
      <c r="M133" s="270"/>
      <c r="N133" s="271"/>
      <c r="O133" s="271"/>
      <c r="P133" s="271"/>
      <c r="Q133" s="271"/>
      <c r="R133" s="271"/>
      <c r="S133" s="271"/>
      <c r="T133" s="27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3" t="s">
        <v>168</v>
      </c>
      <c r="AU133" s="273" t="s">
        <v>88</v>
      </c>
      <c r="AV133" s="14" t="s">
        <v>143</v>
      </c>
      <c r="AW133" s="14" t="s">
        <v>35</v>
      </c>
      <c r="AX133" s="14" t="s">
        <v>79</v>
      </c>
      <c r="AY133" s="273" t="s">
        <v>126</v>
      </c>
    </row>
    <row r="134" spans="1:51" s="13" customFormat="1" ht="12">
      <c r="A134" s="13"/>
      <c r="B134" s="252"/>
      <c r="C134" s="253"/>
      <c r="D134" s="241" t="s">
        <v>168</v>
      </c>
      <c r="E134" s="254" t="s">
        <v>1</v>
      </c>
      <c r="F134" s="255" t="s">
        <v>171</v>
      </c>
      <c r="G134" s="253"/>
      <c r="H134" s="256">
        <v>14.175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2" t="s">
        <v>168</v>
      </c>
      <c r="AU134" s="262" t="s">
        <v>88</v>
      </c>
      <c r="AV134" s="13" t="s">
        <v>88</v>
      </c>
      <c r="AW134" s="13" t="s">
        <v>35</v>
      </c>
      <c r="AX134" s="13" t="s">
        <v>79</v>
      </c>
      <c r="AY134" s="262" t="s">
        <v>126</v>
      </c>
    </row>
    <row r="135" spans="1:51" s="14" customFormat="1" ht="12">
      <c r="A135" s="14"/>
      <c r="B135" s="263"/>
      <c r="C135" s="264"/>
      <c r="D135" s="241" t="s">
        <v>168</v>
      </c>
      <c r="E135" s="265" t="s">
        <v>1</v>
      </c>
      <c r="F135" s="266" t="s">
        <v>170</v>
      </c>
      <c r="G135" s="264"/>
      <c r="H135" s="267">
        <v>14.175</v>
      </c>
      <c r="I135" s="268"/>
      <c r="J135" s="264"/>
      <c r="K135" s="264"/>
      <c r="L135" s="269"/>
      <c r="M135" s="270"/>
      <c r="N135" s="271"/>
      <c r="O135" s="271"/>
      <c r="P135" s="271"/>
      <c r="Q135" s="271"/>
      <c r="R135" s="271"/>
      <c r="S135" s="271"/>
      <c r="T135" s="27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3" t="s">
        <v>168</v>
      </c>
      <c r="AU135" s="273" t="s">
        <v>88</v>
      </c>
      <c r="AV135" s="14" t="s">
        <v>143</v>
      </c>
      <c r="AW135" s="14" t="s">
        <v>35</v>
      </c>
      <c r="AX135" s="14" t="s">
        <v>79</v>
      </c>
      <c r="AY135" s="273" t="s">
        <v>126</v>
      </c>
    </row>
    <row r="136" spans="1:51" s="15" customFormat="1" ht="12">
      <c r="A136" s="15"/>
      <c r="B136" s="274"/>
      <c r="C136" s="275"/>
      <c r="D136" s="241" t="s">
        <v>168</v>
      </c>
      <c r="E136" s="276" t="s">
        <v>1</v>
      </c>
      <c r="F136" s="277" t="s">
        <v>172</v>
      </c>
      <c r="G136" s="275"/>
      <c r="H136" s="278">
        <v>45.175</v>
      </c>
      <c r="I136" s="279"/>
      <c r="J136" s="275"/>
      <c r="K136" s="275"/>
      <c r="L136" s="280"/>
      <c r="M136" s="281"/>
      <c r="N136" s="282"/>
      <c r="O136" s="282"/>
      <c r="P136" s="282"/>
      <c r="Q136" s="282"/>
      <c r="R136" s="282"/>
      <c r="S136" s="282"/>
      <c r="T136" s="28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4" t="s">
        <v>168</v>
      </c>
      <c r="AU136" s="284" t="s">
        <v>88</v>
      </c>
      <c r="AV136" s="15" t="s">
        <v>147</v>
      </c>
      <c r="AW136" s="15" t="s">
        <v>35</v>
      </c>
      <c r="AX136" s="15" t="s">
        <v>86</v>
      </c>
      <c r="AY136" s="284" t="s">
        <v>126</v>
      </c>
    </row>
    <row r="137" spans="1:65" s="2" customFormat="1" ht="37.8" customHeight="1">
      <c r="A137" s="38"/>
      <c r="B137" s="39"/>
      <c r="C137" s="227" t="s">
        <v>88</v>
      </c>
      <c r="D137" s="227" t="s">
        <v>129</v>
      </c>
      <c r="E137" s="228" t="s">
        <v>173</v>
      </c>
      <c r="F137" s="229" t="s">
        <v>174</v>
      </c>
      <c r="G137" s="230" t="s">
        <v>164</v>
      </c>
      <c r="H137" s="231">
        <v>34.125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44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147</v>
      </c>
      <c r="AT137" s="239" t="s">
        <v>129</v>
      </c>
      <c r="AU137" s="239" t="s">
        <v>88</v>
      </c>
      <c r="AY137" s="17" t="s">
        <v>126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86</v>
      </c>
      <c r="BK137" s="240">
        <f>ROUND(I137*H137,2)</f>
        <v>0</v>
      </c>
      <c r="BL137" s="17" t="s">
        <v>147</v>
      </c>
      <c r="BM137" s="239" t="s">
        <v>175</v>
      </c>
    </row>
    <row r="138" spans="1:47" s="2" customFormat="1" ht="12">
      <c r="A138" s="38"/>
      <c r="B138" s="39"/>
      <c r="C138" s="40"/>
      <c r="D138" s="241" t="s">
        <v>135</v>
      </c>
      <c r="E138" s="40"/>
      <c r="F138" s="242" t="s">
        <v>176</v>
      </c>
      <c r="G138" s="40"/>
      <c r="H138" s="40"/>
      <c r="I138" s="243"/>
      <c r="J138" s="40"/>
      <c r="K138" s="40"/>
      <c r="L138" s="44"/>
      <c r="M138" s="244"/>
      <c r="N138" s="24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135</v>
      </c>
      <c r="AU138" s="17" t="s">
        <v>88</v>
      </c>
    </row>
    <row r="139" spans="1:47" s="2" customFormat="1" ht="12">
      <c r="A139" s="38"/>
      <c r="B139" s="39"/>
      <c r="C139" s="40"/>
      <c r="D139" s="246" t="s">
        <v>139</v>
      </c>
      <c r="E139" s="40"/>
      <c r="F139" s="247" t="s">
        <v>177</v>
      </c>
      <c r="G139" s="40"/>
      <c r="H139" s="40"/>
      <c r="I139" s="243"/>
      <c r="J139" s="40"/>
      <c r="K139" s="40"/>
      <c r="L139" s="44"/>
      <c r="M139" s="244"/>
      <c r="N139" s="24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139</v>
      </c>
      <c r="AU139" s="17" t="s">
        <v>88</v>
      </c>
    </row>
    <row r="140" spans="1:51" s="13" customFormat="1" ht="12">
      <c r="A140" s="13"/>
      <c r="B140" s="252"/>
      <c r="C140" s="253"/>
      <c r="D140" s="241" t="s">
        <v>168</v>
      </c>
      <c r="E140" s="254" t="s">
        <v>1</v>
      </c>
      <c r="F140" s="255" t="s">
        <v>178</v>
      </c>
      <c r="G140" s="253"/>
      <c r="H140" s="256">
        <v>34.125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2" t="s">
        <v>168</v>
      </c>
      <c r="AU140" s="262" t="s">
        <v>88</v>
      </c>
      <c r="AV140" s="13" t="s">
        <v>88</v>
      </c>
      <c r="AW140" s="13" t="s">
        <v>35</v>
      </c>
      <c r="AX140" s="13" t="s">
        <v>79</v>
      </c>
      <c r="AY140" s="262" t="s">
        <v>126</v>
      </c>
    </row>
    <row r="141" spans="1:51" s="14" customFormat="1" ht="12">
      <c r="A141" s="14"/>
      <c r="B141" s="263"/>
      <c r="C141" s="264"/>
      <c r="D141" s="241" t="s">
        <v>168</v>
      </c>
      <c r="E141" s="265" t="s">
        <v>1</v>
      </c>
      <c r="F141" s="266" t="s">
        <v>170</v>
      </c>
      <c r="G141" s="264"/>
      <c r="H141" s="267">
        <v>34.125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3" t="s">
        <v>168</v>
      </c>
      <c r="AU141" s="273" t="s">
        <v>88</v>
      </c>
      <c r="AV141" s="14" t="s">
        <v>143</v>
      </c>
      <c r="AW141" s="14" t="s">
        <v>35</v>
      </c>
      <c r="AX141" s="14" t="s">
        <v>86</v>
      </c>
      <c r="AY141" s="273" t="s">
        <v>126</v>
      </c>
    </row>
    <row r="142" spans="1:65" s="2" customFormat="1" ht="37.8" customHeight="1">
      <c r="A142" s="38"/>
      <c r="B142" s="39"/>
      <c r="C142" s="227" t="s">
        <v>143</v>
      </c>
      <c r="D142" s="227" t="s">
        <v>129</v>
      </c>
      <c r="E142" s="228" t="s">
        <v>179</v>
      </c>
      <c r="F142" s="229" t="s">
        <v>180</v>
      </c>
      <c r="G142" s="230" t="s">
        <v>164</v>
      </c>
      <c r="H142" s="231">
        <v>341.25</v>
      </c>
      <c r="I142" s="232"/>
      <c r="J142" s="233">
        <f>ROUND(I142*H142,2)</f>
        <v>0</v>
      </c>
      <c r="K142" s="234"/>
      <c r="L142" s="44"/>
      <c r="M142" s="235" t="s">
        <v>1</v>
      </c>
      <c r="N142" s="236" t="s">
        <v>44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147</v>
      </c>
      <c r="AT142" s="239" t="s">
        <v>129</v>
      </c>
      <c r="AU142" s="239" t="s">
        <v>88</v>
      </c>
      <c r="AY142" s="17" t="s">
        <v>126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7" t="s">
        <v>86</v>
      </c>
      <c r="BK142" s="240">
        <f>ROUND(I142*H142,2)</f>
        <v>0</v>
      </c>
      <c r="BL142" s="17" t="s">
        <v>147</v>
      </c>
      <c r="BM142" s="239" t="s">
        <v>181</v>
      </c>
    </row>
    <row r="143" spans="1:47" s="2" customFormat="1" ht="12">
      <c r="A143" s="38"/>
      <c r="B143" s="39"/>
      <c r="C143" s="40"/>
      <c r="D143" s="241" t="s">
        <v>135</v>
      </c>
      <c r="E143" s="40"/>
      <c r="F143" s="242" t="s">
        <v>182</v>
      </c>
      <c r="G143" s="40"/>
      <c r="H143" s="40"/>
      <c r="I143" s="243"/>
      <c r="J143" s="40"/>
      <c r="K143" s="40"/>
      <c r="L143" s="44"/>
      <c r="M143" s="244"/>
      <c r="N143" s="24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135</v>
      </c>
      <c r="AU143" s="17" t="s">
        <v>88</v>
      </c>
    </row>
    <row r="144" spans="1:47" s="2" customFormat="1" ht="12">
      <c r="A144" s="38"/>
      <c r="B144" s="39"/>
      <c r="C144" s="40"/>
      <c r="D144" s="246" t="s">
        <v>139</v>
      </c>
      <c r="E144" s="40"/>
      <c r="F144" s="247" t="s">
        <v>183</v>
      </c>
      <c r="G144" s="40"/>
      <c r="H144" s="40"/>
      <c r="I144" s="243"/>
      <c r="J144" s="40"/>
      <c r="K144" s="40"/>
      <c r="L144" s="44"/>
      <c r="M144" s="244"/>
      <c r="N144" s="24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139</v>
      </c>
      <c r="AU144" s="17" t="s">
        <v>88</v>
      </c>
    </row>
    <row r="145" spans="1:51" s="13" customFormat="1" ht="12">
      <c r="A145" s="13"/>
      <c r="B145" s="252"/>
      <c r="C145" s="253"/>
      <c r="D145" s="241" t="s">
        <v>168</v>
      </c>
      <c r="E145" s="254" t="s">
        <v>1</v>
      </c>
      <c r="F145" s="255" t="s">
        <v>184</v>
      </c>
      <c r="G145" s="253"/>
      <c r="H145" s="256">
        <v>341.25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168</v>
      </c>
      <c r="AU145" s="262" t="s">
        <v>88</v>
      </c>
      <c r="AV145" s="13" t="s">
        <v>88</v>
      </c>
      <c r="AW145" s="13" t="s">
        <v>35</v>
      </c>
      <c r="AX145" s="13" t="s">
        <v>86</v>
      </c>
      <c r="AY145" s="262" t="s">
        <v>126</v>
      </c>
    </row>
    <row r="146" spans="1:65" s="2" customFormat="1" ht="37.8" customHeight="1">
      <c r="A146" s="38"/>
      <c r="B146" s="39"/>
      <c r="C146" s="227" t="s">
        <v>147</v>
      </c>
      <c r="D146" s="227" t="s">
        <v>129</v>
      </c>
      <c r="E146" s="228" t="s">
        <v>185</v>
      </c>
      <c r="F146" s="229" t="s">
        <v>186</v>
      </c>
      <c r="G146" s="230" t="s">
        <v>164</v>
      </c>
      <c r="H146" s="231">
        <v>34.125</v>
      </c>
      <c r="I146" s="232"/>
      <c r="J146" s="233">
        <f>ROUND(I146*H146,2)</f>
        <v>0</v>
      </c>
      <c r="K146" s="234"/>
      <c r="L146" s="44"/>
      <c r="M146" s="235" t="s">
        <v>1</v>
      </c>
      <c r="N146" s="236" t="s">
        <v>44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147</v>
      </c>
      <c r="AT146" s="239" t="s">
        <v>129</v>
      </c>
      <c r="AU146" s="239" t="s">
        <v>88</v>
      </c>
      <c r="AY146" s="17" t="s">
        <v>126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7" t="s">
        <v>86</v>
      </c>
      <c r="BK146" s="240">
        <f>ROUND(I146*H146,2)</f>
        <v>0</v>
      </c>
      <c r="BL146" s="17" t="s">
        <v>147</v>
      </c>
      <c r="BM146" s="239" t="s">
        <v>187</v>
      </c>
    </row>
    <row r="147" spans="1:47" s="2" customFormat="1" ht="12">
      <c r="A147" s="38"/>
      <c r="B147" s="39"/>
      <c r="C147" s="40"/>
      <c r="D147" s="241" t="s">
        <v>135</v>
      </c>
      <c r="E147" s="40"/>
      <c r="F147" s="242" t="s">
        <v>188</v>
      </c>
      <c r="G147" s="40"/>
      <c r="H147" s="40"/>
      <c r="I147" s="243"/>
      <c r="J147" s="40"/>
      <c r="K147" s="40"/>
      <c r="L147" s="44"/>
      <c r="M147" s="244"/>
      <c r="N147" s="24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135</v>
      </c>
      <c r="AU147" s="17" t="s">
        <v>88</v>
      </c>
    </row>
    <row r="148" spans="1:65" s="2" customFormat="1" ht="24.15" customHeight="1">
      <c r="A148" s="38"/>
      <c r="B148" s="39"/>
      <c r="C148" s="227" t="s">
        <v>125</v>
      </c>
      <c r="D148" s="227" t="s">
        <v>129</v>
      </c>
      <c r="E148" s="228" t="s">
        <v>189</v>
      </c>
      <c r="F148" s="229" t="s">
        <v>190</v>
      </c>
      <c r="G148" s="230" t="s">
        <v>164</v>
      </c>
      <c r="H148" s="231">
        <v>34.125</v>
      </c>
      <c r="I148" s="232"/>
      <c r="J148" s="233">
        <f>ROUND(I148*H148,2)</f>
        <v>0</v>
      </c>
      <c r="K148" s="234"/>
      <c r="L148" s="44"/>
      <c r="M148" s="235" t="s">
        <v>1</v>
      </c>
      <c r="N148" s="236" t="s">
        <v>44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147</v>
      </c>
      <c r="AT148" s="239" t="s">
        <v>129</v>
      </c>
      <c r="AU148" s="239" t="s">
        <v>88</v>
      </c>
      <c r="AY148" s="17" t="s">
        <v>126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7" t="s">
        <v>86</v>
      </c>
      <c r="BK148" s="240">
        <f>ROUND(I148*H148,2)</f>
        <v>0</v>
      </c>
      <c r="BL148" s="17" t="s">
        <v>147</v>
      </c>
      <c r="BM148" s="239" t="s">
        <v>191</v>
      </c>
    </row>
    <row r="149" spans="1:47" s="2" customFormat="1" ht="12">
      <c r="A149" s="38"/>
      <c r="B149" s="39"/>
      <c r="C149" s="40"/>
      <c r="D149" s="241" t="s">
        <v>135</v>
      </c>
      <c r="E149" s="40"/>
      <c r="F149" s="242" t="s">
        <v>192</v>
      </c>
      <c r="G149" s="40"/>
      <c r="H149" s="40"/>
      <c r="I149" s="243"/>
      <c r="J149" s="40"/>
      <c r="K149" s="40"/>
      <c r="L149" s="44"/>
      <c r="M149" s="244"/>
      <c r="N149" s="24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135</v>
      </c>
      <c r="AU149" s="17" t="s">
        <v>88</v>
      </c>
    </row>
    <row r="150" spans="1:47" s="2" customFormat="1" ht="12">
      <c r="A150" s="38"/>
      <c r="B150" s="39"/>
      <c r="C150" s="40"/>
      <c r="D150" s="246" t="s">
        <v>139</v>
      </c>
      <c r="E150" s="40"/>
      <c r="F150" s="247" t="s">
        <v>193</v>
      </c>
      <c r="G150" s="40"/>
      <c r="H150" s="40"/>
      <c r="I150" s="243"/>
      <c r="J150" s="40"/>
      <c r="K150" s="40"/>
      <c r="L150" s="44"/>
      <c r="M150" s="244"/>
      <c r="N150" s="24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139</v>
      </c>
      <c r="AU150" s="17" t="s">
        <v>88</v>
      </c>
    </row>
    <row r="151" spans="1:65" s="2" customFormat="1" ht="24.15" customHeight="1">
      <c r="A151" s="38"/>
      <c r="B151" s="39"/>
      <c r="C151" s="227" t="s">
        <v>194</v>
      </c>
      <c r="D151" s="227" t="s">
        <v>129</v>
      </c>
      <c r="E151" s="228" t="s">
        <v>195</v>
      </c>
      <c r="F151" s="229" t="s">
        <v>196</v>
      </c>
      <c r="G151" s="230" t="s">
        <v>164</v>
      </c>
      <c r="H151" s="231">
        <v>14.8</v>
      </c>
      <c r="I151" s="232"/>
      <c r="J151" s="233">
        <f>ROUND(I151*H151,2)</f>
        <v>0</v>
      </c>
      <c r="K151" s="234"/>
      <c r="L151" s="44"/>
      <c r="M151" s="235" t="s">
        <v>1</v>
      </c>
      <c r="N151" s="236" t="s">
        <v>44</v>
      </c>
      <c r="O151" s="91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147</v>
      </c>
      <c r="AT151" s="239" t="s">
        <v>129</v>
      </c>
      <c r="AU151" s="239" t="s">
        <v>88</v>
      </c>
      <c r="AY151" s="17" t="s">
        <v>126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7" t="s">
        <v>86</v>
      </c>
      <c r="BK151" s="240">
        <f>ROUND(I151*H151,2)</f>
        <v>0</v>
      </c>
      <c r="BL151" s="17" t="s">
        <v>147</v>
      </c>
      <c r="BM151" s="239" t="s">
        <v>197</v>
      </c>
    </row>
    <row r="152" spans="1:47" s="2" customFormat="1" ht="12">
      <c r="A152" s="38"/>
      <c r="B152" s="39"/>
      <c r="C152" s="40"/>
      <c r="D152" s="241" t="s">
        <v>135</v>
      </c>
      <c r="E152" s="40"/>
      <c r="F152" s="242" t="s">
        <v>198</v>
      </c>
      <c r="G152" s="40"/>
      <c r="H152" s="40"/>
      <c r="I152" s="243"/>
      <c r="J152" s="40"/>
      <c r="K152" s="40"/>
      <c r="L152" s="44"/>
      <c r="M152" s="244"/>
      <c r="N152" s="24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135</v>
      </c>
      <c r="AU152" s="17" t="s">
        <v>88</v>
      </c>
    </row>
    <row r="153" spans="1:47" s="2" customFormat="1" ht="12">
      <c r="A153" s="38"/>
      <c r="B153" s="39"/>
      <c r="C153" s="40"/>
      <c r="D153" s="246" t="s">
        <v>139</v>
      </c>
      <c r="E153" s="40"/>
      <c r="F153" s="247" t="s">
        <v>199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139</v>
      </c>
      <c r="AU153" s="17" t="s">
        <v>88</v>
      </c>
    </row>
    <row r="154" spans="1:51" s="13" customFormat="1" ht="12">
      <c r="A154" s="13"/>
      <c r="B154" s="252"/>
      <c r="C154" s="253"/>
      <c r="D154" s="241" t="s">
        <v>168</v>
      </c>
      <c r="E154" s="254" t="s">
        <v>1</v>
      </c>
      <c r="F154" s="255" t="s">
        <v>200</v>
      </c>
      <c r="G154" s="253"/>
      <c r="H154" s="256">
        <v>11.05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168</v>
      </c>
      <c r="AU154" s="262" t="s">
        <v>88</v>
      </c>
      <c r="AV154" s="13" t="s">
        <v>88</v>
      </c>
      <c r="AW154" s="13" t="s">
        <v>35</v>
      </c>
      <c r="AX154" s="13" t="s">
        <v>79</v>
      </c>
      <c r="AY154" s="262" t="s">
        <v>126</v>
      </c>
    </row>
    <row r="155" spans="1:51" s="14" customFormat="1" ht="12">
      <c r="A155" s="14"/>
      <c r="B155" s="263"/>
      <c r="C155" s="264"/>
      <c r="D155" s="241" t="s">
        <v>168</v>
      </c>
      <c r="E155" s="265" t="s">
        <v>1</v>
      </c>
      <c r="F155" s="266" t="s">
        <v>201</v>
      </c>
      <c r="G155" s="264"/>
      <c r="H155" s="267">
        <v>11.05</v>
      </c>
      <c r="I155" s="268"/>
      <c r="J155" s="264"/>
      <c r="K155" s="264"/>
      <c r="L155" s="269"/>
      <c r="M155" s="270"/>
      <c r="N155" s="271"/>
      <c r="O155" s="271"/>
      <c r="P155" s="271"/>
      <c r="Q155" s="271"/>
      <c r="R155" s="271"/>
      <c r="S155" s="271"/>
      <c r="T155" s="27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3" t="s">
        <v>168</v>
      </c>
      <c r="AU155" s="273" t="s">
        <v>88</v>
      </c>
      <c r="AV155" s="14" t="s">
        <v>143</v>
      </c>
      <c r="AW155" s="14" t="s">
        <v>35</v>
      </c>
      <c r="AX155" s="14" t="s">
        <v>79</v>
      </c>
      <c r="AY155" s="273" t="s">
        <v>126</v>
      </c>
    </row>
    <row r="156" spans="1:51" s="13" customFormat="1" ht="12">
      <c r="A156" s="13"/>
      <c r="B156" s="252"/>
      <c r="C156" s="253"/>
      <c r="D156" s="241" t="s">
        <v>168</v>
      </c>
      <c r="E156" s="254" t="s">
        <v>1</v>
      </c>
      <c r="F156" s="255" t="s">
        <v>202</v>
      </c>
      <c r="G156" s="253"/>
      <c r="H156" s="256">
        <v>3.75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168</v>
      </c>
      <c r="AU156" s="262" t="s">
        <v>88</v>
      </c>
      <c r="AV156" s="13" t="s">
        <v>88</v>
      </c>
      <c r="AW156" s="13" t="s">
        <v>35</v>
      </c>
      <c r="AX156" s="13" t="s">
        <v>79</v>
      </c>
      <c r="AY156" s="262" t="s">
        <v>126</v>
      </c>
    </row>
    <row r="157" spans="1:51" s="14" customFormat="1" ht="12">
      <c r="A157" s="14"/>
      <c r="B157" s="263"/>
      <c r="C157" s="264"/>
      <c r="D157" s="241" t="s">
        <v>168</v>
      </c>
      <c r="E157" s="265" t="s">
        <v>1</v>
      </c>
      <c r="F157" s="266" t="s">
        <v>203</v>
      </c>
      <c r="G157" s="264"/>
      <c r="H157" s="267">
        <v>3.75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3" t="s">
        <v>168</v>
      </c>
      <c r="AU157" s="273" t="s">
        <v>88</v>
      </c>
      <c r="AV157" s="14" t="s">
        <v>143</v>
      </c>
      <c r="AW157" s="14" t="s">
        <v>35</v>
      </c>
      <c r="AX157" s="14" t="s">
        <v>79</v>
      </c>
      <c r="AY157" s="273" t="s">
        <v>126</v>
      </c>
    </row>
    <row r="158" spans="1:51" s="15" customFormat="1" ht="12">
      <c r="A158" s="15"/>
      <c r="B158" s="274"/>
      <c r="C158" s="275"/>
      <c r="D158" s="241" t="s">
        <v>168</v>
      </c>
      <c r="E158" s="276" t="s">
        <v>1</v>
      </c>
      <c r="F158" s="277" t="s">
        <v>172</v>
      </c>
      <c r="G158" s="275"/>
      <c r="H158" s="278">
        <v>14.8</v>
      </c>
      <c r="I158" s="279"/>
      <c r="J158" s="275"/>
      <c r="K158" s="275"/>
      <c r="L158" s="280"/>
      <c r="M158" s="281"/>
      <c r="N158" s="282"/>
      <c r="O158" s="282"/>
      <c r="P158" s="282"/>
      <c r="Q158" s="282"/>
      <c r="R158" s="282"/>
      <c r="S158" s="282"/>
      <c r="T158" s="28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4" t="s">
        <v>168</v>
      </c>
      <c r="AU158" s="284" t="s">
        <v>88</v>
      </c>
      <c r="AV158" s="15" t="s">
        <v>147</v>
      </c>
      <c r="AW158" s="15" t="s">
        <v>35</v>
      </c>
      <c r="AX158" s="15" t="s">
        <v>86</v>
      </c>
      <c r="AY158" s="284" t="s">
        <v>126</v>
      </c>
    </row>
    <row r="159" spans="1:65" s="2" customFormat="1" ht="16.5" customHeight="1">
      <c r="A159" s="38"/>
      <c r="B159" s="39"/>
      <c r="C159" s="285" t="s">
        <v>204</v>
      </c>
      <c r="D159" s="285" t="s">
        <v>205</v>
      </c>
      <c r="E159" s="286" t="s">
        <v>206</v>
      </c>
      <c r="F159" s="287" t="s">
        <v>207</v>
      </c>
      <c r="G159" s="288" t="s">
        <v>208</v>
      </c>
      <c r="H159" s="289">
        <v>7.125</v>
      </c>
      <c r="I159" s="290"/>
      <c r="J159" s="291">
        <f>ROUND(I159*H159,2)</f>
        <v>0</v>
      </c>
      <c r="K159" s="292"/>
      <c r="L159" s="293"/>
      <c r="M159" s="294" t="s">
        <v>1</v>
      </c>
      <c r="N159" s="295" t="s">
        <v>44</v>
      </c>
      <c r="O159" s="91"/>
      <c r="P159" s="237">
        <f>O159*H159</f>
        <v>0</v>
      </c>
      <c r="Q159" s="237">
        <v>1</v>
      </c>
      <c r="R159" s="237">
        <f>Q159*H159</f>
        <v>7.125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209</v>
      </c>
      <c r="AT159" s="239" t="s">
        <v>205</v>
      </c>
      <c r="AU159" s="239" t="s">
        <v>88</v>
      </c>
      <c r="AY159" s="17" t="s">
        <v>126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86</v>
      </c>
      <c r="BK159" s="240">
        <f>ROUND(I159*H159,2)</f>
        <v>0</v>
      </c>
      <c r="BL159" s="17" t="s">
        <v>147</v>
      </c>
      <c r="BM159" s="239" t="s">
        <v>210</v>
      </c>
    </row>
    <row r="160" spans="1:47" s="2" customFormat="1" ht="12">
      <c r="A160" s="38"/>
      <c r="B160" s="39"/>
      <c r="C160" s="40"/>
      <c r="D160" s="241" t="s">
        <v>135</v>
      </c>
      <c r="E160" s="40"/>
      <c r="F160" s="242" t="s">
        <v>207</v>
      </c>
      <c r="G160" s="40"/>
      <c r="H160" s="40"/>
      <c r="I160" s="243"/>
      <c r="J160" s="40"/>
      <c r="K160" s="40"/>
      <c r="L160" s="44"/>
      <c r="M160" s="244"/>
      <c r="N160" s="24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135</v>
      </c>
      <c r="AU160" s="17" t="s">
        <v>88</v>
      </c>
    </row>
    <row r="161" spans="1:51" s="13" customFormat="1" ht="12">
      <c r="A161" s="13"/>
      <c r="B161" s="252"/>
      <c r="C161" s="253"/>
      <c r="D161" s="241" t="s">
        <v>168</v>
      </c>
      <c r="E161" s="254" t="s">
        <v>1</v>
      </c>
      <c r="F161" s="255" t="s">
        <v>211</v>
      </c>
      <c r="G161" s="253"/>
      <c r="H161" s="256">
        <v>7.125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168</v>
      </c>
      <c r="AU161" s="262" t="s">
        <v>88</v>
      </c>
      <c r="AV161" s="13" t="s">
        <v>88</v>
      </c>
      <c r="AW161" s="13" t="s">
        <v>35</v>
      </c>
      <c r="AX161" s="13" t="s">
        <v>79</v>
      </c>
      <c r="AY161" s="262" t="s">
        <v>126</v>
      </c>
    </row>
    <row r="162" spans="1:51" s="14" customFormat="1" ht="12">
      <c r="A162" s="14"/>
      <c r="B162" s="263"/>
      <c r="C162" s="264"/>
      <c r="D162" s="241" t="s">
        <v>168</v>
      </c>
      <c r="E162" s="265" t="s">
        <v>1</v>
      </c>
      <c r="F162" s="266" t="s">
        <v>212</v>
      </c>
      <c r="G162" s="264"/>
      <c r="H162" s="267">
        <v>7.125</v>
      </c>
      <c r="I162" s="268"/>
      <c r="J162" s="264"/>
      <c r="K162" s="264"/>
      <c r="L162" s="269"/>
      <c r="M162" s="270"/>
      <c r="N162" s="271"/>
      <c r="O162" s="271"/>
      <c r="P162" s="271"/>
      <c r="Q162" s="271"/>
      <c r="R162" s="271"/>
      <c r="S162" s="271"/>
      <c r="T162" s="27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3" t="s">
        <v>168</v>
      </c>
      <c r="AU162" s="273" t="s">
        <v>88</v>
      </c>
      <c r="AV162" s="14" t="s">
        <v>143</v>
      </c>
      <c r="AW162" s="14" t="s">
        <v>35</v>
      </c>
      <c r="AX162" s="14" t="s">
        <v>86</v>
      </c>
      <c r="AY162" s="273" t="s">
        <v>126</v>
      </c>
    </row>
    <row r="163" spans="1:65" s="2" customFormat="1" ht="33" customHeight="1">
      <c r="A163" s="38"/>
      <c r="B163" s="39"/>
      <c r="C163" s="227" t="s">
        <v>209</v>
      </c>
      <c r="D163" s="227" t="s">
        <v>129</v>
      </c>
      <c r="E163" s="228" t="s">
        <v>213</v>
      </c>
      <c r="F163" s="229" t="s">
        <v>214</v>
      </c>
      <c r="G163" s="230" t="s">
        <v>215</v>
      </c>
      <c r="H163" s="231">
        <v>18</v>
      </c>
      <c r="I163" s="232"/>
      <c r="J163" s="233">
        <f>ROUND(I163*H163,2)</f>
        <v>0</v>
      </c>
      <c r="K163" s="234"/>
      <c r="L163" s="44"/>
      <c r="M163" s="235" t="s">
        <v>1</v>
      </c>
      <c r="N163" s="236" t="s">
        <v>44</v>
      </c>
      <c r="O163" s="91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9" t="s">
        <v>147</v>
      </c>
      <c r="AT163" s="239" t="s">
        <v>129</v>
      </c>
      <c r="AU163" s="239" t="s">
        <v>88</v>
      </c>
      <c r="AY163" s="17" t="s">
        <v>126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7" t="s">
        <v>86</v>
      </c>
      <c r="BK163" s="240">
        <f>ROUND(I163*H163,2)</f>
        <v>0</v>
      </c>
      <c r="BL163" s="17" t="s">
        <v>147</v>
      </c>
      <c r="BM163" s="239" t="s">
        <v>216</v>
      </c>
    </row>
    <row r="164" spans="1:47" s="2" customFormat="1" ht="12">
      <c r="A164" s="38"/>
      <c r="B164" s="39"/>
      <c r="C164" s="40"/>
      <c r="D164" s="241" t="s">
        <v>135</v>
      </c>
      <c r="E164" s="40"/>
      <c r="F164" s="242" t="s">
        <v>217</v>
      </c>
      <c r="G164" s="40"/>
      <c r="H164" s="40"/>
      <c r="I164" s="243"/>
      <c r="J164" s="40"/>
      <c r="K164" s="40"/>
      <c r="L164" s="44"/>
      <c r="M164" s="244"/>
      <c r="N164" s="24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135</v>
      </c>
      <c r="AU164" s="17" t="s">
        <v>88</v>
      </c>
    </row>
    <row r="165" spans="1:47" s="2" customFormat="1" ht="12">
      <c r="A165" s="38"/>
      <c r="B165" s="39"/>
      <c r="C165" s="40"/>
      <c r="D165" s="246" t="s">
        <v>139</v>
      </c>
      <c r="E165" s="40"/>
      <c r="F165" s="247" t="s">
        <v>218</v>
      </c>
      <c r="G165" s="40"/>
      <c r="H165" s="40"/>
      <c r="I165" s="243"/>
      <c r="J165" s="40"/>
      <c r="K165" s="40"/>
      <c r="L165" s="44"/>
      <c r="M165" s="244"/>
      <c r="N165" s="24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139</v>
      </c>
      <c r="AU165" s="17" t="s">
        <v>88</v>
      </c>
    </row>
    <row r="166" spans="1:51" s="13" customFormat="1" ht="12">
      <c r="A166" s="13"/>
      <c r="B166" s="252"/>
      <c r="C166" s="253"/>
      <c r="D166" s="241" t="s">
        <v>168</v>
      </c>
      <c r="E166" s="254" t="s">
        <v>1</v>
      </c>
      <c r="F166" s="255" t="s">
        <v>219</v>
      </c>
      <c r="G166" s="253"/>
      <c r="H166" s="256">
        <v>18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168</v>
      </c>
      <c r="AU166" s="262" t="s">
        <v>88</v>
      </c>
      <c r="AV166" s="13" t="s">
        <v>88</v>
      </c>
      <c r="AW166" s="13" t="s">
        <v>35</v>
      </c>
      <c r="AX166" s="13" t="s">
        <v>79</v>
      </c>
      <c r="AY166" s="262" t="s">
        <v>126</v>
      </c>
    </row>
    <row r="167" spans="1:51" s="14" customFormat="1" ht="12">
      <c r="A167" s="14"/>
      <c r="B167" s="263"/>
      <c r="C167" s="264"/>
      <c r="D167" s="241" t="s">
        <v>168</v>
      </c>
      <c r="E167" s="265" t="s">
        <v>1</v>
      </c>
      <c r="F167" s="266" t="s">
        <v>170</v>
      </c>
      <c r="G167" s="264"/>
      <c r="H167" s="267">
        <v>18</v>
      </c>
      <c r="I167" s="268"/>
      <c r="J167" s="264"/>
      <c r="K167" s="264"/>
      <c r="L167" s="269"/>
      <c r="M167" s="270"/>
      <c r="N167" s="271"/>
      <c r="O167" s="271"/>
      <c r="P167" s="271"/>
      <c r="Q167" s="271"/>
      <c r="R167" s="271"/>
      <c r="S167" s="271"/>
      <c r="T167" s="27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3" t="s">
        <v>168</v>
      </c>
      <c r="AU167" s="273" t="s">
        <v>88</v>
      </c>
      <c r="AV167" s="14" t="s">
        <v>143</v>
      </c>
      <c r="AW167" s="14" t="s">
        <v>35</v>
      </c>
      <c r="AX167" s="14" t="s">
        <v>86</v>
      </c>
      <c r="AY167" s="273" t="s">
        <v>126</v>
      </c>
    </row>
    <row r="168" spans="1:65" s="2" customFormat="1" ht="24.15" customHeight="1">
      <c r="A168" s="38"/>
      <c r="B168" s="39"/>
      <c r="C168" s="227" t="s">
        <v>220</v>
      </c>
      <c r="D168" s="227" t="s">
        <v>129</v>
      </c>
      <c r="E168" s="228" t="s">
        <v>221</v>
      </c>
      <c r="F168" s="229" t="s">
        <v>222</v>
      </c>
      <c r="G168" s="230" t="s">
        <v>132</v>
      </c>
      <c r="H168" s="231">
        <v>1</v>
      </c>
      <c r="I168" s="232"/>
      <c r="J168" s="233">
        <f>ROUND(I168*H168,2)</f>
        <v>0</v>
      </c>
      <c r="K168" s="234"/>
      <c r="L168" s="44"/>
      <c r="M168" s="235" t="s">
        <v>1</v>
      </c>
      <c r="N168" s="236" t="s">
        <v>44</v>
      </c>
      <c r="O168" s="91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147</v>
      </c>
      <c r="AT168" s="239" t="s">
        <v>129</v>
      </c>
      <c r="AU168" s="239" t="s">
        <v>88</v>
      </c>
      <c r="AY168" s="17" t="s">
        <v>126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7" t="s">
        <v>86</v>
      </c>
      <c r="BK168" s="240">
        <f>ROUND(I168*H168,2)</f>
        <v>0</v>
      </c>
      <c r="BL168" s="17" t="s">
        <v>147</v>
      </c>
      <c r="BM168" s="239" t="s">
        <v>223</v>
      </c>
    </row>
    <row r="169" spans="1:47" s="2" customFormat="1" ht="12">
      <c r="A169" s="38"/>
      <c r="B169" s="39"/>
      <c r="C169" s="40"/>
      <c r="D169" s="241" t="s">
        <v>135</v>
      </c>
      <c r="E169" s="40"/>
      <c r="F169" s="242" t="s">
        <v>222</v>
      </c>
      <c r="G169" s="40"/>
      <c r="H169" s="40"/>
      <c r="I169" s="243"/>
      <c r="J169" s="40"/>
      <c r="K169" s="40"/>
      <c r="L169" s="44"/>
      <c r="M169" s="244"/>
      <c r="N169" s="24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135</v>
      </c>
      <c r="AU169" s="17" t="s">
        <v>88</v>
      </c>
    </row>
    <row r="170" spans="1:65" s="2" customFormat="1" ht="24.15" customHeight="1">
      <c r="A170" s="38"/>
      <c r="B170" s="39"/>
      <c r="C170" s="227" t="s">
        <v>224</v>
      </c>
      <c r="D170" s="227" t="s">
        <v>129</v>
      </c>
      <c r="E170" s="228" t="s">
        <v>225</v>
      </c>
      <c r="F170" s="229" t="s">
        <v>226</v>
      </c>
      <c r="G170" s="230" t="s">
        <v>132</v>
      </c>
      <c r="H170" s="231">
        <v>1</v>
      </c>
      <c r="I170" s="232"/>
      <c r="J170" s="233">
        <f>ROUND(I170*H170,2)</f>
        <v>0</v>
      </c>
      <c r="K170" s="234"/>
      <c r="L170" s="44"/>
      <c r="M170" s="235" t="s">
        <v>1</v>
      </c>
      <c r="N170" s="236" t="s">
        <v>44</v>
      </c>
      <c r="O170" s="91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147</v>
      </c>
      <c r="AT170" s="239" t="s">
        <v>129</v>
      </c>
      <c r="AU170" s="239" t="s">
        <v>88</v>
      </c>
      <c r="AY170" s="17" t="s">
        <v>126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7" t="s">
        <v>86</v>
      </c>
      <c r="BK170" s="240">
        <f>ROUND(I170*H170,2)</f>
        <v>0</v>
      </c>
      <c r="BL170" s="17" t="s">
        <v>147</v>
      </c>
      <c r="BM170" s="239" t="s">
        <v>227</v>
      </c>
    </row>
    <row r="171" spans="1:47" s="2" customFormat="1" ht="12">
      <c r="A171" s="38"/>
      <c r="B171" s="39"/>
      <c r="C171" s="40"/>
      <c r="D171" s="241" t="s">
        <v>135</v>
      </c>
      <c r="E171" s="40"/>
      <c r="F171" s="242" t="s">
        <v>226</v>
      </c>
      <c r="G171" s="40"/>
      <c r="H171" s="40"/>
      <c r="I171" s="243"/>
      <c r="J171" s="40"/>
      <c r="K171" s="40"/>
      <c r="L171" s="44"/>
      <c r="M171" s="244"/>
      <c r="N171" s="24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135</v>
      </c>
      <c r="AU171" s="17" t="s">
        <v>88</v>
      </c>
    </row>
    <row r="172" spans="1:63" s="12" customFormat="1" ht="22.8" customHeight="1">
      <c r="A172" s="12"/>
      <c r="B172" s="211"/>
      <c r="C172" s="212"/>
      <c r="D172" s="213" t="s">
        <v>78</v>
      </c>
      <c r="E172" s="225" t="s">
        <v>88</v>
      </c>
      <c r="F172" s="225" t="s">
        <v>228</v>
      </c>
      <c r="G172" s="212"/>
      <c r="H172" s="212"/>
      <c r="I172" s="215"/>
      <c r="J172" s="226">
        <f>BK172</f>
        <v>0</v>
      </c>
      <c r="K172" s="212"/>
      <c r="L172" s="217"/>
      <c r="M172" s="218"/>
      <c r="N172" s="219"/>
      <c r="O172" s="219"/>
      <c r="P172" s="220">
        <f>SUM(P173:P210)</f>
        <v>0</v>
      </c>
      <c r="Q172" s="219"/>
      <c r="R172" s="220">
        <f>SUM(R173:R210)</f>
        <v>40.23038051</v>
      </c>
      <c r="S172" s="219"/>
      <c r="T172" s="221">
        <f>SUM(T173:T210)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2" t="s">
        <v>86</v>
      </c>
      <c r="AT172" s="223" t="s">
        <v>78</v>
      </c>
      <c r="AU172" s="223" t="s">
        <v>86</v>
      </c>
      <c r="AY172" s="222" t="s">
        <v>126</v>
      </c>
      <c r="BK172" s="224">
        <f>SUM(BK173:BK210)</f>
        <v>0</v>
      </c>
    </row>
    <row r="173" spans="1:65" s="2" customFormat="1" ht="37.8" customHeight="1">
      <c r="A173" s="38"/>
      <c r="B173" s="39"/>
      <c r="C173" s="227" t="s">
        <v>229</v>
      </c>
      <c r="D173" s="227" t="s">
        <v>129</v>
      </c>
      <c r="E173" s="228" t="s">
        <v>230</v>
      </c>
      <c r="F173" s="229" t="s">
        <v>231</v>
      </c>
      <c r="G173" s="230" t="s">
        <v>232</v>
      </c>
      <c r="H173" s="231">
        <v>11.5</v>
      </c>
      <c r="I173" s="232"/>
      <c r="J173" s="233">
        <f>ROUND(I173*H173,2)</f>
        <v>0</v>
      </c>
      <c r="K173" s="234"/>
      <c r="L173" s="44"/>
      <c r="M173" s="235" t="s">
        <v>1</v>
      </c>
      <c r="N173" s="236" t="s">
        <v>44</v>
      </c>
      <c r="O173" s="91"/>
      <c r="P173" s="237">
        <f>O173*H173</f>
        <v>0</v>
      </c>
      <c r="Q173" s="237">
        <v>0.20449</v>
      </c>
      <c r="R173" s="237">
        <f>Q173*H173</f>
        <v>2.351635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147</v>
      </c>
      <c r="AT173" s="239" t="s">
        <v>129</v>
      </c>
      <c r="AU173" s="239" t="s">
        <v>88</v>
      </c>
      <c r="AY173" s="17" t="s">
        <v>126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7" t="s">
        <v>86</v>
      </c>
      <c r="BK173" s="240">
        <f>ROUND(I173*H173,2)</f>
        <v>0</v>
      </c>
      <c r="BL173" s="17" t="s">
        <v>147</v>
      </c>
      <c r="BM173" s="239" t="s">
        <v>233</v>
      </c>
    </row>
    <row r="174" spans="1:47" s="2" customFormat="1" ht="12">
      <c r="A174" s="38"/>
      <c r="B174" s="39"/>
      <c r="C174" s="40"/>
      <c r="D174" s="241" t="s">
        <v>135</v>
      </c>
      <c r="E174" s="40"/>
      <c r="F174" s="242" t="s">
        <v>234</v>
      </c>
      <c r="G174" s="40"/>
      <c r="H174" s="40"/>
      <c r="I174" s="243"/>
      <c r="J174" s="40"/>
      <c r="K174" s="40"/>
      <c r="L174" s="44"/>
      <c r="M174" s="244"/>
      <c r="N174" s="24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135</v>
      </c>
      <c r="AU174" s="17" t="s">
        <v>88</v>
      </c>
    </row>
    <row r="175" spans="1:47" s="2" customFormat="1" ht="12">
      <c r="A175" s="38"/>
      <c r="B175" s="39"/>
      <c r="C175" s="40"/>
      <c r="D175" s="246" t="s">
        <v>139</v>
      </c>
      <c r="E175" s="40"/>
      <c r="F175" s="247" t="s">
        <v>235</v>
      </c>
      <c r="G175" s="40"/>
      <c r="H175" s="40"/>
      <c r="I175" s="243"/>
      <c r="J175" s="40"/>
      <c r="K175" s="40"/>
      <c r="L175" s="44"/>
      <c r="M175" s="244"/>
      <c r="N175" s="24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139</v>
      </c>
      <c r="AU175" s="17" t="s">
        <v>88</v>
      </c>
    </row>
    <row r="176" spans="1:51" s="13" customFormat="1" ht="12">
      <c r="A176" s="13"/>
      <c r="B176" s="252"/>
      <c r="C176" s="253"/>
      <c r="D176" s="241" t="s">
        <v>168</v>
      </c>
      <c r="E176" s="254" t="s">
        <v>1</v>
      </c>
      <c r="F176" s="255" t="s">
        <v>236</v>
      </c>
      <c r="G176" s="253"/>
      <c r="H176" s="256">
        <v>11.5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168</v>
      </c>
      <c r="AU176" s="262" t="s">
        <v>88</v>
      </c>
      <c r="AV176" s="13" t="s">
        <v>88</v>
      </c>
      <c r="AW176" s="13" t="s">
        <v>35</v>
      </c>
      <c r="AX176" s="13" t="s">
        <v>79</v>
      </c>
      <c r="AY176" s="262" t="s">
        <v>126</v>
      </c>
    </row>
    <row r="177" spans="1:51" s="14" customFormat="1" ht="12">
      <c r="A177" s="14"/>
      <c r="B177" s="263"/>
      <c r="C177" s="264"/>
      <c r="D177" s="241" t="s">
        <v>168</v>
      </c>
      <c r="E177" s="265" t="s">
        <v>1</v>
      </c>
      <c r="F177" s="266" t="s">
        <v>170</v>
      </c>
      <c r="G177" s="264"/>
      <c r="H177" s="267">
        <v>11.5</v>
      </c>
      <c r="I177" s="268"/>
      <c r="J177" s="264"/>
      <c r="K177" s="264"/>
      <c r="L177" s="269"/>
      <c r="M177" s="270"/>
      <c r="N177" s="271"/>
      <c r="O177" s="271"/>
      <c r="P177" s="271"/>
      <c r="Q177" s="271"/>
      <c r="R177" s="271"/>
      <c r="S177" s="271"/>
      <c r="T177" s="27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3" t="s">
        <v>168</v>
      </c>
      <c r="AU177" s="273" t="s">
        <v>88</v>
      </c>
      <c r="AV177" s="14" t="s">
        <v>143</v>
      </c>
      <c r="AW177" s="14" t="s">
        <v>35</v>
      </c>
      <c r="AX177" s="14" t="s">
        <v>86</v>
      </c>
      <c r="AY177" s="273" t="s">
        <v>126</v>
      </c>
    </row>
    <row r="178" spans="1:65" s="2" customFormat="1" ht="16.5" customHeight="1">
      <c r="A178" s="38"/>
      <c r="B178" s="39"/>
      <c r="C178" s="227" t="s">
        <v>237</v>
      </c>
      <c r="D178" s="227" t="s">
        <v>129</v>
      </c>
      <c r="E178" s="228" t="s">
        <v>238</v>
      </c>
      <c r="F178" s="229" t="s">
        <v>239</v>
      </c>
      <c r="G178" s="230" t="s">
        <v>164</v>
      </c>
      <c r="H178" s="231">
        <v>1.96</v>
      </c>
      <c r="I178" s="232"/>
      <c r="J178" s="233">
        <f>ROUND(I178*H178,2)</f>
        <v>0</v>
      </c>
      <c r="K178" s="234"/>
      <c r="L178" s="44"/>
      <c r="M178" s="235" t="s">
        <v>1</v>
      </c>
      <c r="N178" s="236" t="s">
        <v>44</v>
      </c>
      <c r="O178" s="91"/>
      <c r="P178" s="237">
        <f>O178*H178</f>
        <v>0</v>
      </c>
      <c r="Q178" s="237">
        <v>2.25634</v>
      </c>
      <c r="R178" s="237">
        <f>Q178*H178</f>
        <v>4.422426399999999</v>
      </c>
      <c r="S178" s="237">
        <v>0</v>
      </c>
      <c r="T178" s="23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147</v>
      </c>
      <c r="AT178" s="239" t="s">
        <v>129</v>
      </c>
      <c r="AU178" s="239" t="s">
        <v>88</v>
      </c>
      <c r="AY178" s="17" t="s">
        <v>126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7" t="s">
        <v>86</v>
      </c>
      <c r="BK178" s="240">
        <f>ROUND(I178*H178,2)</f>
        <v>0</v>
      </c>
      <c r="BL178" s="17" t="s">
        <v>147</v>
      </c>
      <c r="BM178" s="239" t="s">
        <v>240</v>
      </c>
    </row>
    <row r="179" spans="1:47" s="2" customFormat="1" ht="12">
      <c r="A179" s="38"/>
      <c r="B179" s="39"/>
      <c r="C179" s="40"/>
      <c r="D179" s="241" t="s">
        <v>135</v>
      </c>
      <c r="E179" s="40"/>
      <c r="F179" s="242" t="s">
        <v>241</v>
      </c>
      <c r="G179" s="40"/>
      <c r="H179" s="40"/>
      <c r="I179" s="243"/>
      <c r="J179" s="40"/>
      <c r="K179" s="40"/>
      <c r="L179" s="44"/>
      <c r="M179" s="244"/>
      <c r="N179" s="24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135</v>
      </c>
      <c r="AU179" s="17" t="s">
        <v>88</v>
      </c>
    </row>
    <row r="180" spans="1:47" s="2" customFormat="1" ht="12">
      <c r="A180" s="38"/>
      <c r="B180" s="39"/>
      <c r="C180" s="40"/>
      <c r="D180" s="246" t="s">
        <v>139</v>
      </c>
      <c r="E180" s="40"/>
      <c r="F180" s="247" t="s">
        <v>242</v>
      </c>
      <c r="G180" s="40"/>
      <c r="H180" s="40"/>
      <c r="I180" s="243"/>
      <c r="J180" s="40"/>
      <c r="K180" s="40"/>
      <c r="L180" s="44"/>
      <c r="M180" s="244"/>
      <c r="N180" s="24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139</v>
      </c>
      <c r="AU180" s="17" t="s">
        <v>88</v>
      </c>
    </row>
    <row r="181" spans="1:51" s="13" customFormat="1" ht="12">
      <c r="A181" s="13"/>
      <c r="B181" s="252"/>
      <c r="C181" s="253"/>
      <c r="D181" s="241" t="s">
        <v>168</v>
      </c>
      <c r="E181" s="254" t="s">
        <v>1</v>
      </c>
      <c r="F181" s="255" t="s">
        <v>243</v>
      </c>
      <c r="G181" s="253"/>
      <c r="H181" s="256">
        <v>1.96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168</v>
      </c>
      <c r="AU181" s="262" t="s">
        <v>88</v>
      </c>
      <c r="AV181" s="13" t="s">
        <v>88</v>
      </c>
      <c r="AW181" s="13" t="s">
        <v>35</v>
      </c>
      <c r="AX181" s="13" t="s">
        <v>79</v>
      </c>
      <c r="AY181" s="262" t="s">
        <v>126</v>
      </c>
    </row>
    <row r="182" spans="1:51" s="14" customFormat="1" ht="12">
      <c r="A182" s="14"/>
      <c r="B182" s="263"/>
      <c r="C182" s="264"/>
      <c r="D182" s="241" t="s">
        <v>168</v>
      </c>
      <c r="E182" s="265" t="s">
        <v>1</v>
      </c>
      <c r="F182" s="266" t="s">
        <v>244</v>
      </c>
      <c r="G182" s="264"/>
      <c r="H182" s="267">
        <v>1.96</v>
      </c>
      <c r="I182" s="268"/>
      <c r="J182" s="264"/>
      <c r="K182" s="264"/>
      <c r="L182" s="269"/>
      <c r="M182" s="270"/>
      <c r="N182" s="271"/>
      <c r="O182" s="271"/>
      <c r="P182" s="271"/>
      <c r="Q182" s="271"/>
      <c r="R182" s="271"/>
      <c r="S182" s="271"/>
      <c r="T182" s="27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3" t="s">
        <v>168</v>
      </c>
      <c r="AU182" s="273" t="s">
        <v>88</v>
      </c>
      <c r="AV182" s="14" t="s">
        <v>143</v>
      </c>
      <c r="AW182" s="14" t="s">
        <v>35</v>
      </c>
      <c r="AX182" s="14" t="s">
        <v>86</v>
      </c>
      <c r="AY182" s="273" t="s">
        <v>126</v>
      </c>
    </row>
    <row r="183" spans="1:65" s="2" customFormat="1" ht="16.5" customHeight="1">
      <c r="A183" s="38"/>
      <c r="B183" s="39"/>
      <c r="C183" s="227" t="s">
        <v>245</v>
      </c>
      <c r="D183" s="227" t="s">
        <v>129</v>
      </c>
      <c r="E183" s="228" t="s">
        <v>246</v>
      </c>
      <c r="F183" s="229" t="s">
        <v>247</v>
      </c>
      <c r="G183" s="230" t="s">
        <v>164</v>
      </c>
      <c r="H183" s="231">
        <v>6.72</v>
      </c>
      <c r="I183" s="232"/>
      <c r="J183" s="233">
        <f>ROUND(I183*H183,2)</f>
        <v>0</v>
      </c>
      <c r="K183" s="234"/>
      <c r="L183" s="44"/>
      <c r="M183" s="235" t="s">
        <v>1</v>
      </c>
      <c r="N183" s="236" t="s">
        <v>44</v>
      </c>
      <c r="O183" s="91"/>
      <c r="P183" s="237">
        <f>O183*H183</f>
        <v>0</v>
      </c>
      <c r="Q183" s="237">
        <v>2.45329</v>
      </c>
      <c r="R183" s="237">
        <f>Q183*H183</f>
        <v>16.4861088</v>
      </c>
      <c r="S183" s="237">
        <v>0</v>
      </c>
      <c r="T183" s="23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9" t="s">
        <v>147</v>
      </c>
      <c r="AT183" s="239" t="s">
        <v>129</v>
      </c>
      <c r="AU183" s="239" t="s">
        <v>88</v>
      </c>
      <c r="AY183" s="17" t="s">
        <v>126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7" t="s">
        <v>86</v>
      </c>
      <c r="BK183" s="240">
        <f>ROUND(I183*H183,2)</f>
        <v>0</v>
      </c>
      <c r="BL183" s="17" t="s">
        <v>147</v>
      </c>
      <c r="BM183" s="239" t="s">
        <v>248</v>
      </c>
    </row>
    <row r="184" spans="1:47" s="2" customFormat="1" ht="12">
      <c r="A184" s="38"/>
      <c r="B184" s="39"/>
      <c r="C184" s="40"/>
      <c r="D184" s="241" t="s">
        <v>135</v>
      </c>
      <c r="E184" s="40"/>
      <c r="F184" s="242" t="s">
        <v>249</v>
      </c>
      <c r="G184" s="40"/>
      <c r="H184" s="40"/>
      <c r="I184" s="243"/>
      <c r="J184" s="40"/>
      <c r="K184" s="40"/>
      <c r="L184" s="44"/>
      <c r="M184" s="244"/>
      <c r="N184" s="24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135</v>
      </c>
      <c r="AU184" s="17" t="s">
        <v>88</v>
      </c>
    </row>
    <row r="185" spans="1:47" s="2" customFormat="1" ht="12">
      <c r="A185" s="38"/>
      <c r="B185" s="39"/>
      <c r="C185" s="40"/>
      <c r="D185" s="246" t="s">
        <v>139</v>
      </c>
      <c r="E185" s="40"/>
      <c r="F185" s="247" t="s">
        <v>250</v>
      </c>
      <c r="G185" s="40"/>
      <c r="H185" s="40"/>
      <c r="I185" s="243"/>
      <c r="J185" s="40"/>
      <c r="K185" s="40"/>
      <c r="L185" s="44"/>
      <c r="M185" s="244"/>
      <c r="N185" s="24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139</v>
      </c>
      <c r="AU185" s="17" t="s">
        <v>88</v>
      </c>
    </row>
    <row r="186" spans="1:51" s="13" customFormat="1" ht="12">
      <c r="A186" s="13"/>
      <c r="B186" s="252"/>
      <c r="C186" s="253"/>
      <c r="D186" s="241" t="s">
        <v>168</v>
      </c>
      <c r="E186" s="254" t="s">
        <v>1</v>
      </c>
      <c r="F186" s="255" t="s">
        <v>251</v>
      </c>
      <c r="G186" s="253"/>
      <c r="H186" s="256">
        <v>6.72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2" t="s">
        <v>168</v>
      </c>
      <c r="AU186" s="262" t="s">
        <v>88</v>
      </c>
      <c r="AV186" s="13" t="s">
        <v>88</v>
      </c>
      <c r="AW186" s="13" t="s">
        <v>35</v>
      </c>
      <c r="AX186" s="13" t="s">
        <v>86</v>
      </c>
      <c r="AY186" s="262" t="s">
        <v>126</v>
      </c>
    </row>
    <row r="187" spans="1:51" s="14" customFormat="1" ht="12">
      <c r="A187" s="14"/>
      <c r="B187" s="263"/>
      <c r="C187" s="264"/>
      <c r="D187" s="241" t="s">
        <v>168</v>
      </c>
      <c r="E187" s="265" t="s">
        <v>1</v>
      </c>
      <c r="F187" s="266" t="s">
        <v>212</v>
      </c>
      <c r="G187" s="264"/>
      <c r="H187" s="267">
        <v>6.72</v>
      </c>
      <c r="I187" s="268"/>
      <c r="J187" s="264"/>
      <c r="K187" s="264"/>
      <c r="L187" s="269"/>
      <c r="M187" s="270"/>
      <c r="N187" s="271"/>
      <c r="O187" s="271"/>
      <c r="P187" s="271"/>
      <c r="Q187" s="271"/>
      <c r="R187" s="271"/>
      <c r="S187" s="271"/>
      <c r="T187" s="27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3" t="s">
        <v>168</v>
      </c>
      <c r="AU187" s="273" t="s">
        <v>88</v>
      </c>
      <c r="AV187" s="14" t="s">
        <v>143</v>
      </c>
      <c r="AW187" s="14" t="s">
        <v>35</v>
      </c>
      <c r="AX187" s="14" t="s">
        <v>79</v>
      </c>
      <c r="AY187" s="273" t="s">
        <v>126</v>
      </c>
    </row>
    <row r="188" spans="1:65" s="2" customFormat="1" ht="16.5" customHeight="1">
      <c r="A188" s="38"/>
      <c r="B188" s="39"/>
      <c r="C188" s="227" t="s">
        <v>252</v>
      </c>
      <c r="D188" s="227" t="s">
        <v>129</v>
      </c>
      <c r="E188" s="228" t="s">
        <v>253</v>
      </c>
      <c r="F188" s="229" t="s">
        <v>254</v>
      </c>
      <c r="G188" s="230" t="s">
        <v>215</v>
      </c>
      <c r="H188" s="231">
        <v>12.8</v>
      </c>
      <c r="I188" s="232"/>
      <c r="J188" s="233">
        <f>ROUND(I188*H188,2)</f>
        <v>0</v>
      </c>
      <c r="K188" s="234"/>
      <c r="L188" s="44"/>
      <c r="M188" s="235" t="s">
        <v>1</v>
      </c>
      <c r="N188" s="236" t="s">
        <v>44</v>
      </c>
      <c r="O188" s="91"/>
      <c r="P188" s="237">
        <f>O188*H188</f>
        <v>0</v>
      </c>
      <c r="Q188" s="237">
        <v>0.00269</v>
      </c>
      <c r="R188" s="237">
        <f>Q188*H188</f>
        <v>0.034432000000000004</v>
      </c>
      <c r="S188" s="237">
        <v>0</v>
      </c>
      <c r="T188" s="23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147</v>
      </c>
      <c r="AT188" s="239" t="s">
        <v>129</v>
      </c>
      <c r="AU188" s="239" t="s">
        <v>88</v>
      </c>
      <c r="AY188" s="17" t="s">
        <v>126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7" t="s">
        <v>86</v>
      </c>
      <c r="BK188" s="240">
        <f>ROUND(I188*H188,2)</f>
        <v>0</v>
      </c>
      <c r="BL188" s="17" t="s">
        <v>147</v>
      </c>
      <c r="BM188" s="239" t="s">
        <v>255</v>
      </c>
    </row>
    <row r="189" spans="1:47" s="2" customFormat="1" ht="12">
      <c r="A189" s="38"/>
      <c r="B189" s="39"/>
      <c r="C189" s="40"/>
      <c r="D189" s="241" t="s">
        <v>135</v>
      </c>
      <c r="E189" s="40"/>
      <c r="F189" s="242" t="s">
        <v>256</v>
      </c>
      <c r="G189" s="40"/>
      <c r="H189" s="40"/>
      <c r="I189" s="243"/>
      <c r="J189" s="40"/>
      <c r="K189" s="40"/>
      <c r="L189" s="44"/>
      <c r="M189" s="244"/>
      <c r="N189" s="24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135</v>
      </c>
      <c r="AU189" s="17" t="s">
        <v>88</v>
      </c>
    </row>
    <row r="190" spans="1:47" s="2" customFormat="1" ht="12">
      <c r="A190" s="38"/>
      <c r="B190" s="39"/>
      <c r="C190" s="40"/>
      <c r="D190" s="246" t="s">
        <v>139</v>
      </c>
      <c r="E190" s="40"/>
      <c r="F190" s="247" t="s">
        <v>257</v>
      </c>
      <c r="G190" s="40"/>
      <c r="H190" s="40"/>
      <c r="I190" s="243"/>
      <c r="J190" s="40"/>
      <c r="K190" s="40"/>
      <c r="L190" s="44"/>
      <c r="M190" s="244"/>
      <c r="N190" s="24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139</v>
      </c>
      <c r="AU190" s="17" t="s">
        <v>88</v>
      </c>
    </row>
    <row r="191" spans="1:51" s="13" customFormat="1" ht="12">
      <c r="A191" s="13"/>
      <c r="B191" s="252"/>
      <c r="C191" s="253"/>
      <c r="D191" s="241" t="s">
        <v>168</v>
      </c>
      <c r="E191" s="254" t="s">
        <v>1</v>
      </c>
      <c r="F191" s="255" t="s">
        <v>258</v>
      </c>
      <c r="G191" s="253"/>
      <c r="H191" s="256">
        <v>12.8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168</v>
      </c>
      <c r="AU191" s="262" t="s">
        <v>88</v>
      </c>
      <c r="AV191" s="13" t="s">
        <v>88</v>
      </c>
      <c r="AW191" s="13" t="s">
        <v>35</v>
      </c>
      <c r="AX191" s="13" t="s">
        <v>79</v>
      </c>
      <c r="AY191" s="262" t="s">
        <v>126</v>
      </c>
    </row>
    <row r="192" spans="1:51" s="14" customFormat="1" ht="12">
      <c r="A192" s="14"/>
      <c r="B192" s="263"/>
      <c r="C192" s="264"/>
      <c r="D192" s="241" t="s">
        <v>168</v>
      </c>
      <c r="E192" s="265" t="s">
        <v>1</v>
      </c>
      <c r="F192" s="266" t="s">
        <v>170</v>
      </c>
      <c r="G192" s="264"/>
      <c r="H192" s="267">
        <v>12.8</v>
      </c>
      <c r="I192" s="268"/>
      <c r="J192" s="264"/>
      <c r="K192" s="264"/>
      <c r="L192" s="269"/>
      <c r="M192" s="270"/>
      <c r="N192" s="271"/>
      <c r="O192" s="271"/>
      <c r="P192" s="271"/>
      <c r="Q192" s="271"/>
      <c r="R192" s="271"/>
      <c r="S192" s="271"/>
      <c r="T192" s="27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3" t="s">
        <v>168</v>
      </c>
      <c r="AU192" s="273" t="s">
        <v>88</v>
      </c>
      <c r="AV192" s="14" t="s">
        <v>143</v>
      </c>
      <c r="AW192" s="14" t="s">
        <v>35</v>
      </c>
      <c r="AX192" s="14" t="s">
        <v>86</v>
      </c>
      <c r="AY192" s="273" t="s">
        <v>126</v>
      </c>
    </row>
    <row r="193" spans="1:65" s="2" customFormat="1" ht="16.5" customHeight="1">
      <c r="A193" s="38"/>
      <c r="B193" s="39"/>
      <c r="C193" s="227" t="s">
        <v>8</v>
      </c>
      <c r="D193" s="227" t="s">
        <v>129</v>
      </c>
      <c r="E193" s="228" t="s">
        <v>259</v>
      </c>
      <c r="F193" s="229" t="s">
        <v>260</v>
      </c>
      <c r="G193" s="230" t="s">
        <v>215</v>
      </c>
      <c r="H193" s="231">
        <v>12.8</v>
      </c>
      <c r="I193" s="232"/>
      <c r="J193" s="233">
        <f>ROUND(I193*H193,2)</f>
        <v>0</v>
      </c>
      <c r="K193" s="234"/>
      <c r="L193" s="44"/>
      <c r="M193" s="235" t="s">
        <v>1</v>
      </c>
      <c r="N193" s="236" t="s">
        <v>44</v>
      </c>
      <c r="O193" s="91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147</v>
      </c>
      <c r="AT193" s="239" t="s">
        <v>129</v>
      </c>
      <c r="AU193" s="239" t="s">
        <v>88</v>
      </c>
      <c r="AY193" s="17" t="s">
        <v>126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7" t="s">
        <v>86</v>
      </c>
      <c r="BK193" s="240">
        <f>ROUND(I193*H193,2)</f>
        <v>0</v>
      </c>
      <c r="BL193" s="17" t="s">
        <v>147</v>
      </c>
      <c r="BM193" s="239" t="s">
        <v>261</v>
      </c>
    </row>
    <row r="194" spans="1:47" s="2" customFormat="1" ht="12">
      <c r="A194" s="38"/>
      <c r="B194" s="39"/>
      <c r="C194" s="40"/>
      <c r="D194" s="241" t="s">
        <v>135</v>
      </c>
      <c r="E194" s="40"/>
      <c r="F194" s="242" t="s">
        <v>262</v>
      </c>
      <c r="G194" s="40"/>
      <c r="H194" s="40"/>
      <c r="I194" s="243"/>
      <c r="J194" s="40"/>
      <c r="K194" s="40"/>
      <c r="L194" s="44"/>
      <c r="M194" s="244"/>
      <c r="N194" s="24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135</v>
      </c>
      <c r="AU194" s="17" t="s">
        <v>88</v>
      </c>
    </row>
    <row r="195" spans="1:47" s="2" customFormat="1" ht="12">
      <c r="A195" s="38"/>
      <c r="B195" s="39"/>
      <c r="C195" s="40"/>
      <c r="D195" s="246" t="s">
        <v>139</v>
      </c>
      <c r="E195" s="40"/>
      <c r="F195" s="247" t="s">
        <v>263</v>
      </c>
      <c r="G195" s="40"/>
      <c r="H195" s="40"/>
      <c r="I195" s="243"/>
      <c r="J195" s="40"/>
      <c r="K195" s="40"/>
      <c r="L195" s="44"/>
      <c r="M195" s="244"/>
      <c r="N195" s="24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139</v>
      </c>
      <c r="AU195" s="17" t="s">
        <v>88</v>
      </c>
    </row>
    <row r="196" spans="1:65" s="2" customFormat="1" ht="21.75" customHeight="1">
      <c r="A196" s="38"/>
      <c r="B196" s="39"/>
      <c r="C196" s="227" t="s">
        <v>264</v>
      </c>
      <c r="D196" s="227" t="s">
        <v>129</v>
      </c>
      <c r="E196" s="228" t="s">
        <v>265</v>
      </c>
      <c r="F196" s="229" t="s">
        <v>266</v>
      </c>
      <c r="G196" s="230" t="s">
        <v>208</v>
      </c>
      <c r="H196" s="231">
        <v>0.898</v>
      </c>
      <c r="I196" s="232"/>
      <c r="J196" s="233">
        <f>ROUND(I196*H196,2)</f>
        <v>0</v>
      </c>
      <c r="K196" s="234"/>
      <c r="L196" s="44"/>
      <c r="M196" s="235" t="s">
        <v>1</v>
      </c>
      <c r="N196" s="236" t="s">
        <v>44</v>
      </c>
      <c r="O196" s="91"/>
      <c r="P196" s="237">
        <f>O196*H196</f>
        <v>0</v>
      </c>
      <c r="Q196" s="237">
        <v>1.06062</v>
      </c>
      <c r="R196" s="237">
        <f>Q196*H196</f>
        <v>0.9524367599999999</v>
      </c>
      <c r="S196" s="237">
        <v>0</v>
      </c>
      <c r="T196" s="23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147</v>
      </c>
      <c r="AT196" s="239" t="s">
        <v>129</v>
      </c>
      <c r="AU196" s="239" t="s">
        <v>88</v>
      </c>
      <c r="AY196" s="17" t="s">
        <v>126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7" t="s">
        <v>86</v>
      </c>
      <c r="BK196" s="240">
        <f>ROUND(I196*H196,2)</f>
        <v>0</v>
      </c>
      <c r="BL196" s="17" t="s">
        <v>147</v>
      </c>
      <c r="BM196" s="239" t="s">
        <v>267</v>
      </c>
    </row>
    <row r="197" spans="1:47" s="2" customFormat="1" ht="12">
      <c r="A197" s="38"/>
      <c r="B197" s="39"/>
      <c r="C197" s="40"/>
      <c r="D197" s="241" t="s">
        <v>135</v>
      </c>
      <c r="E197" s="40"/>
      <c r="F197" s="242" t="s">
        <v>268</v>
      </c>
      <c r="G197" s="40"/>
      <c r="H197" s="40"/>
      <c r="I197" s="243"/>
      <c r="J197" s="40"/>
      <c r="K197" s="40"/>
      <c r="L197" s="44"/>
      <c r="M197" s="244"/>
      <c r="N197" s="24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135</v>
      </c>
      <c r="AU197" s="17" t="s">
        <v>88</v>
      </c>
    </row>
    <row r="198" spans="1:47" s="2" customFormat="1" ht="12">
      <c r="A198" s="38"/>
      <c r="B198" s="39"/>
      <c r="C198" s="40"/>
      <c r="D198" s="246" t="s">
        <v>139</v>
      </c>
      <c r="E198" s="40"/>
      <c r="F198" s="247" t="s">
        <v>269</v>
      </c>
      <c r="G198" s="40"/>
      <c r="H198" s="40"/>
      <c r="I198" s="243"/>
      <c r="J198" s="40"/>
      <c r="K198" s="40"/>
      <c r="L198" s="44"/>
      <c r="M198" s="244"/>
      <c r="N198" s="24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139</v>
      </c>
      <c r="AU198" s="17" t="s">
        <v>88</v>
      </c>
    </row>
    <row r="199" spans="1:51" s="13" customFormat="1" ht="12">
      <c r="A199" s="13"/>
      <c r="B199" s="252"/>
      <c r="C199" s="253"/>
      <c r="D199" s="241" t="s">
        <v>168</v>
      </c>
      <c r="E199" s="254" t="s">
        <v>1</v>
      </c>
      <c r="F199" s="255" t="s">
        <v>270</v>
      </c>
      <c r="G199" s="253"/>
      <c r="H199" s="256">
        <v>0.898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2" t="s">
        <v>168</v>
      </c>
      <c r="AU199" s="262" t="s">
        <v>88</v>
      </c>
      <c r="AV199" s="13" t="s">
        <v>88</v>
      </c>
      <c r="AW199" s="13" t="s">
        <v>35</v>
      </c>
      <c r="AX199" s="13" t="s">
        <v>79</v>
      </c>
      <c r="AY199" s="262" t="s">
        <v>126</v>
      </c>
    </row>
    <row r="200" spans="1:51" s="14" customFormat="1" ht="12">
      <c r="A200" s="14"/>
      <c r="B200" s="263"/>
      <c r="C200" s="264"/>
      <c r="D200" s="241" t="s">
        <v>168</v>
      </c>
      <c r="E200" s="265" t="s">
        <v>1</v>
      </c>
      <c r="F200" s="266" t="s">
        <v>170</v>
      </c>
      <c r="G200" s="264"/>
      <c r="H200" s="267">
        <v>0.898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3" t="s">
        <v>168</v>
      </c>
      <c r="AU200" s="273" t="s">
        <v>88</v>
      </c>
      <c r="AV200" s="14" t="s">
        <v>143</v>
      </c>
      <c r="AW200" s="14" t="s">
        <v>35</v>
      </c>
      <c r="AX200" s="14" t="s">
        <v>86</v>
      </c>
      <c r="AY200" s="273" t="s">
        <v>126</v>
      </c>
    </row>
    <row r="201" spans="1:65" s="2" customFormat="1" ht="16.5" customHeight="1">
      <c r="A201" s="38"/>
      <c r="B201" s="39"/>
      <c r="C201" s="227" t="s">
        <v>271</v>
      </c>
      <c r="D201" s="227" t="s">
        <v>129</v>
      </c>
      <c r="E201" s="228" t="s">
        <v>272</v>
      </c>
      <c r="F201" s="229" t="s">
        <v>273</v>
      </c>
      <c r="G201" s="230" t="s">
        <v>208</v>
      </c>
      <c r="H201" s="231">
        <v>0.175</v>
      </c>
      <c r="I201" s="232"/>
      <c r="J201" s="233">
        <f>ROUND(I201*H201,2)</f>
        <v>0</v>
      </c>
      <c r="K201" s="234"/>
      <c r="L201" s="44"/>
      <c r="M201" s="235" t="s">
        <v>1</v>
      </c>
      <c r="N201" s="236" t="s">
        <v>44</v>
      </c>
      <c r="O201" s="91"/>
      <c r="P201" s="237">
        <f>O201*H201</f>
        <v>0</v>
      </c>
      <c r="Q201" s="237">
        <v>1.06277</v>
      </c>
      <c r="R201" s="237">
        <f>Q201*H201</f>
        <v>0.18598474999999998</v>
      </c>
      <c r="S201" s="237">
        <v>0</v>
      </c>
      <c r="T201" s="23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9" t="s">
        <v>147</v>
      </c>
      <c r="AT201" s="239" t="s">
        <v>129</v>
      </c>
      <c r="AU201" s="239" t="s">
        <v>88</v>
      </c>
      <c r="AY201" s="17" t="s">
        <v>126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7" t="s">
        <v>86</v>
      </c>
      <c r="BK201" s="240">
        <f>ROUND(I201*H201,2)</f>
        <v>0</v>
      </c>
      <c r="BL201" s="17" t="s">
        <v>147</v>
      </c>
      <c r="BM201" s="239" t="s">
        <v>274</v>
      </c>
    </row>
    <row r="202" spans="1:47" s="2" customFormat="1" ht="12">
      <c r="A202" s="38"/>
      <c r="B202" s="39"/>
      <c r="C202" s="40"/>
      <c r="D202" s="241" t="s">
        <v>135</v>
      </c>
      <c r="E202" s="40"/>
      <c r="F202" s="242" t="s">
        <v>275</v>
      </c>
      <c r="G202" s="40"/>
      <c r="H202" s="40"/>
      <c r="I202" s="243"/>
      <c r="J202" s="40"/>
      <c r="K202" s="40"/>
      <c r="L202" s="44"/>
      <c r="M202" s="244"/>
      <c r="N202" s="24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135</v>
      </c>
      <c r="AU202" s="17" t="s">
        <v>88</v>
      </c>
    </row>
    <row r="203" spans="1:47" s="2" customFormat="1" ht="12">
      <c r="A203" s="38"/>
      <c r="B203" s="39"/>
      <c r="C203" s="40"/>
      <c r="D203" s="246" t="s">
        <v>139</v>
      </c>
      <c r="E203" s="40"/>
      <c r="F203" s="247" t="s">
        <v>276</v>
      </c>
      <c r="G203" s="40"/>
      <c r="H203" s="40"/>
      <c r="I203" s="243"/>
      <c r="J203" s="40"/>
      <c r="K203" s="40"/>
      <c r="L203" s="44"/>
      <c r="M203" s="244"/>
      <c r="N203" s="24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139</v>
      </c>
      <c r="AU203" s="17" t="s">
        <v>88</v>
      </c>
    </row>
    <row r="204" spans="1:65" s="2" customFormat="1" ht="33" customHeight="1">
      <c r="A204" s="38"/>
      <c r="B204" s="39"/>
      <c r="C204" s="227" t="s">
        <v>277</v>
      </c>
      <c r="D204" s="227" t="s">
        <v>129</v>
      </c>
      <c r="E204" s="228" t="s">
        <v>278</v>
      </c>
      <c r="F204" s="229" t="s">
        <v>279</v>
      </c>
      <c r="G204" s="230" t="s">
        <v>215</v>
      </c>
      <c r="H204" s="231">
        <v>22.08</v>
      </c>
      <c r="I204" s="232"/>
      <c r="J204" s="233">
        <f>ROUND(I204*H204,2)</f>
        <v>0</v>
      </c>
      <c r="K204" s="234"/>
      <c r="L204" s="44"/>
      <c r="M204" s="235" t="s">
        <v>1</v>
      </c>
      <c r="N204" s="236" t="s">
        <v>44</v>
      </c>
      <c r="O204" s="91"/>
      <c r="P204" s="237">
        <f>O204*H204</f>
        <v>0</v>
      </c>
      <c r="Q204" s="237">
        <v>0.71546</v>
      </c>
      <c r="R204" s="237">
        <f>Q204*H204</f>
        <v>15.7973568</v>
      </c>
      <c r="S204" s="237">
        <v>0</v>
      </c>
      <c r="T204" s="23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9" t="s">
        <v>147</v>
      </c>
      <c r="AT204" s="239" t="s">
        <v>129</v>
      </c>
      <c r="AU204" s="239" t="s">
        <v>88</v>
      </c>
      <c r="AY204" s="17" t="s">
        <v>126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7" t="s">
        <v>86</v>
      </c>
      <c r="BK204" s="240">
        <f>ROUND(I204*H204,2)</f>
        <v>0</v>
      </c>
      <c r="BL204" s="17" t="s">
        <v>147</v>
      </c>
      <c r="BM204" s="239" t="s">
        <v>280</v>
      </c>
    </row>
    <row r="205" spans="1:47" s="2" customFormat="1" ht="12">
      <c r="A205" s="38"/>
      <c r="B205" s="39"/>
      <c r="C205" s="40"/>
      <c r="D205" s="241" t="s">
        <v>135</v>
      </c>
      <c r="E205" s="40"/>
      <c r="F205" s="242" t="s">
        <v>281</v>
      </c>
      <c r="G205" s="40"/>
      <c r="H205" s="40"/>
      <c r="I205" s="243"/>
      <c r="J205" s="40"/>
      <c r="K205" s="40"/>
      <c r="L205" s="44"/>
      <c r="M205" s="244"/>
      <c r="N205" s="24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135</v>
      </c>
      <c r="AU205" s="17" t="s">
        <v>88</v>
      </c>
    </row>
    <row r="206" spans="1:47" s="2" customFormat="1" ht="12">
      <c r="A206" s="38"/>
      <c r="B206" s="39"/>
      <c r="C206" s="40"/>
      <c r="D206" s="246" t="s">
        <v>139</v>
      </c>
      <c r="E206" s="40"/>
      <c r="F206" s="247" t="s">
        <v>282</v>
      </c>
      <c r="G206" s="40"/>
      <c r="H206" s="40"/>
      <c r="I206" s="243"/>
      <c r="J206" s="40"/>
      <c r="K206" s="40"/>
      <c r="L206" s="44"/>
      <c r="M206" s="244"/>
      <c r="N206" s="24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139</v>
      </c>
      <c r="AU206" s="17" t="s">
        <v>88</v>
      </c>
    </row>
    <row r="207" spans="1:51" s="13" customFormat="1" ht="12">
      <c r="A207" s="13"/>
      <c r="B207" s="252"/>
      <c r="C207" s="253"/>
      <c r="D207" s="241" t="s">
        <v>168</v>
      </c>
      <c r="E207" s="254" t="s">
        <v>1</v>
      </c>
      <c r="F207" s="255" t="s">
        <v>283</v>
      </c>
      <c r="G207" s="253"/>
      <c r="H207" s="256">
        <v>22.08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168</v>
      </c>
      <c r="AU207" s="262" t="s">
        <v>88</v>
      </c>
      <c r="AV207" s="13" t="s">
        <v>88</v>
      </c>
      <c r="AW207" s="13" t="s">
        <v>35</v>
      </c>
      <c r="AX207" s="13" t="s">
        <v>79</v>
      </c>
      <c r="AY207" s="262" t="s">
        <v>126</v>
      </c>
    </row>
    <row r="208" spans="1:51" s="14" customFormat="1" ht="12">
      <c r="A208" s="14"/>
      <c r="B208" s="263"/>
      <c r="C208" s="264"/>
      <c r="D208" s="241" t="s">
        <v>168</v>
      </c>
      <c r="E208" s="265" t="s">
        <v>1</v>
      </c>
      <c r="F208" s="266" t="s">
        <v>170</v>
      </c>
      <c r="G208" s="264"/>
      <c r="H208" s="267">
        <v>22.08</v>
      </c>
      <c r="I208" s="268"/>
      <c r="J208" s="264"/>
      <c r="K208" s="264"/>
      <c r="L208" s="269"/>
      <c r="M208" s="270"/>
      <c r="N208" s="271"/>
      <c r="O208" s="271"/>
      <c r="P208" s="271"/>
      <c r="Q208" s="271"/>
      <c r="R208" s="271"/>
      <c r="S208" s="271"/>
      <c r="T208" s="27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3" t="s">
        <v>168</v>
      </c>
      <c r="AU208" s="273" t="s">
        <v>88</v>
      </c>
      <c r="AV208" s="14" t="s">
        <v>143</v>
      </c>
      <c r="AW208" s="14" t="s">
        <v>35</v>
      </c>
      <c r="AX208" s="14" t="s">
        <v>86</v>
      </c>
      <c r="AY208" s="273" t="s">
        <v>126</v>
      </c>
    </row>
    <row r="209" spans="1:65" s="2" customFormat="1" ht="24.15" customHeight="1">
      <c r="A209" s="38"/>
      <c r="B209" s="39"/>
      <c r="C209" s="227" t="s">
        <v>284</v>
      </c>
      <c r="D209" s="227" t="s">
        <v>129</v>
      </c>
      <c r="E209" s="228" t="s">
        <v>285</v>
      </c>
      <c r="F209" s="229" t="s">
        <v>286</v>
      </c>
      <c r="G209" s="230" t="s">
        <v>232</v>
      </c>
      <c r="H209" s="231">
        <v>1.5</v>
      </c>
      <c r="I209" s="232"/>
      <c r="J209" s="233">
        <f>ROUND(I209*H209,2)</f>
        <v>0</v>
      </c>
      <c r="K209" s="234"/>
      <c r="L209" s="44"/>
      <c r="M209" s="235" t="s">
        <v>1</v>
      </c>
      <c r="N209" s="236" t="s">
        <v>44</v>
      </c>
      <c r="O209" s="91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9" t="s">
        <v>147</v>
      </c>
      <c r="AT209" s="239" t="s">
        <v>129</v>
      </c>
      <c r="AU209" s="239" t="s">
        <v>88</v>
      </c>
      <c r="AY209" s="17" t="s">
        <v>126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7" t="s">
        <v>86</v>
      </c>
      <c r="BK209" s="240">
        <f>ROUND(I209*H209,2)</f>
        <v>0</v>
      </c>
      <c r="BL209" s="17" t="s">
        <v>147</v>
      </c>
      <c r="BM209" s="239" t="s">
        <v>287</v>
      </c>
    </row>
    <row r="210" spans="1:47" s="2" customFormat="1" ht="12">
      <c r="A210" s="38"/>
      <c r="B210" s="39"/>
      <c r="C210" s="40"/>
      <c r="D210" s="241" t="s">
        <v>135</v>
      </c>
      <c r="E210" s="40"/>
      <c r="F210" s="242" t="s">
        <v>286</v>
      </c>
      <c r="G210" s="40"/>
      <c r="H210" s="40"/>
      <c r="I210" s="243"/>
      <c r="J210" s="40"/>
      <c r="K210" s="40"/>
      <c r="L210" s="44"/>
      <c r="M210" s="244"/>
      <c r="N210" s="24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135</v>
      </c>
      <c r="AU210" s="17" t="s">
        <v>88</v>
      </c>
    </row>
    <row r="211" spans="1:63" s="12" customFormat="1" ht="22.8" customHeight="1">
      <c r="A211" s="12"/>
      <c r="B211" s="211"/>
      <c r="C211" s="212"/>
      <c r="D211" s="213" t="s">
        <v>78</v>
      </c>
      <c r="E211" s="225" t="s">
        <v>220</v>
      </c>
      <c r="F211" s="225" t="s">
        <v>288</v>
      </c>
      <c r="G211" s="212"/>
      <c r="H211" s="212"/>
      <c r="I211" s="215"/>
      <c r="J211" s="226">
        <f>BK211</f>
        <v>0</v>
      </c>
      <c r="K211" s="212"/>
      <c r="L211" s="217"/>
      <c r="M211" s="218"/>
      <c r="N211" s="219"/>
      <c r="O211" s="219"/>
      <c r="P211" s="220">
        <f>SUM(P212:P259)</f>
        <v>0</v>
      </c>
      <c r="Q211" s="219"/>
      <c r="R211" s="220">
        <f>SUM(R212:R259)</f>
        <v>0.007980000000000001</v>
      </c>
      <c r="S211" s="219"/>
      <c r="T211" s="221">
        <f>SUM(T212:T259)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2" t="s">
        <v>86</v>
      </c>
      <c r="AT211" s="223" t="s">
        <v>78</v>
      </c>
      <c r="AU211" s="223" t="s">
        <v>86</v>
      </c>
      <c r="AY211" s="222" t="s">
        <v>126</v>
      </c>
      <c r="BK211" s="224">
        <f>SUM(BK212:BK259)</f>
        <v>0</v>
      </c>
    </row>
    <row r="212" spans="1:65" s="2" customFormat="1" ht="33" customHeight="1">
      <c r="A212" s="38"/>
      <c r="B212" s="39"/>
      <c r="C212" s="227" t="s">
        <v>289</v>
      </c>
      <c r="D212" s="227" t="s">
        <v>129</v>
      </c>
      <c r="E212" s="228" t="s">
        <v>290</v>
      </c>
      <c r="F212" s="229" t="s">
        <v>291</v>
      </c>
      <c r="G212" s="230" t="s">
        <v>215</v>
      </c>
      <c r="H212" s="231">
        <v>38</v>
      </c>
      <c r="I212" s="232"/>
      <c r="J212" s="233">
        <f>ROUND(I212*H212,2)</f>
        <v>0</v>
      </c>
      <c r="K212" s="234"/>
      <c r="L212" s="44"/>
      <c r="M212" s="235" t="s">
        <v>1</v>
      </c>
      <c r="N212" s="236" t="s">
        <v>44</v>
      </c>
      <c r="O212" s="91"/>
      <c r="P212" s="237">
        <f>O212*H212</f>
        <v>0</v>
      </c>
      <c r="Q212" s="237">
        <v>0.00021</v>
      </c>
      <c r="R212" s="237">
        <f>Q212*H212</f>
        <v>0.007980000000000001</v>
      </c>
      <c r="S212" s="237">
        <v>0</v>
      </c>
      <c r="T212" s="23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9" t="s">
        <v>147</v>
      </c>
      <c r="AT212" s="239" t="s">
        <v>129</v>
      </c>
      <c r="AU212" s="239" t="s">
        <v>88</v>
      </c>
      <c r="AY212" s="17" t="s">
        <v>126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7" t="s">
        <v>86</v>
      </c>
      <c r="BK212" s="240">
        <f>ROUND(I212*H212,2)</f>
        <v>0</v>
      </c>
      <c r="BL212" s="17" t="s">
        <v>147</v>
      </c>
      <c r="BM212" s="239" t="s">
        <v>292</v>
      </c>
    </row>
    <row r="213" spans="1:47" s="2" customFormat="1" ht="12">
      <c r="A213" s="38"/>
      <c r="B213" s="39"/>
      <c r="C213" s="40"/>
      <c r="D213" s="241" t="s">
        <v>135</v>
      </c>
      <c r="E213" s="40"/>
      <c r="F213" s="242" t="s">
        <v>293</v>
      </c>
      <c r="G213" s="40"/>
      <c r="H213" s="40"/>
      <c r="I213" s="243"/>
      <c r="J213" s="40"/>
      <c r="K213" s="40"/>
      <c r="L213" s="44"/>
      <c r="M213" s="244"/>
      <c r="N213" s="24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135</v>
      </c>
      <c r="AU213" s="17" t="s">
        <v>88</v>
      </c>
    </row>
    <row r="214" spans="1:47" s="2" customFormat="1" ht="12">
      <c r="A214" s="38"/>
      <c r="B214" s="39"/>
      <c r="C214" s="40"/>
      <c r="D214" s="246" t="s">
        <v>139</v>
      </c>
      <c r="E214" s="40"/>
      <c r="F214" s="247" t="s">
        <v>294</v>
      </c>
      <c r="G214" s="40"/>
      <c r="H214" s="40"/>
      <c r="I214" s="243"/>
      <c r="J214" s="40"/>
      <c r="K214" s="40"/>
      <c r="L214" s="44"/>
      <c r="M214" s="244"/>
      <c r="N214" s="24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139</v>
      </c>
      <c r="AU214" s="17" t="s">
        <v>88</v>
      </c>
    </row>
    <row r="215" spans="1:51" s="13" customFormat="1" ht="12">
      <c r="A215" s="13"/>
      <c r="B215" s="252"/>
      <c r="C215" s="253"/>
      <c r="D215" s="241" t="s">
        <v>168</v>
      </c>
      <c r="E215" s="254" t="s">
        <v>1</v>
      </c>
      <c r="F215" s="255" t="s">
        <v>295</v>
      </c>
      <c r="G215" s="253"/>
      <c r="H215" s="256">
        <v>38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2" t="s">
        <v>168</v>
      </c>
      <c r="AU215" s="262" t="s">
        <v>88</v>
      </c>
      <c r="AV215" s="13" t="s">
        <v>88</v>
      </c>
      <c r="AW215" s="13" t="s">
        <v>35</v>
      </c>
      <c r="AX215" s="13" t="s">
        <v>79</v>
      </c>
      <c r="AY215" s="262" t="s">
        <v>126</v>
      </c>
    </row>
    <row r="216" spans="1:51" s="14" customFormat="1" ht="12">
      <c r="A216" s="14"/>
      <c r="B216" s="263"/>
      <c r="C216" s="264"/>
      <c r="D216" s="241" t="s">
        <v>168</v>
      </c>
      <c r="E216" s="265" t="s">
        <v>1</v>
      </c>
      <c r="F216" s="266" t="s">
        <v>212</v>
      </c>
      <c r="G216" s="264"/>
      <c r="H216" s="267">
        <v>38</v>
      </c>
      <c r="I216" s="268"/>
      <c r="J216" s="264"/>
      <c r="K216" s="264"/>
      <c r="L216" s="269"/>
      <c r="M216" s="270"/>
      <c r="N216" s="271"/>
      <c r="O216" s="271"/>
      <c r="P216" s="271"/>
      <c r="Q216" s="271"/>
      <c r="R216" s="271"/>
      <c r="S216" s="271"/>
      <c r="T216" s="27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3" t="s">
        <v>168</v>
      </c>
      <c r="AU216" s="273" t="s">
        <v>88</v>
      </c>
      <c r="AV216" s="14" t="s">
        <v>143</v>
      </c>
      <c r="AW216" s="14" t="s">
        <v>35</v>
      </c>
      <c r="AX216" s="14" t="s">
        <v>79</v>
      </c>
      <c r="AY216" s="273" t="s">
        <v>126</v>
      </c>
    </row>
    <row r="217" spans="1:51" s="15" customFormat="1" ht="12">
      <c r="A217" s="15"/>
      <c r="B217" s="274"/>
      <c r="C217" s="275"/>
      <c r="D217" s="241" t="s">
        <v>168</v>
      </c>
      <c r="E217" s="276" t="s">
        <v>1</v>
      </c>
      <c r="F217" s="277" t="s">
        <v>172</v>
      </c>
      <c r="G217" s="275"/>
      <c r="H217" s="278">
        <v>38</v>
      </c>
      <c r="I217" s="279"/>
      <c r="J217" s="275"/>
      <c r="K217" s="275"/>
      <c r="L217" s="280"/>
      <c r="M217" s="281"/>
      <c r="N217" s="282"/>
      <c r="O217" s="282"/>
      <c r="P217" s="282"/>
      <c r="Q217" s="282"/>
      <c r="R217" s="282"/>
      <c r="S217" s="282"/>
      <c r="T217" s="28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4" t="s">
        <v>168</v>
      </c>
      <c r="AU217" s="284" t="s">
        <v>88</v>
      </c>
      <c r="AV217" s="15" t="s">
        <v>147</v>
      </c>
      <c r="AW217" s="15" t="s">
        <v>35</v>
      </c>
      <c r="AX217" s="15" t="s">
        <v>86</v>
      </c>
      <c r="AY217" s="284" t="s">
        <v>126</v>
      </c>
    </row>
    <row r="218" spans="1:65" s="2" customFormat="1" ht="24.15" customHeight="1">
      <c r="A218" s="38"/>
      <c r="B218" s="39"/>
      <c r="C218" s="227" t="s">
        <v>7</v>
      </c>
      <c r="D218" s="227" t="s">
        <v>129</v>
      </c>
      <c r="E218" s="228" t="s">
        <v>296</v>
      </c>
      <c r="F218" s="229" t="s">
        <v>297</v>
      </c>
      <c r="G218" s="230" t="s">
        <v>132</v>
      </c>
      <c r="H218" s="231">
        <v>1</v>
      </c>
      <c r="I218" s="232"/>
      <c r="J218" s="233">
        <f>ROUND(I218*H218,2)</f>
        <v>0</v>
      </c>
      <c r="K218" s="234"/>
      <c r="L218" s="44"/>
      <c r="M218" s="235" t="s">
        <v>1</v>
      </c>
      <c r="N218" s="236" t="s">
        <v>44</v>
      </c>
      <c r="O218" s="91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9" t="s">
        <v>147</v>
      </c>
      <c r="AT218" s="239" t="s">
        <v>129</v>
      </c>
      <c r="AU218" s="239" t="s">
        <v>88</v>
      </c>
      <c r="AY218" s="17" t="s">
        <v>126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7" t="s">
        <v>86</v>
      </c>
      <c r="BK218" s="240">
        <f>ROUND(I218*H218,2)</f>
        <v>0</v>
      </c>
      <c r="BL218" s="17" t="s">
        <v>147</v>
      </c>
      <c r="BM218" s="239" t="s">
        <v>298</v>
      </c>
    </row>
    <row r="219" spans="1:47" s="2" customFormat="1" ht="12">
      <c r="A219" s="38"/>
      <c r="B219" s="39"/>
      <c r="C219" s="40"/>
      <c r="D219" s="241" t="s">
        <v>135</v>
      </c>
      <c r="E219" s="40"/>
      <c r="F219" s="242" t="s">
        <v>299</v>
      </c>
      <c r="G219" s="40"/>
      <c r="H219" s="40"/>
      <c r="I219" s="243"/>
      <c r="J219" s="40"/>
      <c r="K219" s="40"/>
      <c r="L219" s="44"/>
      <c r="M219" s="244"/>
      <c r="N219" s="24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135</v>
      </c>
      <c r="AU219" s="17" t="s">
        <v>88</v>
      </c>
    </row>
    <row r="220" spans="1:65" s="2" customFormat="1" ht="24.15" customHeight="1">
      <c r="A220" s="38"/>
      <c r="B220" s="39"/>
      <c r="C220" s="227" t="s">
        <v>300</v>
      </c>
      <c r="D220" s="227" t="s">
        <v>129</v>
      </c>
      <c r="E220" s="228" t="s">
        <v>301</v>
      </c>
      <c r="F220" s="229" t="s">
        <v>302</v>
      </c>
      <c r="G220" s="230" t="s">
        <v>215</v>
      </c>
      <c r="H220" s="231">
        <v>41.2</v>
      </c>
      <c r="I220" s="232"/>
      <c r="J220" s="233">
        <f>ROUND(I220*H220,2)</f>
        <v>0</v>
      </c>
      <c r="K220" s="234"/>
      <c r="L220" s="44"/>
      <c r="M220" s="235" t="s">
        <v>1</v>
      </c>
      <c r="N220" s="236" t="s">
        <v>44</v>
      </c>
      <c r="O220" s="91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9" t="s">
        <v>147</v>
      </c>
      <c r="AT220" s="239" t="s">
        <v>129</v>
      </c>
      <c r="AU220" s="239" t="s">
        <v>88</v>
      </c>
      <c r="AY220" s="17" t="s">
        <v>126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7" t="s">
        <v>86</v>
      </c>
      <c r="BK220" s="240">
        <f>ROUND(I220*H220,2)</f>
        <v>0</v>
      </c>
      <c r="BL220" s="17" t="s">
        <v>147</v>
      </c>
      <c r="BM220" s="239" t="s">
        <v>303</v>
      </c>
    </row>
    <row r="221" spans="1:47" s="2" customFormat="1" ht="12">
      <c r="A221" s="38"/>
      <c r="B221" s="39"/>
      <c r="C221" s="40"/>
      <c r="D221" s="241" t="s">
        <v>135</v>
      </c>
      <c r="E221" s="40"/>
      <c r="F221" s="242" t="s">
        <v>304</v>
      </c>
      <c r="G221" s="40"/>
      <c r="H221" s="40"/>
      <c r="I221" s="243"/>
      <c r="J221" s="40"/>
      <c r="K221" s="40"/>
      <c r="L221" s="44"/>
      <c r="M221" s="244"/>
      <c r="N221" s="24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135</v>
      </c>
      <c r="AU221" s="17" t="s">
        <v>88</v>
      </c>
    </row>
    <row r="222" spans="1:51" s="13" customFormat="1" ht="12">
      <c r="A222" s="13"/>
      <c r="B222" s="252"/>
      <c r="C222" s="253"/>
      <c r="D222" s="241" t="s">
        <v>168</v>
      </c>
      <c r="E222" s="254" t="s">
        <v>1</v>
      </c>
      <c r="F222" s="255" t="s">
        <v>305</v>
      </c>
      <c r="G222" s="253"/>
      <c r="H222" s="256">
        <v>10.2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168</v>
      </c>
      <c r="AU222" s="262" t="s">
        <v>88</v>
      </c>
      <c r="AV222" s="13" t="s">
        <v>88</v>
      </c>
      <c r="AW222" s="13" t="s">
        <v>35</v>
      </c>
      <c r="AX222" s="13" t="s">
        <v>79</v>
      </c>
      <c r="AY222" s="262" t="s">
        <v>126</v>
      </c>
    </row>
    <row r="223" spans="1:51" s="14" customFormat="1" ht="12">
      <c r="A223" s="14"/>
      <c r="B223" s="263"/>
      <c r="C223" s="264"/>
      <c r="D223" s="241" t="s">
        <v>168</v>
      </c>
      <c r="E223" s="265" t="s">
        <v>1</v>
      </c>
      <c r="F223" s="266" t="s">
        <v>170</v>
      </c>
      <c r="G223" s="264"/>
      <c r="H223" s="267">
        <v>10.2</v>
      </c>
      <c r="I223" s="268"/>
      <c r="J223" s="264"/>
      <c r="K223" s="264"/>
      <c r="L223" s="269"/>
      <c r="M223" s="270"/>
      <c r="N223" s="271"/>
      <c r="O223" s="271"/>
      <c r="P223" s="271"/>
      <c r="Q223" s="271"/>
      <c r="R223" s="271"/>
      <c r="S223" s="271"/>
      <c r="T223" s="27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3" t="s">
        <v>168</v>
      </c>
      <c r="AU223" s="273" t="s">
        <v>88</v>
      </c>
      <c r="AV223" s="14" t="s">
        <v>143</v>
      </c>
      <c r="AW223" s="14" t="s">
        <v>35</v>
      </c>
      <c r="AX223" s="14" t="s">
        <v>79</v>
      </c>
      <c r="AY223" s="273" t="s">
        <v>126</v>
      </c>
    </row>
    <row r="224" spans="1:51" s="13" customFormat="1" ht="12">
      <c r="A224" s="13"/>
      <c r="B224" s="252"/>
      <c r="C224" s="253"/>
      <c r="D224" s="241" t="s">
        <v>168</v>
      </c>
      <c r="E224" s="254" t="s">
        <v>1</v>
      </c>
      <c r="F224" s="255" t="s">
        <v>306</v>
      </c>
      <c r="G224" s="253"/>
      <c r="H224" s="256">
        <v>31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168</v>
      </c>
      <c r="AU224" s="262" t="s">
        <v>88</v>
      </c>
      <c r="AV224" s="13" t="s">
        <v>88</v>
      </c>
      <c r="AW224" s="13" t="s">
        <v>35</v>
      </c>
      <c r="AX224" s="13" t="s">
        <v>79</v>
      </c>
      <c r="AY224" s="262" t="s">
        <v>126</v>
      </c>
    </row>
    <row r="225" spans="1:51" s="14" customFormat="1" ht="12">
      <c r="A225" s="14"/>
      <c r="B225" s="263"/>
      <c r="C225" s="264"/>
      <c r="D225" s="241" t="s">
        <v>168</v>
      </c>
      <c r="E225" s="265" t="s">
        <v>1</v>
      </c>
      <c r="F225" s="266" t="s">
        <v>170</v>
      </c>
      <c r="G225" s="264"/>
      <c r="H225" s="267">
        <v>31</v>
      </c>
      <c r="I225" s="268"/>
      <c r="J225" s="264"/>
      <c r="K225" s="264"/>
      <c r="L225" s="269"/>
      <c r="M225" s="270"/>
      <c r="N225" s="271"/>
      <c r="O225" s="271"/>
      <c r="P225" s="271"/>
      <c r="Q225" s="271"/>
      <c r="R225" s="271"/>
      <c r="S225" s="271"/>
      <c r="T225" s="27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3" t="s">
        <v>168</v>
      </c>
      <c r="AU225" s="273" t="s">
        <v>88</v>
      </c>
      <c r="AV225" s="14" t="s">
        <v>143</v>
      </c>
      <c r="AW225" s="14" t="s">
        <v>35</v>
      </c>
      <c r="AX225" s="14" t="s">
        <v>79</v>
      </c>
      <c r="AY225" s="273" t="s">
        <v>126</v>
      </c>
    </row>
    <row r="226" spans="1:51" s="15" customFormat="1" ht="12">
      <c r="A226" s="15"/>
      <c r="B226" s="274"/>
      <c r="C226" s="275"/>
      <c r="D226" s="241" t="s">
        <v>168</v>
      </c>
      <c r="E226" s="276" t="s">
        <v>1</v>
      </c>
      <c r="F226" s="277" t="s">
        <v>172</v>
      </c>
      <c r="G226" s="275"/>
      <c r="H226" s="278">
        <v>41.2</v>
      </c>
      <c r="I226" s="279"/>
      <c r="J226" s="275"/>
      <c r="K226" s="275"/>
      <c r="L226" s="280"/>
      <c r="M226" s="281"/>
      <c r="N226" s="282"/>
      <c r="O226" s="282"/>
      <c r="P226" s="282"/>
      <c r="Q226" s="282"/>
      <c r="R226" s="282"/>
      <c r="S226" s="282"/>
      <c r="T226" s="28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84" t="s">
        <v>168</v>
      </c>
      <c r="AU226" s="284" t="s">
        <v>88</v>
      </c>
      <c r="AV226" s="15" t="s">
        <v>147</v>
      </c>
      <c r="AW226" s="15" t="s">
        <v>35</v>
      </c>
      <c r="AX226" s="15" t="s">
        <v>86</v>
      </c>
      <c r="AY226" s="284" t="s">
        <v>126</v>
      </c>
    </row>
    <row r="227" spans="1:65" s="2" customFormat="1" ht="24.15" customHeight="1">
      <c r="A227" s="38"/>
      <c r="B227" s="39"/>
      <c r="C227" s="227" t="s">
        <v>307</v>
      </c>
      <c r="D227" s="227" t="s">
        <v>129</v>
      </c>
      <c r="E227" s="228" t="s">
        <v>308</v>
      </c>
      <c r="F227" s="229" t="s">
        <v>309</v>
      </c>
      <c r="G227" s="230" t="s">
        <v>215</v>
      </c>
      <c r="H227" s="231">
        <v>12.2</v>
      </c>
      <c r="I227" s="232"/>
      <c r="J227" s="233">
        <f>ROUND(I227*H227,2)</f>
        <v>0</v>
      </c>
      <c r="K227" s="234"/>
      <c r="L227" s="44"/>
      <c r="M227" s="235" t="s">
        <v>1</v>
      </c>
      <c r="N227" s="236" t="s">
        <v>44</v>
      </c>
      <c r="O227" s="91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9" t="s">
        <v>147</v>
      </c>
      <c r="AT227" s="239" t="s">
        <v>129</v>
      </c>
      <c r="AU227" s="239" t="s">
        <v>88</v>
      </c>
      <c r="AY227" s="17" t="s">
        <v>126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7" t="s">
        <v>86</v>
      </c>
      <c r="BK227" s="240">
        <f>ROUND(I227*H227,2)</f>
        <v>0</v>
      </c>
      <c r="BL227" s="17" t="s">
        <v>147</v>
      </c>
      <c r="BM227" s="239" t="s">
        <v>310</v>
      </c>
    </row>
    <row r="228" spans="1:47" s="2" customFormat="1" ht="12">
      <c r="A228" s="38"/>
      <c r="B228" s="39"/>
      <c r="C228" s="40"/>
      <c r="D228" s="241" t="s">
        <v>135</v>
      </c>
      <c r="E228" s="40"/>
      <c r="F228" s="242" t="s">
        <v>311</v>
      </c>
      <c r="G228" s="40"/>
      <c r="H228" s="40"/>
      <c r="I228" s="243"/>
      <c r="J228" s="40"/>
      <c r="K228" s="40"/>
      <c r="L228" s="44"/>
      <c r="M228" s="244"/>
      <c r="N228" s="24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135</v>
      </c>
      <c r="AU228" s="17" t="s">
        <v>88</v>
      </c>
    </row>
    <row r="229" spans="1:51" s="13" customFormat="1" ht="12">
      <c r="A229" s="13"/>
      <c r="B229" s="252"/>
      <c r="C229" s="253"/>
      <c r="D229" s="241" t="s">
        <v>168</v>
      </c>
      <c r="E229" s="254" t="s">
        <v>1</v>
      </c>
      <c r="F229" s="255" t="s">
        <v>312</v>
      </c>
      <c r="G229" s="253"/>
      <c r="H229" s="256">
        <v>3.7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168</v>
      </c>
      <c r="AU229" s="262" t="s">
        <v>88</v>
      </c>
      <c r="AV229" s="13" t="s">
        <v>88</v>
      </c>
      <c r="AW229" s="13" t="s">
        <v>35</v>
      </c>
      <c r="AX229" s="13" t="s">
        <v>79</v>
      </c>
      <c r="AY229" s="262" t="s">
        <v>126</v>
      </c>
    </row>
    <row r="230" spans="1:51" s="14" customFormat="1" ht="12">
      <c r="A230" s="14"/>
      <c r="B230" s="263"/>
      <c r="C230" s="264"/>
      <c r="D230" s="241" t="s">
        <v>168</v>
      </c>
      <c r="E230" s="265" t="s">
        <v>1</v>
      </c>
      <c r="F230" s="266" t="s">
        <v>313</v>
      </c>
      <c r="G230" s="264"/>
      <c r="H230" s="267">
        <v>3.7</v>
      </c>
      <c r="I230" s="268"/>
      <c r="J230" s="264"/>
      <c r="K230" s="264"/>
      <c r="L230" s="269"/>
      <c r="M230" s="270"/>
      <c r="N230" s="271"/>
      <c r="O230" s="271"/>
      <c r="P230" s="271"/>
      <c r="Q230" s="271"/>
      <c r="R230" s="271"/>
      <c r="S230" s="271"/>
      <c r="T230" s="27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3" t="s">
        <v>168</v>
      </c>
      <c r="AU230" s="273" t="s">
        <v>88</v>
      </c>
      <c r="AV230" s="14" t="s">
        <v>143</v>
      </c>
      <c r="AW230" s="14" t="s">
        <v>35</v>
      </c>
      <c r="AX230" s="14" t="s">
        <v>79</v>
      </c>
      <c r="AY230" s="273" t="s">
        <v>126</v>
      </c>
    </row>
    <row r="231" spans="1:51" s="13" customFormat="1" ht="12">
      <c r="A231" s="13"/>
      <c r="B231" s="252"/>
      <c r="C231" s="253"/>
      <c r="D231" s="241" t="s">
        <v>168</v>
      </c>
      <c r="E231" s="254" t="s">
        <v>1</v>
      </c>
      <c r="F231" s="255" t="s">
        <v>314</v>
      </c>
      <c r="G231" s="253"/>
      <c r="H231" s="256">
        <v>8.5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2" t="s">
        <v>168</v>
      </c>
      <c r="AU231" s="262" t="s">
        <v>88</v>
      </c>
      <c r="AV231" s="13" t="s">
        <v>88</v>
      </c>
      <c r="AW231" s="13" t="s">
        <v>35</v>
      </c>
      <c r="AX231" s="13" t="s">
        <v>79</v>
      </c>
      <c r="AY231" s="262" t="s">
        <v>126</v>
      </c>
    </row>
    <row r="232" spans="1:51" s="14" customFormat="1" ht="12">
      <c r="A232" s="14"/>
      <c r="B232" s="263"/>
      <c r="C232" s="264"/>
      <c r="D232" s="241" t="s">
        <v>168</v>
      </c>
      <c r="E232" s="265" t="s">
        <v>1</v>
      </c>
      <c r="F232" s="266" t="s">
        <v>315</v>
      </c>
      <c r="G232" s="264"/>
      <c r="H232" s="267">
        <v>8.5</v>
      </c>
      <c r="I232" s="268"/>
      <c r="J232" s="264"/>
      <c r="K232" s="264"/>
      <c r="L232" s="269"/>
      <c r="M232" s="270"/>
      <c r="N232" s="271"/>
      <c r="O232" s="271"/>
      <c r="P232" s="271"/>
      <c r="Q232" s="271"/>
      <c r="R232" s="271"/>
      <c r="S232" s="271"/>
      <c r="T232" s="27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3" t="s">
        <v>168</v>
      </c>
      <c r="AU232" s="273" t="s">
        <v>88</v>
      </c>
      <c r="AV232" s="14" t="s">
        <v>143</v>
      </c>
      <c r="AW232" s="14" t="s">
        <v>35</v>
      </c>
      <c r="AX232" s="14" t="s">
        <v>79</v>
      </c>
      <c r="AY232" s="273" t="s">
        <v>126</v>
      </c>
    </row>
    <row r="233" spans="1:51" s="15" customFormat="1" ht="12">
      <c r="A233" s="15"/>
      <c r="B233" s="274"/>
      <c r="C233" s="275"/>
      <c r="D233" s="241" t="s">
        <v>168</v>
      </c>
      <c r="E233" s="276" t="s">
        <v>1</v>
      </c>
      <c r="F233" s="277" t="s">
        <v>172</v>
      </c>
      <c r="G233" s="275"/>
      <c r="H233" s="278">
        <v>12.2</v>
      </c>
      <c r="I233" s="279"/>
      <c r="J233" s="275"/>
      <c r="K233" s="275"/>
      <c r="L233" s="280"/>
      <c r="M233" s="281"/>
      <c r="N233" s="282"/>
      <c r="O233" s="282"/>
      <c r="P233" s="282"/>
      <c r="Q233" s="282"/>
      <c r="R233" s="282"/>
      <c r="S233" s="282"/>
      <c r="T233" s="28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4" t="s">
        <v>168</v>
      </c>
      <c r="AU233" s="284" t="s">
        <v>88</v>
      </c>
      <c r="AV233" s="15" t="s">
        <v>147</v>
      </c>
      <c r="AW233" s="15" t="s">
        <v>35</v>
      </c>
      <c r="AX233" s="15" t="s">
        <v>86</v>
      </c>
      <c r="AY233" s="284" t="s">
        <v>126</v>
      </c>
    </row>
    <row r="234" spans="1:65" s="2" customFormat="1" ht="24.15" customHeight="1">
      <c r="A234" s="38"/>
      <c r="B234" s="39"/>
      <c r="C234" s="227" t="s">
        <v>316</v>
      </c>
      <c r="D234" s="227" t="s">
        <v>129</v>
      </c>
      <c r="E234" s="228" t="s">
        <v>317</v>
      </c>
      <c r="F234" s="229" t="s">
        <v>318</v>
      </c>
      <c r="G234" s="230" t="s">
        <v>164</v>
      </c>
      <c r="H234" s="231">
        <v>3.5</v>
      </c>
      <c r="I234" s="232"/>
      <c r="J234" s="233">
        <f>ROUND(I234*H234,2)</f>
        <v>0</v>
      </c>
      <c r="K234" s="234"/>
      <c r="L234" s="44"/>
      <c r="M234" s="235" t="s">
        <v>1</v>
      </c>
      <c r="N234" s="236" t="s">
        <v>44</v>
      </c>
      <c r="O234" s="91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9" t="s">
        <v>147</v>
      </c>
      <c r="AT234" s="239" t="s">
        <v>129</v>
      </c>
      <c r="AU234" s="239" t="s">
        <v>88</v>
      </c>
      <c r="AY234" s="17" t="s">
        <v>126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7" t="s">
        <v>86</v>
      </c>
      <c r="BK234" s="240">
        <f>ROUND(I234*H234,2)</f>
        <v>0</v>
      </c>
      <c r="BL234" s="17" t="s">
        <v>147</v>
      </c>
      <c r="BM234" s="239" t="s">
        <v>319</v>
      </c>
    </row>
    <row r="235" spans="1:47" s="2" customFormat="1" ht="12">
      <c r="A235" s="38"/>
      <c r="B235" s="39"/>
      <c r="C235" s="40"/>
      <c r="D235" s="241" t="s">
        <v>135</v>
      </c>
      <c r="E235" s="40"/>
      <c r="F235" s="242" t="s">
        <v>318</v>
      </c>
      <c r="G235" s="40"/>
      <c r="H235" s="40"/>
      <c r="I235" s="243"/>
      <c r="J235" s="40"/>
      <c r="K235" s="40"/>
      <c r="L235" s="44"/>
      <c r="M235" s="244"/>
      <c r="N235" s="24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135</v>
      </c>
      <c r="AU235" s="17" t="s">
        <v>88</v>
      </c>
    </row>
    <row r="236" spans="1:51" s="13" customFormat="1" ht="12">
      <c r="A236" s="13"/>
      <c r="B236" s="252"/>
      <c r="C236" s="253"/>
      <c r="D236" s="241" t="s">
        <v>168</v>
      </c>
      <c r="E236" s="254" t="s">
        <v>1</v>
      </c>
      <c r="F236" s="255" t="s">
        <v>320</v>
      </c>
      <c r="G236" s="253"/>
      <c r="H236" s="256">
        <v>3.5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2" t="s">
        <v>168</v>
      </c>
      <c r="AU236" s="262" t="s">
        <v>88</v>
      </c>
      <c r="AV236" s="13" t="s">
        <v>88</v>
      </c>
      <c r="AW236" s="13" t="s">
        <v>35</v>
      </c>
      <c r="AX236" s="13" t="s">
        <v>79</v>
      </c>
      <c r="AY236" s="262" t="s">
        <v>126</v>
      </c>
    </row>
    <row r="237" spans="1:51" s="14" customFormat="1" ht="12">
      <c r="A237" s="14"/>
      <c r="B237" s="263"/>
      <c r="C237" s="264"/>
      <c r="D237" s="241" t="s">
        <v>168</v>
      </c>
      <c r="E237" s="265" t="s">
        <v>1</v>
      </c>
      <c r="F237" s="266" t="s">
        <v>170</v>
      </c>
      <c r="G237" s="264"/>
      <c r="H237" s="267">
        <v>3.5</v>
      </c>
      <c r="I237" s="268"/>
      <c r="J237" s="264"/>
      <c r="K237" s="264"/>
      <c r="L237" s="269"/>
      <c r="M237" s="270"/>
      <c r="N237" s="271"/>
      <c r="O237" s="271"/>
      <c r="P237" s="271"/>
      <c r="Q237" s="271"/>
      <c r="R237" s="271"/>
      <c r="S237" s="271"/>
      <c r="T237" s="27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3" t="s">
        <v>168</v>
      </c>
      <c r="AU237" s="273" t="s">
        <v>88</v>
      </c>
      <c r="AV237" s="14" t="s">
        <v>143</v>
      </c>
      <c r="AW237" s="14" t="s">
        <v>35</v>
      </c>
      <c r="AX237" s="14" t="s">
        <v>79</v>
      </c>
      <c r="AY237" s="273" t="s">
        <v>126</v>
      </c>
    </row>
    <row r="238" spans="1:51" s="15" customFormat="1" ht="12">
      <c r="A238" s="15"/>
      <c r="B238" s="274"/>
      <c r="C238" s="275"/>
      <c r="D238" s="241" t="s">
        <v>168</v>
      </c>
      <c r="E238" s="276" t="s">
        <v>1</v>
      </c>
      <c r="F238" s="277" t="s">
        <v>172</v>
      </c>
      <c r="G238" s="275"/>
      <c r="H238" s="278">
        <v>3.5</v>
      </c>
      <c r="I238" s="279"/>
      <c r="J238" s="275"/>
      <c r="K238" s="275"/>
      <c r="L238" s="280"/>
      <c r="M238" s="281"/>
      <c r="N238" s="282"/>
      <c r="O238" s="282"/>
      <c r="P238" s="282"/>
      <c r="Q238" s="282"/>
      <c r="R238" s="282"/>
      <c r="S238" s="282"/>
      <c r="T238" s="28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4" t="s">
        <v>168</v>
      </c>
      <c r="AU238" s="284" t="s">
        <v>88</v>
      </c>
      <c r="AV238" s="15" t="s">
        <v>147</v>
      </c>
      <c r="AW238" s="15" t="s">
        <v>35</v>
      </c>
      <c r="AX238" s="15" t="s">
        <v>86</v>
      </c>
      <c r="AY238" s="284" t="s">
        <v>126</v>
      </c>
    </row>
    <row r="239" spans="1:65" s="2" customFormat="1" ht="24.15" customHeight="1">
      <c r="A239" s="38"/>
      <c r="B239" s="39"/>
      <c r="C239" s="227" t="s">
        <v>321</v>
      </c>
      <c r="D239" s="227" t="s">
        <v>129</v>
      </c>
      <c r="E239" s="228" t="s">
        <v>322</v>
      </c>
      <c r="F239" s="229" t="s">
        <v>323</v>
      </c>
      <c r="G239" s="230" t="s">
        <v>215</v>
      </c>
      <c r="H239" s="231">
        <v>12</v>
      </c>
      <c r="I239" s="232"/>
      <c r="J239" s="233">
        <f>ROUND(I239*H239,2)</f>
        <v>0</v>
      </c>
      <c r="K239" s="234"/>
      <c r="L239" s="44"/>
      <c r="M239" s="235" t="s">
        <v>1</v>
      </c>
      <c r="N239" s="236" t="s">
        <v>44</v>
      </c>
      <c r="O239" s="91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9" t="s">
        <v>147</v>
      </c>
      <c r="AT239" s="239" t="s">
        <v>129</v>
      </c>
      <c r="AU239" s="239" t="s">
        <v>88</v>
      </c>
      <c r="AY239" s="17" t="s">
        <v>126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7" t="s">
        <v>86</v>
      </c>
      <c r="BK239" s="240">
        <f>ROUND(I239*H239,2)</f>
        <v>0</v>
      </c>
      <c r="BL239" s="17" t="s">
        <v>147</v>
      </c>
      <c r="BM239" s="239" t="s">
        <v>324</v>
      </c>
    </row>
    <row r="240" spans="1:47" s="2" customFormat="1" ht="12">
      <c r="A240" s="38"/>
      <c r="B240" s="39"/>
      <c r="C240" s="40"/>
      <c r="D240" s="241" t="s">
        <v>135</v>
      </c>
      <c r="E240" s="40"/>
      <c r="F240" s="242" t="s">
        <v>325</v>
      </c>
      <c r="G240" s="40"/>
      <c r="H240" s="40"/>
      <c r="I240" s="243"/>
      <c r="J240" s="40"/>
      <c r="K240" s="40"/>
      <c r="L240" s="44"/>
      <c r="M240" s="244"/>
      <c r="N240" s="24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135</v>
      </c>
      <c r="AU240" s="17" t="s">
        <v>88</v>
      </c>
    </row>
    <row r="241" spans="1:51" s="13" customFormat="1" ht="12">
      <c r="A241" s="13"/>
      <c r="B241" s="252"/>
      <c r="C241" s="253"/>
      <c r="D241" s="241" t="s">
        <v>168</v>
      </c>
      <c r="E241" s="254" t="s">
        <v>1</v>
      </c>
      <c r="F241" s="255" t="s">
        <v>237</v>
      </c>
      <c r="G241" s="253"/>
      <c r="H241" s="256">
        <v>12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168</v>
      </c>
      <c r="AU241" s="262" t="s">
        <v>88</v>
      </c>
      <c r="AV241" s="13" t="s">
        <v>88</v>
      </c>
      <c r="AW241" s="13" t="s">
        <v>35</v>
      </c>
      <c r="AX241" s="13" t="s">
        <v>79</v>
      </c>
      <c r="AY241" s="262" t="s">
        <v>126</v>
      </c>
    </row>
    <row r="242" spans="1:51" s="14" customFormat="1" ht="12">
      <c r="A242" s="14"/>
      <c r="B242" s="263"/>
      <c r="C242" s="264"/>
      <c r="D242" s="241" t="s">
        <v>168</v>
      </c>
      <c r="E242" s="265" t="s">
        <v>1</v>
      </c>
      <c r="F242" s="266" t="s">
        <v>170</v>
      </c>
      <c r="G242" s="264"/>
      <c r="H242" s="267">
        <v>12</v>
      </c>
      <c r="I242" s="268"/>
      <c r="J242" s="264"/>
      <c r="K242" s="264"/>
      <c r="L242" s="269"/>
      <c r="M242" s="270"/>
      <c r="N242" s="271"/>
      <c r="O242" s="271"/>
      <c r="P242" s="271"/>
      <c r="Q242" s="271"/>
      <c r="R242" s="271"/>
      <c r="S242" s="271"/>
      <c r="T242" s="27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3" t="s">
        <v>168</v>
      </c>
      <c r="AU242" s="273" t="s">
        <v>88</v>
      </c>
      <c r="AV242" s="14" t="s">
        <v>143</v>
      </c>
      <c r="AW242" s="14" t="s">
        <v>35</v>
      </c>
      <c r="AX242" s="14" t="s">
        <v>79</v>
      </c>
      <c r="AY242" s="273" t="s">
        <v>126</v>
      </c>
    </row>
    <row r="243" spans="1:51" s="15" customFormat="1" ht="12">
      <c r="A243" s="15"/>
      <c r="B243" s="274"/>
      <c r="C243" s="275"/>
      <c r="D243" s="241" t="s">
        <v>168</v>
      </c>
      <c r="E243" s="276" t="s">
        <v>1</v>
      </c>
      <c r="F243" s="277" t="s">
        <v>172</v>
      </c>
      <c r="G243" s="275"/>
      <c r="H243" s="278">
        <v>12</v>
      </c>
      <c r="I243" s="279"/>
      <c r="J243" s="275"/>
      <c r="K243" s="275"/>
      <c r="L243" s="280"/>
      <c r="M243" s="281"/>
      <c r="N243" s="282"/>
      <c r="O243" s="282"/>
      <c r="P243" s="282"/>
      <c r="Q243" s="282"/>
      <c r="R243" s="282"/>
      <c r="S243" s="282"/>
      <c r="T243" s="28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4" t="s">
        <v>168</v>
      </c>
      <c r="AU243" s="284" t="s">
        <v>88</v>
      </c>
      <c r="AV243" s="15" t="s">
        <v>147</v>
      </c>
      <c r="AW243" s="15" t="s">
        <v>35</v>
      </c>
      <c r="AX243" s="15" t="s">
        <v>86</v>
      </c>
      <c r="AY243" s="284" t="s">
        <v>126</v>
      </c>
    </row>
    <row r="244" spans="1:65" s="2" customFormat="1" ht="24.15" customHeight="1">
      <c r="A244" s="38"/>
      <c r="B244" s="39"/>
      <c r="C244" s="227" t="s">
        <v>326</v>
      </c>
      <c r="D244" s="227" t="s">
        <v>129</v>
      </c>
      <c r="E244" s="228" t="s">
        <v>327</v>
      </c>
      <c r="F244" s="229" t="s">
        <v>328</v>
      </c>
      <c r="G244" s="230" t="s">
        <v>215</v>
      </c>
      <c r="H244" s="231">
        <v>2.1</v>
      </c>
      <c r="I244" s="232"/>
      <c r="J244" s="233">
        <f>ROUND(I244*H244,2)</f>
        <v>0</v>
      </c>
      <c r="K244" s="234"/>
      <c r="L244" s="44"/>
      <c r="M244" s="235" t="s">
        <v>1</v>
      </c>
      <c r="N244" s="236" t="s">
        <v>44</v>
      </c>
      <c r="O244" s="91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9" t="s">
        <v>147</v>
      </c>
      <c r="AT244" s="239" t="s">
        <v>129</v>
      </c>
      <c r="AU244" s="239" t="s">
        <v>88</v>
      </c>
      <c r="AY244" s="17" t="s">
        <v>126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7" t="s">
        <v>86</v>
      </c>
      <c r="BK244" s="240">
        <f>ROUND(I244*H244,2)</f>
        <v>0</v>
      </c>
      <c r="BL244" s="17" t="s">
        <v>147</v>
      </c>
      <c r="BM244" s="239" t="s">
        <v>329</v>
      </c>
    </row>
    <row r="245" spans="1:47" s="2" customFormat="1" ht="12">
      <c r="A245" s="38"/>
      <c r="B245" s="39"/>
      <c r="C245" s="40"/>
      <c r="D245" s="241" t="s">
        <v>135</v>
      </c>
      <c r="E245" s="40"/>
      <c r="F245" s="242" t="s">
        <v>330</v>
      </c>
      <c r="G245" s="40"/>
      <c r="H245" s="40"/>
      <c r="I245" s="243"/>
      <c r="J245" s="40"/>
      <c r="K245" s="40"/>
      <c r="L245" s="44"/>
      <c r="M245" s="244"/>
      <c r="N245" s="24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135</v>
      </c>
      <c r="AU245" s="17" t="s">
        <v>88</v>
      </c>
    </row>
    <row r="246" spans="1:51" s="13" customFormat="1" ht="12">
      <c r="A246" s="13"/>
      <c r="B246" s="252"/>
      <c r="C246" s="253"/>
      <c r="D246" s="241" t="s">
        <v>168</v>
      </c>
      <c r="E246" s="254" t="s">
        <v>1</v>
      </c>
      <c r="F246" s="255" t="s">
        <v>331</v>
      </c>
      <c r="G246" s="253"/>
      <c r="H246" s="256">
        <v>2.1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2" t="s">
        <v>168</v>
      </c>
      <c r="AU246" s="262" t="s">
        <v>88</v>
      </c>
      <c r="AV246" s="13" t="s">
        <v>88</v>
      </c>
      <c r="AW246" s="13" t="s">
        <v>35</v>
      </c>
      <c r="AX246" s="13" t="s">
        <v>79</v>
      </c>
      <c r="AY246" s="262" t="s">
        <v>126</v>
      </c>
    </row>
    <row r="247" spans="1:51" s="14" customFormat="1" ht="12">
      <c r="A247" s="14"/>
      <c r="B247" s="263"/>
      <c r="C247" s="264"/>
      <c r="D247" s="241" t="s">
        <v>168</v>
      </c>
      <c r="E247" s="265" t="s">
        <v>1</v>
      </c>
      <c r="F247" s="266" t="s">
        <v>212</v>
      </c>
      <c r="G247" s="264"/>
      <c r="H247" s="267">
        <v>2.1</v>
      </c>
      <c r="I247" s="268"/>
      <c r="J247" s="264"/>
      <c r="K247" s="264"/>
      <c r="L247" s="269"/>
      <c r="M247" s="270"/>
      <c r="N247" s="271"/>
      <c r="O247" s="271"/>
      <c r="P247" s="271"/>
      <c r="Q247" s="271"/>
      <c r="R247" s="271"/>
      <c r="S247" s="271"/>
      <c r="T247" s="27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3" t="s">
        <v>168</v>
      </c>
      <c r="AU247" s="273" t="s">
        <v>88</v>
      </c>
      <c r="AV247" s="14" t="s">
        <v>143</v>
      </c>
      <c r="AW247" s="14" t="s">
        <v>35</v>
      </c>
      <c r="AX247" s="14" t="s">
        <v>86</v>
      </c>
      <c r="AY247" s="273" t="s">
        <v>126</v>
      </c>
    </row>
    <row r="248" spans="1:65" s="2" customFormat="1" ht="24.15" customHeight="1">
      <c r="A248" s="38"/>
      <c r="B248" s="39"/>
      <c r="C248" s="227" t="s">
        <v>332</v>
      </c>
      <c r="D248" s="227" t="s">
        <v>129</v>
      </c>
      <c r="E248" s="228" t="s">
        <v>333</v>
      </c>
      <c r="F248" s="229" t="s">
        <v>334</v>
      </c>
      <c r="G248" s="230" t="s">
        <v>335</v>
      </c>
      <c r="H248" s="231">
        <v>1</v>
      </c>
      <c r="I248" s="232"/>
      <c r="J248" s="233">
        <f>ROUND(I248*H248,2)</f>
        <v>0</v>
      </c>
      <c r="K248" s="234"/>
      <c r="L248" s="44"/>
      <c r="M248" s="235" t="s">
        <v>1</v>
      </c>
      <c r="N248" s="236" t="s">
        <v>44</v>
      </c>
      <c r="O248" s="91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9" t="s">
        <v>147</v>
      </c>
      <c r="AT248" s="239" t="s">
        <v>129</v>
      </c>
      <c r="AU248" s="239" t="s">
        <v>88</v>
      </c>
      <c r="AY248" s="17" t="s">
        <v>126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7" t="s">
        <v>86</v>
      </c>
      <c r="BK248" s="240">
        <f>ROUND(I248*H248,2)</f>
        <v>0</v>
      </c>
      <c r="BL248" s="17" t="s">
        <v>147</v>
      </c>
      <c r="BM248" s="239" t="s">
        <v>336</v>
      </c>
    </row>
    <row r="249" spans="1:47" s="2" customFormat="1" ht="12">
      <c r="A249" s="38"/>
      <c r="B249" s="39"/>
      <c r="C249" s="40"/>
      <c r="D249" s="241" t="s">
        <v>135</v>
      </c>
      <c r="E249" s="40"/>
      <c r="F249" s="242" t="s">
        <v>337</v>
      </c>
      <c r="G249" s="40"/>
      <c r="H249" s="40"/>
      <c r="I249" s="243"/>
      <c r="J249" s="40"/>
      <c r="K249" s="40"/>
      <c r="L249" s="44"/>
      <c r="M249" s="244"/>
      <c r="N249" s="24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135</v>
      </c>
      <c r="AU249" s="17" t="s">
        <v>88</v>
      </c>
    </row>
    <row r="250" spans="1:51" s="13" customFormat="1" ht="12">
      <c r="A250" s="13"/>
      <c r="B250" s="252"/>
      <c r="C250" s="253"/>
      <c r="D250" s="241" t="s">
        <v>168</v>
      </c>
      <c r="E250" s="254" t="s">
        <v>1</v>
      </c>
      <c r="F250" s="255" t="s">
        <v>86</v>
      </c>
      <c r="G250" s="253"/>
      <c r="H250" s="256">
        <v>1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168</v>
      </c>
      <c r="AU250" s="262" t="s">
        <v>88</v>
      </c>
      <c r="AV250" s="13" t="s">
        <v>88</v>
      </c>
      <c r="AW250" s="13" t="s">
        <v>35</v>
      </c>
      <c r="AX250" s="13" t="s">
        <v>86</v>
      </c>
      <c r="AY250" s="262" t="s">
        <v>126</v>
      </c>
    </row>
    <row r="251" spans="1:51" s="14" customFormat="1" ht="12">
      <c r="A251" s="14"/>
      <c r="B251" s="263"/>
      <c r="C251" s="264"/>
      <c r="D251" s="241" t="s">
        <v>168</v>
      </c>
      <c r="E251" s="265" t="s">
        <v>1</v>
      </c>
      <c r="F251" s="266" t="s">
        <v>212</v>
      </c>
      <c r="G251" s="264"/>
      <c r="H251" s="267">
        <v>1</v>
      </c>
      <c r="I251" s="268"/>
      <c r="J251" s="264"/>
      <c r="K251" s="264"/>
      <c r="L251" s="269"/>
      <c r="M251" s="270"/>
      <c r="N251" s="271"/>
      <c r="O251" s="271"/>
      <c r="P251" s="271"/>
      <c r="Q251" s="271"/>
      <c r="R251" s="271"/>
      <c r="S251" s="271"/>
      <c r="T251" s="27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3" t="s">
        <v>168</v>
      </c>
      <c r="AU251" s="273" t="s">
        <v>88</v>
      </c>
      <c r="AV251" s="14" t="s">
        <v>143</v>
      </c>
      <c r="AW251" s="14" t="s">
        <v>35</v>
      </c>
      <c r="AX251" s="14" t="s">
        <v>79</v>
      </c>
      <c r="AY251" s="273" t="s">
        <v>126</v>
      </c>
    </row>
    <row r="252" spans="1:65" s="2" customFormat="1" ht="24.15" customHeight="1">
      <c r="A252" s="38"/>
      <c r="B252" s="39"/>
      <c r="C252" s="227" t="s">
        <v>338</v>
      </c>
      <c r="D252" s="227" t="s">
        <v>129</v>
      </c>
      <c r="E252" s="228" t="s">
        <v>339</v>
      </c>
      <c r="F252" s="229" t="s">
        <v>334</v>
      </c>
      <c r="G252" s="230" t="s">
        <v>335</v>
      </c>
      <c r="H252" s="231">
        <v>4</v>
      </c>
      <c r="I252" s="232"/>
      <c r="J252" s="233">
        <f>ROUND(I252*H252,2)</f>
        <v>0</v>
      </c>
      <c r="K252" s="234"/>
      <c r="L252" s="44"/>
      <c r="M252" s="235" t="s">
        <v>1</v>
      </c>
      <c r="N252" s="236" t="s">
        <v>44</v>
      </c>
      <c r="O252" s="91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9" t="s">
        <v>147</v>
      </c>
      <c r="AT252" s="239" t="s">
        <v>129</v>
      </c>
      <c r="AU252" s="239" t="s">
        <v>88</v>
      </c>
      <c r="AY252" s="17" t="s">
        <v>126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7" t="s">
        <v>86</v>
      </c>
      <c r="BK252" s="240">
        <f>ROUND(I252*H252,2)</f>
        <v>0</v>
      </c>
      <c r="BL252" s="17" t="s">
        <v>147</v>
      </c>
      <c r="BM252" s="239" t="s">
        <v>340</v>
      </c>
    </row>
    <row r="253" spans="1:47" s="2" customFormat="1" ht="12">
      <c r="A253" s="38"/>
      <c r="B253" s="39"/>
      <c r="C253" s="40"/>
      <c r="D253" s="241" t="s">
        <v>135</v>
      </c>
      <c r="E253" s="40"/>
      <c r="F253" s="242" t="s">
        <v>337</v>
      </c>
      <c r="G253" s="40"/>
      <c r="H253" s="40"/>
      <c r="I253" s="243"/>
      <c r="J253" s="40"/>
      <c r="K253" s="40"/>
      <c r="L253" s="44"/>
      <c r="M253" s="244"/>
      <c r="N253" s="24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135</v>
      </c>
      <c r="AU253" s="17" t="s">
        <v>88</v>
      </c>
    </row>
    <row r="254" spans="1:65" s="2" customFormat="1" ht="24.15" customHeight="1">
      <c r="A254" s="38"/>
      <c r="B254" s="39"/>
      <c r="C254" s="227" t="s">
        <v>341</v>
      </c>
      <c r="D254" s="227" t="s">
        <v>129</v>
      </c>
      <c r="E254" s="228" t="s">
        <v>342</v>
      </c>
      <c r="F254" s="229" t="s">
        <v>343</v>
      </c>
      <c r="G254" s="230" t="s">
        <v>132</v>
      </c>
      <c r="H254" s="231">
        <v>3</v>
      </c>
      <c r="I254" s="232"/>
      <c r="J254" s="233">
        <f>ROUND(I254*H254,2)</f>
        <v>0</v>
      </c>
      <c r="K254" s="234"/>
      <c r="L254" s="44"/>
      <c r="M254" s="235" t="s">
        <v>1</v>
      </c>
      <c r="N254" s="236" t="s">
        <v>44</v>
      </c>
      <c r="O254" s="91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9" t="s">
        <v>147</v>
      </c>
      <c r="AT254" s="239" t="s">
        <v>129</v>
      </c>
      <c r="AU254" s="239" t="s">
        <v>88</v>
      </c>
      <c r="AY254" s="17" t="s">
        <v>126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7" t="s">
        <v>86</v>
      </c>
      <c r="BK254" s="240">
        <f>ROUND(I254*H254,2)</f>
        <v>0</v>
      </c>
      <c r="BL254" s="17" t="s">
        <v>147</v>
      </c>
      <c r="BM254" s="239" t="s">
        <v>344</v>
      </c>
    </row>
    <row r="255" spans="1:47" s="2" customFormat="1" ht="12">
      <c r="A255" s="38"/>
      <c r="B255" s="39"/>
      <c r="C255" s="40"/>
      <c r="D255" s="241" t="s">
        <v>135</v>
      </c>
      <c r="E255" s="40"/>
      <c r="F255" s="242" t="s">
        <v>345</v>
      </c>
      <c r="G255" s="40"/>
      <c r="H255" s="40"/>
      <c r="I255" s="243"/>
      <c r="J255" s="40"/>
      <c r="K255" s="40"/>
      <c r="L255" s="44"/>
      <c r="M255" s="244"/>
      <c r="N255" s="24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135</v>
      </c>
      <c r="AU255" s="17" t="s">
        <v>88</v>
      </c>
    </row>
    <row r="256" spans="1:65" s="2" customFormat="1" ht="24.15" customHeight="1">
      <c r="A256" s="38"/>
      <c r="B256" s="39"/>
      <c r="C256" s="227" t="s">
        <v>346</v>
      </c>
      <c r="D256" s="227" t="s">
        <v>129</v>
      </c>
      <c r="E256" s="228" t="s">
        <v>347</v>
      </c>
      <c r="F256" s="229" t="s">
        <v>348</v>
      </c>
      <c r="G256" s="230" t="s">
        <v>335</v>
      </c>
      <c r="H256" s="231">
        <v>1</v>
      </c>
      <c r="I256" s="232"/>
      <c r="J256" s="233">
        <f>ROUND(I256*H256,2)</f>
        <v>0</v>
      </c>
      <c r="K256" s="234"/>
      <c r="L256" s="44"/>
      <c r="M256" s="235" t="s">
        <v>1</v>
      </c>
      <c r="N256" s="236" t="s">
        <v>44</v>
      </c>
      <c r="O256" s="91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9" t="s">
        <v>147</v>
      </c>
      <c r="AT256" s="239" t="s">
        <v>129</v>
      </c>
      <c r="AU256" s="239" t="s">
        <v>88</v>
      </c>
      <c r="AY256" s="17" t="s">
        <v>126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7" t="s">
        <v>86</v>
      </c>
      <c r="BK256" s="240">
        <f>ROUND(I256*H256,2)</f>
        <v>0</v>
      </c>
      <c r="BL256" s="17" t="s">
        <v>147</v>
      </c>
      <c r="BM256" s="239" t="s">
        <v>349</v>
      </c>
    </row>
    <row r="257" spans="1:47" s="2" customFormat="1" ht="12">
      <c r="A257" s="38"/>
      <c r="B257" s="39"/>
      <c r="C257" s="40"/>
      <c r="D257" s="241" t="s">
        <v>135</v>
      </c>
      <c r="E257" s="40"/>
      <c r="F257" s="242" t="s">
        <v>350</v>
      </c>
      <c r="G257" s="40"/>
      <c r="H257" s="40"/>
      <c r="I257" s="243"/>
      <c r="J257" s="40"/>
      <c r="K257" s="40"/>
      <c r="L257" s="44"/>
      <c r="M257" s="244"/>
      <c r="N257" s="24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135</v>
      </c>
      <c r="AU257" s="17" t="s">
        <v>88</v>
      </c>
    </row>
    <row r="258" spans="1:65" s="2" customFormat="1" ht="16.5" customHeight="1">
      <c r="A258" s="38"/>
      <c r="B258" s="39"/>
      <c r="C258" s="227" t="s">
        <v>351</v>
      </c>
      <c r="D258" s="227" t="s">
        <v>129</v>
      </c>
      <c r="E258" s="228" t="s">
        <v>352</v>
      </c>
      <c r="F258" s="229" t="s">
        <v>353</v>
      </c>
      <c r="G258" s="230" t="s">
        <v>354</v>
      </c>
      <c r="H258" s="231">
        <v>1</v>
      </c>
      <c r="I258" s="232"/>
      <c r="J258" s="233">
        <f>ROUND(I258*H258,2)</f>
        <v>0</v>
      </c>
      <c r="K258" s="234"/>
      <c r="L258" s="44"/>
      <c r="M258" s="235" t="s">
        <v>1</v>
      </c>
      <c r="N258" s="236" t="s">
        <v>44</v>
      </c>
      <c r="O258" s="91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9" t="s">
        <v>147</v>
      </c>
      <c r="AT258" s="239" t="s">
        <v>129</v>
      </c>
      <c r="AU258" s="239" t="s">
        <v>88</v>
      </c>
      <c r="AY258" s="17" t="s">
        <v>126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7" t="s">
        <v>86</v>
      </c>
      <c r="BK258" s="240">
        <f>ROUND(I258*H258,2)</f>
        <v>0</v>
      </c>
      <c r="BL258" s="17" t="s">
        <v>147</v>
      </c>
      <c r="BM258" s="239" t="s">
        <v>355</v>
      </c>
    </row>
    <row r="259" spans="1:47" s="2" customFormat="1" ht="12">
      <c r="A259" s="38"/>
      <c r="B259" s="39"/>
      <c r="C259" s="40"/>
      <c r="D259" s="241" t="s">
        <v>135</v>
      </c>
      <c r="E259" s="40"/>
      <c r="F259" s="242" t="s">
        <v>353</v>
      </c>
      <c r="G259" s="40"/>
      <c r="H259" s="40"/>
      <c r="I259" s="243"/>
      <c r="J259" s="40"/>
      <c r="K259" s="40"/>
      <c r="L259" s="44"/>
      <c r="M259" s="244"/>
      <c r="N259" s="24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135</v>
      </c>
      <c r="AU259" s="17" t="s">
        <v>88</v>
      </c>
    </row>
    <row r="260" spans="1:63" s="12" customFormat="1" ht="22.8" customHeight="1">
      <c r="A260" s="12"/>
      <c r="B260" s="211"/>
      <c r="C260" s="212"/>
      <c r="D260" s="213" t="s">
        <v>78</v>
      </c>
      <c r="E260" s="225" t="s">
        <v>356</v>
      </c>
      <c r="F260" s="225" t="s">
        <v>357</v>
      </c>
      <c r="G260" s="212"/>
      <c r="H260" s="212"/>
      <c r="I260" s="215"/>
      <c r="J260" s="226">
        <f>BK260</f>
        <v>0</v>
      </c>
      <c r="K260" s="212"/>
      <c r="L260" s="217"/>
      <c r="M260" s="218"/>
      <c r="N260" s="219"/>
      <c r="O260" s="219"/>
      <c r="P260" s="220">
        <f>SUM(P261:P281)</f>
        <v>0</v>
      </c>
      <c r="Q260" s="219"/>
      <c r="R260" s="220">
        <f>SUM(R261:R281)</f>
        <v>0</v>
      </c>
      <c r="S260" s="219"/>
      <c r="T260" s="221">
        <f>SUM(T261:T281)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2" t="s">
        <v>86</v>
      </c>
      <c r="AT260" s="223" t="s">
        <v>78</v>
      </c>
      <c r="AU260" s="223" t="s">
        <v>86</v>
      </c>
      <c r="AY260" s="222" t="s">
        <v>126</v>
      </c>
      <c r="BK260" s="224">
        <f>SUM(BK261:BK281)</f>
        <v>0</v>
      </c>
    </row>
    <row r="261" spans="1:65" s="2" customFormat="1" ht="33" customHeight="1">
      <c r="A261" s="38"/>
      <c r="B261" s="39"/>
      <c r="C261" s="227" t="s">
        <v>306</v>
      </c>
      <c r="D261" s="227" t="s">
        <v>129</v>
      </c>
      <c r="E261" s="228" t="s">
        <v>358</v>
      </c>
      <c r="F261" s="229" t="s">
        <v>359</v>
      </c>
      <c r="G261" s="230" t="s">
        <v>208</v>
      </c>
      <c r="H261" s="231">
        <v>15</v>
      </c>
      <c r="I261" s="232"/>
      <c r="J261" s="233">
        <f>ROUND(I261*H261,2)</f>
        <v>0</v>
      </c>
      <c r="K261" s="234"/>
      <c r="L261" s="44"/>
      <c r="M261" s="235" t="s">
        <v>1</v>
      </c>
      <c r="N261" s="236" t="s">
        <v>44</v>
      </c>
      <c r="O261" s="91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9" t="s">
        <v>147</v>
      </c>
      <c r="AT261" s="239" t="s">
        <v>129</v>
      </c>
      <c r="AU261" s="239" t="s">
        <v>88</v>
      </c>
      <c r="AY261" s="17" t="s">
        <v>126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7" t="s">
        <v>86</v>
      </c>
      <c r="BK261" s="240">
        <f>ROUND(I261*H261,2)</f>
        <v>0</v>
      </c>
      <c r="BL261" s="17" t="s">
        <v>147</v>
      </c>
      <c r="BM261" s="239" t="s">
        <v>360</v>
      </c>
    </row>
    <row r="262" spans="1:47" s="2" customFormat="1" ht="12">
      <c r="A262" s="38"/>
      <c r="B262" s="39"/>
      <c r="C262" s="40"/>
      <c r="D262" s="241" t="s">
        <v>135</v>
      </c>
      <c r="E262" s="40"/>
      <c r="F262" s="242" t="s">
        <v>361</v>
      </c>
      <c r="G262" s="40"/>
      <c r="H262" s="40"/>
      <c r="I262" s="243"/>
      <c r="J262" s="40"/>
      <c r="K262" s="40"/>
      <c r="L262" s="44"/>
      <c r="M262" s="244"/>
      <c r="N262" s="24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135</v>
      </c>
      <c r="AU262" s="17" t="s">
        <v>88</v>
      </c>
    </row>
    <row r="263" spans="1:47" s="2" customFormat="1" ht="12">
      <c r="A263" s="38"/>
      <c r="B263" s="39"/>
      <c r="C263" s="40"/>
      <c r="D263" s="246" t="s">
        <v>139</v>
      </c>
      <c r="E263" s="40"/>
      <c r="F263" s="247" t="s">
        <v>362</v>
      </c>
      <c r="G263" s="40"/>
      <c r="H263" s="40"/>
      <c r="I263" s="243"/>
      <c r="J263" s="40"/>
      <c r="K263" s="40"/>
      <c r="L263" s="44"/>
      <c r="M263" s="244"/>
      <c r="N263" s="24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139</v>
      </c>
      <c r="AU263" s="17" t="s">
        <v>88</v>
      </c>
    </row>
    <row r="264" spans="1:65" s="2" customFormat="1" ht="24.15" customHeight="1">
      <c r="A264" s="38"/>
      <c r="B264" s="39"/>
      <c r="C264" s="227" t="s">
        <v>363</v>
      </c>
      <c r="D264" s="227" t="s">
        <v>129</v>
      </c>
      <c r="E264" s="228" t="s">
        <v>364</v>
      </c>
      <c r="F264" s="229" t="s">
        <v>365</v>
      </c>
      <c r="G264" s="230" t="s">
        <v>208</v>
      </c>
      <c r="H264" s="231">
        <v>15</v>
      </c>
      <c r="I264" s="232"/>
      <c r="J264" s="233">
        <f>ROUND(I264*H264,2)</f>
        <v>0</v>
      </c>
      <c r="K264" s="234"/>
      <c r="L264" s="44"/>
      <c r="M264" s="235" t="s">
        <v>1</v>
      </c>
      <c r="N264" s="236" t="s">
        <v>44</v>
      </c>
      <c r="O264" s="91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9" t="s">
        <v>147</v>
      </c>
      <c r="AT264" s="239" t="s">
        <v>129</v>
      </c>
      <c r="AU264" s="239" t="s">
        <v>88</v>
      </c>
      <c r="AY264" s="17" t="s">
        <v>126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7" t="s">
        <v>86</v>
      </c>
      <c r="BK264" s="240">
        <f>ROUND(I264*H264,2)</f>
        <v>0</v>
      </c>
      <c r="BL264" s="17" t="s">
        <v>147</v>
      </c>
      <c r="BM264" s="239" t="s">
        <v>366</v>
      </c>
    </row>
    <row r="265" spans="1:47" s="2" customFormat="1" ht="12">
      <c r="A265" s="38"/>
      <c r="B265" s="39"/>
      <c r="C265" s="40"/>
      <c r="D265" s="241" t="s">
        <v>135</v>
      </c>
      <c r="E265" s="40"/>
      <c r="F265" s="242" t="s">
        <v>367</v>
      </c>
      <c r="G265" s="40"/>
      <c r="H265" s="40"/>
      <c r="I265" s="243"/>
      <c r="J265" s="40"/>
      <c r="K265" s="40"/>
      <c r="L265" s="44"/>
      <c r="M265" s="244"/>
      <c r="N265" s="24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135</v>
      </c>
      <c r="AU265" s="17" t="s">
        <v>88</v>
      </c>
    </row>
    <row r="266" spans="1:47" s="2" customFormat="1" ht="12">
      <c r="A266" s="38"/>
      <c r="B266" s="39"/>
      <c r="C266" s="40"/>
      <c r="D266" s="246" t="s">
        <v>139</v>
      </c>
      <c r="E266" s="40"/>
      <c r="F266" s="247" t="s">
        <v>368</v>
      </c>
      <c r="G266" s="40"/>
      <c r="H266" s="40"/>
      <c r="I266" s="243"/>
      <c r="J266" s="40"/>
      <c r="K266" s="40"/>
      <c r="L266" s="44"/>
      <c r="M266" s="244"/>
      <c r="N266" s="24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139</v>
      </c>
      <c r="AU266" s="17" t="s">
        <v>88</v>
      </c>
    </row>
    <row r="267" spans="1:65" s="2" customFormat="1" ht="33" customHeight="1">
      <c r="A267" s="38"/>
      <c r="B267" s="39"/>
      <c r="C267" s="227" t="s">
        <v>369</v>
      </c>
      <c r="D267" s="227" t="s">
        <v>129</v>
      </c>
      <c r="E267" s="228" t="s">
        <v>370</v>
      </c>
      <c r="F267" s="229" t="s">
        <v>371</v>
      </c>
      <c r="G267" s="230" t="s">
        <v>208</v>
      </c>
      <c r="H267" s="231">
        <v>150</v>
      </c>
      <c r="I267" s="232"/>
      <c r="J267" s="233">
        <f>ROUND(I267*H267,2)</f>
        <v>0</v>
      </c>
      <c r="K267" s="234"/>
      <c r="L267" s="44"/>
      <c r="M267" s="235" t="s">
        <v>1</v>
      </c>
      <c r="N267" s="236" t="s">
        <v>44</v>
      </c>
      <c r="O267" s="91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9" t="s">
        <v>147</v>
      </c>
      <c r="AT267" s="239" t="s">
        <v>129</v>
      </c>
      <c r="AU267" s="239" t="s">
        <v>88</v>
      </c>
      <c r="AY267" s="17" t="s">
        <v>126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7" t="s">
        <v>86</v>
      </c>
      <c r="BK267" s="240">
        <f>ROUND(I267*H267,2)</f>
        <v>0</v>
      </c>
      <c r="BL267" s="17" t="s">
        <v>147</v>
      </c>
      <c r="BM267" s="239" t="s">
        <v>372</v>
      </c>
    </row>
    <row r="268" spans="1:47" s="2" customFormat="1" ht="12">
      <c r="A268" s="38"/>
      <c r="B268" s="39"/>
      <c r="C268" s="40"/>
      <c r="D268" s="241" t="s">
        <v>135</v>
      </c>
      <c r="E268" s="40"/>
      <c r="F268" s="242" t="s">
        <v>373</v>
      </c>
      <c r="G268" s="40"/>
      <c r="H268" s="40"/>
      <c r="I268" s="243"/>
      <c r="J268" s="40"/>
      <c r="K268" s="40"/>
      <c r="L268" s="44"/>
      <c r="M268" s="244"/>
      <c r="N268" s="24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135</v>
      </c>
      <c r="AU268" s="17" t="s">
        <v>88</v>
      </c>
    </row>
    <row r="269" spans="1:47" s="2" customFormat="1" ht="12">
      <c r="A269" s="38"/>
      <c r="B269" s="39"/>
      <c r="C269" s="40"/>
      <c r="D269" s="246" t="s">
        <v>139</v>
      </c>
      <c r="E269" s="40"/>
      <c r="F269" s="247" t="s">
        <v>374</v>
      </c>
      <c r="G269" s="40"/>
      <c r="H269" s="40"/>
      <c r="I269" s="243"/>
      <c r="J269" s="40"/>
      <c r="K269" s="40"/>
      <c r="L269" s="44"/>
      <c r="M269" s="244"/>
      <c r="N269" s="24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139</v>
      </c>
      <c r="AU269" s="17" t="s">
        <v>88</v>
      </c>
    </row>
    <row r="270" spans="1:51" s="13" customFormat="1" ht="12">
      <c r="A270" s="13"/>
      <c r="B270" s="252"/>
      <c r="C270" s="253"/>
      <c r="D270" s="241" t="s">
        <v>168</v>
      </c>
      <c r="E270" s="254" t="s">
        <v>1</v>
      </c>
      <c r="F270" s="255" t="s">
        <v>375</v>
      </c>
      <c r="G270" s="253"/>
      <c r="H270" s="256">
        <v>150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2" t="s">
        <v>168</v>
      </c>
      <c r="AU270" s="262" t="s">
        <v>88</v>
      </c>
      <c r="AV270" s="13" t="s">
        <v>88</v>
      </c>
      <c r="AW270" s="13" t="s">
        <v>35</v>
      </c>
      <c r="AX270" s="13" t="s">
        <v>79</v>
      </c>
      <c r="AY270" s="262" t="s">
        <v>126</v>
      </c>
    </row>
    <row r="271" spans="1:51" s="14" customFormat="1" ht="12">
      <c r="A271" s="14"/>
      <c r="B271" s="263"/>
      <c r="C271" s="264"/>
      <c r="D271" s="241" t="s">
        <v>168</v>
      </c>
      <c r="E271" s="265" t="s">
        <v>1</v>
      </c>
      <c r="F271" s="266" t="s">
        <v>170</v>
      </c>
      <c r="G271" s="264"/>
      <c r="H271" s="267">
        <v>150</v>
      </c>
      <c r="I271" s="268"/>
      <c r="J271" s="264"/>
      <c r="K271" s="264"/>
      <c r="L271" s="269"/>
      <c r="M271" s="270"/>
      <c r="N271" s="271"/>
      <c r="O271" s="271"/>
      <c r="P271" s="271"/>
      <c r="Q271" s="271"/>
      <c r="R271" s="271"/>
      <c r="S271" s="271"/>
      <c r="T271" s="27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3" t="s">
        <v>168</v>
      </c>
      <c r="AU271" s="273" t="s">
        <v>88</v>
      </c>
      <c r="AV271" s="14" t="s">
        <v>143</v>
      </c>
      <c r="AW271" s="14" t="s">
        <v>35</v>
      </c>
      <c r="AX271" s="14" t="s">
        <v>86</v>
      </c>
      <c r="AY271" s="273" t="s">
        <v>126</v>
      </c>
    </row>
    <row r="272" spans="1:65" s="2" customFormat="1" ht="24.15" customHeight="1">
      <c r="A272" s="38"/>
      <c r="B272" s="39"/>
      <c r="C272" s="227" t="s">
        <v>376</v>
      </c>
      <c r="D272" s="227" t="s">
        <v>129</v>
      </c>
      <c r="E272" s="228" t="s">
        <v>377</v>
      </c>
      <c r="F272" s="229" t="s">
        <v>378</v>
      </c>
      <c r="G272" s="230" t="s">
        <v>208</v>
      </c>
      <c r="H272" s="231">
        <v>15</v>
      </c>
      <c r="I272" s="232"/>
      <c r="J272" s="233">
        <f>ROUND(I272*H272,2)</f>
        <v>0</v>
      </c>
      <c r="K272" s="234"/>
      <c r="L272" s="44"/>
      <c r="M272" s="235" t="s">
        <v>1</v>
      </c>
      <c r="N272" s="236" t="s">
        <v>44</v>
      </c>
      <c r="O272" s="91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9" t="s">
        <v>147</v>
      </c>
      <c r="AT272" s="239" t="s">
        <v>129</v>
      </c>
      <c r="AU272" s="239" t="s">
        <v>88</v>
      </c>
      <c r="AY272" s="17" t="s">
        <v>126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7" t="s">
        <v>86</v>
      </c>
      <c r="BK272" s="240">
        <f>ROUND(I272*H272,2)</f>
        <v>0</v>
      </c>
      <c r="BL272" s="17" t="s">
        <v>147</v>
      </c>
      <c r="BM272" s="239" t="s">
        <v>379</v>
      </c>
    </row>
    <row r="273" spans="1:47" s="2" customFormat="1" ht="12">
      <c r="A273" s="38"/>
      <c r="B273" s="39"/>
      <c r="C273" s="40"/>
      <c r="D273" s="241" t="s">
        <v>135</v>
      </c>
      <c r="E273" s="40"/>
      <c r="F273" s="242" t="s">
        <v>380</v>
      </c>
      <c r="G273" s="40"/>
      <c r="H273" s="40"/>
      <c r="I273" s="243"/>
      <c r="J273" s="40"/>
      <c r="K273" s="40"/>
      <c r="L273" s="44"/>
      <c r="M273" s="244"/>
      <c r="N273" s="24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135</v>
      </c>
      <c r="AU273" s="17" t="s">
        <v>88</v>
      </c>
    </row>
    <row r="274" spans="1:47" s="2" customFormat="1" ht="12">
      <c r="A274" s="38"/>
      <c r="B274" s="39"/>
      <c r="C274" s="40"/>
      <c r="D274" s="246" t="s">
        <v>139</v>
      </c>
      <c r="E274" s="40"/>
      <c r="F274" s="247" t="s">
        <v>381</v>
      </c>
      <c r="G274" s="40"/>
      <c r="H274" s="40"/>
      <c r="I274" s="243"/>
      <c r="J274" s="40"/>
      <c r="K274" s="40"/>
      <c r="L274" s="44"/>
      <c r="M274" s="244"/>
      <c r="N274" s="24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139</v>
      </c>
      <c r="AU274" s="17" t="s">
        <v>88</v>
      </c>
    </row>
    <row r="275" spans="1:65" s="2" customFormat="1" ht="24.15" customHeight="1">
      <c r="A275" s="38"/>
      <c r="B275" s="39"/>
      <c r="C275" s="227" t="s">
        <v>382</v>
      </c>
      <c r="D275" s="227" t="s">
        <v>129</v>
      </c>
      <c r="E275" s="228" t="s">
        <v>383</v>
      </c>
      <c r="F275" s="229" t="s">
        <v>384</v>
      </c>
      <c r="G275" s="230" t="s">
        <v>208</v>
      </c>
      <c r="H275" s="231">
        <v>300</v>
      </c>
      <c r="I275" s="232"/>
      <c r="J275" s="233">
        <f>ROUND(I275*H275,2)</f>
        <v>0</v>
      </c>
      <c r="K275" s="234"/>
      <c r="L275" s="44"/>
      <c r="M275" s="235" t="s">
        <v>1</v>
      </c>
      <c r="N275" s="236" t="s">
        <v>44</v>
      </c>
      <c r="O275" s="91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9" t="s">
        <v>147</v>
      </c>
      <c r="AT275" s="239" t="s">
        <v>129</v>
      </c>
      <c r="AU275" s="239" t="s">
        <v>88</v>
      </c>
      <c r="AY275" s="17" t="s">
        <v>126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7" t="s">
        <v>86</v>
      </c>
      <c r="BK275" s="240">
        <f>ROUND(I275*H275,2)</f>
        <v>0</v>
      </c>
      <c r="BL275" s="17" t="s">
        <v>147</v>
      </c>
      <c r="BM275" s="239" t="s">
        <v>385</v>
      </c>
    </row>
    <row r="276" spans="1:47" s="2" customFormat="1" ht="12">
      <c r="A276" s="38"/>
      <c r="B276" s="39"/>
      <c r="C276" s="40"/>
      <c r="D276" s="241" t="s">
        <v>135</v>
      </c>
      <c r="E276" s="40"/>
      <c r="F276" s="242" t="s">
        <v>386</v>
      </c>
      <c r="G276" s="40"/>
      <c r="H276" s="40"/>
      <c r="I276" s="243"/>
      <c r="J276" s="40"/>
      <c r="K276" s="40"/>
      <c r="L276" s="44"/>
      <c r="M276" s="244"/>
      <c r="N276" s="245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135</v>
      </c>
      <c r="AU276" s="17" t="s">
        <v>88</v>
      </c>
    </row>
    <row r="277" spans="1:47" s="2" customFormat="1" ht="12">
      <c r="A277" s="38"/>
      <c r="B277" s="39"/>
      <c r="C277" s="40"/>
      <c r="D277" s="246" t="s">
        <v>139</v>
      </c>
      <c r="E277" s="40"/>
      <c r="F277" s="247" t="s">
        <v>387</v>
      </c>
      <c r="G277" s="40"/>
      <c r="H277" s="40"/>
      <c r="I277" s="243"/>
      <c r="J277" s="40"/>
      <c r="K277" s="40"/>
      <c r="L277" s="44"/>
      <c r="M277" s="244"/>
      <c r="N277" s="24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139</v>
      </c>
      <c r="AU277" s="17" t="s">
        <v>88</v>
      </c>
    </row>
    <row r="278" spans="1:51" s="13" customFormat="1" ht="12">
      <c r="A278" s="13"/>
      <c r="B278" s="252"/>
      <c r="C278" s="253"/>
      <c r="D278" s="241" t="s">
        <v>168</v>
      </c>
      <c r="E278" s="254" t="s">
        <v>1</v>
      </c>
      <c r="F278" s="255" t="s">
        <v>388</v>
      </c>
      <c r="G278" s="253"/>
      <c r="H278" s="256">
        <v>300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168</v>
      </c>
      <c r="AU278" s="262" t="s">
        <v>88</v>
      </c>
      <c r="AV278" s="13" t="s">
        <v>88</v>
      </c>
      <c r="AW278" s="13" t="s">
        <v>35</v>
      </c>
      <c r="AX278" s="13" t="s">
        <v>86</v>
      </c>
      <c r="AY278" s="262" t="s">
        <v>126</v>
      </c>
    </row>
    <row r="279" spans="1:65" s="2" customFormat="1" ht="33" customHeight="1">
      <c r="A279" s="38"/>
      <c r="B279" s="39"/>
      <c r="C279" s="227" t="s">
        <v>389</v>
      </c>
      <c r="D279" s="227" t="s">
        <v>129</v>
      </c>
      <c r="E279" s="228" t="s">
        <v>390</v>
      </c>
      <c r="F279" s="229" t="s">
        <v>391</v>
      </c>
      <c r="G279" s="230" t="s">
        <v>208</v>
      </c>
      <c r="H279" s="231">
        <v>15</v>
      </c>
      <c r="I279" s="232"/>
      <c r="J279" s="233">
        <f>ROUND(I279*H279,2)</f>
        <v>0</v>
      </c>
      <c r="K279" s="234"/>
      <c r="L279" s="44"/>
      <c r="M279" s="235" t="s">
        <v>1</v>
      </c>
      <c r="N279" s="236" t="s">
        <v>44</v>
      </c>
      <c r="O279" s="91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9" t="s">
        <v>147</v>
      </c>
      <c r="AT279" s="239" t="s">
        <v>129</v>
      </c>
      <c r="AU279" s="239" t="s">
        <v>88</v>
      </c>
      <c r="AY279" s="17" t="s">
        <v>126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7" t="s">
        <v>86</v>
      </c>
      <c r="BK279" s="240">
        <f>ROUND(I279*H279,2)</f>
        <v>0</v>
      </c>
      <c r="BL279" s="17" t="s">
        <v>147</v>
      </c>
      <c r="BM279" s="239" t="s">
        <v>392</v>
      </c>
    </row>
    <row r="280" spans="1:47" s="2" customFormat="1" ht="12">
      <c r="A280" s="38"/>
      <c r="B280" s="39"/>
      <c r="C280" s="40"/>
      <c r="D280" s="241" t="s">
        <v>135</v>
      </c>
      <c r="E280" s="40"/>
      <c r="F280" s="242" t="s">
        <v>393</v>
      </c>
      <c r="G280" s="40"/>
      <c r="H280" s="40"/>
      <c r="I280" s="243"/>
      <c r="J280" s="40"/>
      <c r="K280" s="40"/>
      <c r="L280" s="44"/>
      <c r="M280" s="244"/>
      <c r="N280" s="24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135</v>
      </c>
      <c r="AU280" s="17" t="s">
        <v>88</v>
      </c>
    </row>
    <row r="281" spans="1:47" s="2" customFormat="1" ht="12">
      <c r="A281" s="38"/>
      <c r="B281" s="39"/>
      <c r="C281" s="40"/>
      <c r="D281" s="246" t="s">
        <v>139</v>
      </c>
      <c r="E281" s="40"/>
      <c r="F281" s="247" t="s">
        <v>394</v>
      </c>
      <c r="G281" s="40"/>
      <c r="H281" s="40"/>
      <c r="I281" s="243"/>
      <c r="J281" s="40"/>
      <c r="K281" s="40"/>
      <c r="L281" s="44"/>
      <c r="M281" s="244"/>
      <c r="N281" s="24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139</v>
      </c>
      <c r="AU281" s="17" t="s">
        <v>88</v>
      </c>
    </row>
    <row r="282" spans="1:63" s="12" customFormat="1" ht="22.8" customHeight="1">
      <c r="A282" s="12"/>
      <c r="B282" s="211"/>
      <c r="C282" s="212"/>
      <c r="D282" s="213" t="s">
        <v>78</v>
      </c>
      <c r="E282" s="225" t="s">
        <v>395</v>
      </c>
      <c r="F282" s="225" t="s">
        <v>396</v>
      </c>
      <c r="G282" s="212"/>
      <c r="H282" s="212"/>
      <c r="I282" s="215"/>
      <c r="J282" s="226">
        <f>BK282</f>
        <v>0</v>
      </c>
      <c r="K282" s="212"/>
      <c r="L282" s="217"/>
      <c r="M282" s="218"/>
      <c r="N282" s="219"/>
      <c r="O282" s="219"/>
      <c r="P282" s="220">
        <f>SUM(P283:P285)</f>
        <v>0</v>
      </c>
      <c r="Q282" s="219"/>
      <c r="R282" s="220">
        <f>SUM(R283:R285)</f>
        <v>0</v>
      </c>
      <c r="S282" s="219"/>
      <c r="T282" s="221">
        <f>SUM(T283:T285)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2" t="s">
        <v>86</v>
      </c>
      <c r="AT282" s="223" t="s">
        <v>78</v>
      </c>
      <c r="AU282" s="223" t="s">
        <v>86</v>
      </c>
      <c r="AY282" s="222" t="s">
        <v>126</v>
      </c>
      <c r="BK282" s="224">
        <f>SUM(BK283:BK285)</f>
        <v>0</v>
      </c>
    </row>
    <row r="283" spans="1:65" s="2" customFormat="1" ht="16.5" customHeight="1">
      <c r="A283" s="38"/>
      <c r="B283" s="39"/>
      <c r="C283" s="227" t="s">
        <v>397</v>
      </c>
      <c r="D283" s="227" t="s">
        <v>129</v>
      </c>
      <c r="E283" s="228" t="s">
        <v>398</v>
      </c>
      <c r="F283" s="229" t="s">
        <v>399</v>
      </c>
      <c r="G283" s="230" t="s">
        <v>208</v>
      </c>
      <c r="H283" s="231">
        <v>15</v>
      </c>
      <c r="I283" s="232"/>
      <c r="J283" s="233">
        <f>ROUND(I283*H283,2)</f>
        <v>0</v>
      </c>
      <c r="K283" s="234"/>
      <c r="L283" s="44"/>
      <c r="M283" s="235" t="s">
        <v>1</v>
      </c>
      <c r="N283" s="236" t="s">
        <v>44</v>
      </c>
      <c r="O283" s="91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9" t="s">
        <v>147</v>
      </c>
      <c r="AT283" s="239" t="s">
        <v>129</v>
      </c>
      <c r="AU283" s="239" t="s">
        <v>88</v>
      </c>
      <c r="AY283" s="17" t="s">
        <v>126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7" t="s">
        <v>86</v>
      </c>
      <c r="BK283" s="240">
        <f>ROUND(I283*H283,2)</f>
        <v>0</v>
      </c>
      <c r="BL283" s="17" t="s">
        <v>147</v>
      </c>
      <c r="BM283" s="239" t="s">
        <v>400</v>
      </c>
    </row>
    <row r="284" spans="1:47" s="2" customFormat="1" ht="12">
      <c r="A284" s="38"/>
      <c r="B284" s="39"/>
      <c r="C284" s="40"/>
      <c r="D284" s="241" t="s">
        <v>135</v>
      </c>
      <c r="E284" s="40"/>
      <c r="F284" s="242" t="s">
        <v>401</v>
      </c>
      <c r="G284" s="40"/>
      <c r="H284" s="40"/>
      <c r="I284" s="243"/>
      <c r="J284" s="40"/>
      <c r="K284" s="40"/>
      <c r="L284" s="44"/>
      <c r="M284" s="244"/>
      <c r="N284" s="24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135</v>
      </c>
      <c r="AU284" s="17" t="s">
        <v>88</v>
      </c>
    </row>
    <row r="285" spans="1:47" s="2" customFormat="1" ht="12">
      <c r="A285" s="38"/>
      <c r="B285" s="39"/>
      <c r="C285" s="40"/>
      <c r="D285" s="246" t="s">
        <v>139</v>
      </c>
      <c r="E285" s="40"/>
      <c r="F285" s="247" t="s">
        <v>402</v>
      </c>
      <c r="G285" s="40"/>
      <c r="H285" s="40"/>
      <c r="I285" s="243"/>
      <c r="J285" s="40"/>
      <c r="K285" s="40"/>
      <c r="L285" s="44"/>
      <c r="M285" s="248"/>
      <c r="N285" s="249"/>
      <c r="O285" s="250"/>
      <c r="P285" s="250"/>
      <c r="Q285" s="250"/>
      <c r="R285" s="250"/>
      <c r="S285" s="250"/>
      <c r="T285" s="251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139</v>
      </c>
      <c r="AU285" s="17" t="s">
        <v>88</v>
      </c>
    </row>
    <row r="286" spans="1:31" s="2" customFormat="1" ht="6.95" customHeight="1">
      <c r="A286" s="38"/>
      <c r="B286" s="66"/>
      <c r="C286" s="67"/>
      <c r="D286" s="67"/>
      <c r="E286" s="67"/>
      <c r="F286" s="67"/>
      <c r="G286" s="67"/>
      <c r="H286" s="67"/>
      <c r="I286" s="67"/>
      <c r="J286" s="67"/>
      <c r="K286" s="67"/>
      <c r="L286" s="44"/>
      <c r="M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</row>
  </sheetData>
  <sheetProtection password="CC35" sheet="1" objects="1" scenarios="1" formatColumns="0" formatRows="0" autoFilter="0"/>
  <autoFilter ref="C125:K2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1" r:id="rId1" display="https://podminky.urs.cz/item/CS_URS_2021_01/132212211"/>
    <hyperlink ref="F139" r:id="rId2" display="https://podminky.urs.cz/item/CS_URS_2021_01/162211311"/>
    <hyperlink ref="F144" r:id="rId3" display="https://podminky.urs.cz/item/CS_URS_2021_01/162211319"/>
    <hyperlink ref="F150" r:id="rId4" display="https://podminky.urs.cz/item/CS_URS_2021_01/167151101"/>
    <hyperlink ref="F153" r:id="rId5" display="https://podminky.urs.cz/item/CS_URS_2021_01/174111101"/>
    <hyperlink ref="F165" r:id="rId6" display="https://podminky.urs.cz/item/CS_URS_2021_01/181311103"/>
    <hyperlink ref="F175" r:id="rId7" display="https://podminky.urs.cz/item/CS_URS_2021_01/212751104"/>
    <hyperlink ref="F180" r:id="rId8" display="https://podminky.urs.cz/item/CS_URS_2021_01/273313611"/>
    <hyperlink ref="F185" r:id="rId9" display="https://podminky.urs.cz/item/CS_URS_2021_01/274321511"/>
    <hyperlink ref="F190" r:id="rId10" display="https://podminky.urs.cz/item/CS_URS_2021_01/274351121"/>
    <hyperlink ref="F195" r:id="rId11" display="https://podminky.urs.cz/item/CS_URS_2021_01/274351122"/>
    <hyperlink ref="F198" r:id="rId12" display="https://podminky.urs.cz/item/CS_URS_2021_01/274361821"/>
    <hyperlink ref="F203" r:id="rId13" display="https://podminky.urs.cz/item/CS_URS_2021_01/274362021"/>
    <hyperlink ref="F206" r:id="rId14" display="https://podminky.urs.cz/item/CS_URS_2021_01/279113154"/>
    <hyperlink ref="F214" r:id="rId15" display="https://podminky.urs.cz/item/CS_URS_2021_01/949101112"/>
    <hyperlink ref="F263" r:id="rId16" display="https://podminky.urs.cz/item/CS_URS_2021_01/997013151"/>
    <hyperlink ref="F266" r:id="rId17" display="https://podminky.urs.cz/item/CS_URS_2021_01/997013211"/>
    <hyperlink ref="F269" r:id="rId18" display="https://podminky.urs.cz/item/CS_URS_2021_01/997013219"/>
    <hyperlink ref="F274" r:id="rId19" display="https://podminky.urs.cz/item/CS_URS_2021_01/997013501"/>
    <hyperlink ref="F277" r:id="rId20" display="https://podminky.urs.cz/item/CS_URS_2021_01/997013509"/>
    <hyperlink ref="F281" r:id="rId21" display="https://podminky.urs.cz/item/CS_URS_2021_01/997013631"/>
    <hyperlink ref="F285" r:id="rId22" display="https://podminky.urs.cz/item/CS_URS_2021_01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PC30-RUDA\PC30</dc:creator>
  <cp:keywords/>
  <dc:description/>
  <cp:lastModifiedBy>PC30-RUDA\PC30</cp:lastModifiedBy>
  <dcterms:created xsi:type="dcterms:W3CDTF">2023-05-02T06:41:07Z</dcterms:created>
  <dcterms:modified xsi:type="dcterms:W3CDTF">2023-05-02T06:41:13Z</dcterms:modified>
  <cp:category/>
  <cp:version/>
  <cp:contentType/>
  <cp:contentStatus/>
</cp:coreProperties>
</file>