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012-2021 - Příjezdová k..." sheetId="2" r:id="rId2"/>
  </sheets>
  <definedNames>
    <definedName name="_xlnm.Print_Area" localSheetId="0">'Rekapitulace stavby'!$D$4:$AO$76,'Rekapitulace stavby'!$C$82:$AQ$96</definedName>
    <definedName name="_xlnm._FilterDatabase" localSheetId="1" hidden="1">'11012-2021 - Příjezdová k...'!$C$123:$K$230</definedName>
    <definedName name="_xlnm.Print_Area" localSheetId="1">'11012-2021 - Příjezdová k...'!$C$4:$J$76,'11012-2021 - Příjezdová k...'!$C$82:$J$107,'11012-2021 - Příjezdová k...'!$C$113:$J$230</definedName>
    <definedName name="_xlnm.Print_Titles" localSheetId="0">'Rekapitulace stavby'!$92:$92</definedName>
    <definedName name="_xlnm.Print_Titles" localSheetId="1">'11012-2021 - Příjezdová k...'!$123:$123</definedName>
  </definedNames>
  <calcPr fullCalcOnLoad="1"/>
</workbook>
</file>

<file path=xl/sharedStrings.xml><?xml version="1.0" encoding="utf-8"?>
<sst xmlns="http://schemas.openxmlformats.org/spreadsheetml/2006/main" count="1228" uniqueCount="333">
  <si>
    <t>Export Komplet</t>
  </si>
  <si>
    <t/>
  </si>
  <si>
    <t>2.0</t>
  </si>
  <si>
    <t>ZAMOK</t>
  </si>
  <si>
    <t>False</t>
  </si>
  <si>
    <t>{64b07835-ee9e-40b7-873d-e00959b551b3}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</si>
  <si>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</si>
  <si>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</si>
  <si>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</si>
  <si>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</si>
  <si>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</si>
  <si>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</si>
  <si>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</si>
  <si>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</si>
  <si>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11012-2021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</si>
  <si>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</si>
  <si>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</si>
  <si>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Příjezdová komunikace k Táborové základně v Krčkovicích</t>
  </si>
  <si>
    <t>0,1</t>
  </si>
  <si>
    <t>KSO:</t>
  </si>
  <si>
    <t>CC-CZ:</t>
  </si>
  <si>
    <t>1</t>
  </si>
  <si>
    <t>Místo:</t>
  </si>
  <si>
    <t>Krčkovice</t>
  </si>
  <si>
    <t>Datum:</t>
  </si>
  <si>
    <t>3. 11. 2021</t>
  </si>
  <si>
    <t>10</t>
  </si>
  <si>
    <t>100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</si>
  <si>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</si>
  <si>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</si>
  <si>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</si>
  <si>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</si>
  <si>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</si>
  <si>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</si>
  <si>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</si>
  <si>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</si>
  <si>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46506942</t>
  </si>
  <si>
    <t>Profes projekt spol.s r.o.</t>
  </si>
  <si>
    <t>cz46506942</t>
  </si>
  <si>
    <t>Zpracovatel:</t>
  </si>
  <si>
    <t>Rudolf Hördler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</si>
  <si>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</si>
  <si>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</si>
  <si>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</si>
  <si>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</si>
  <si>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</si>
  <si>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</si>
  <si>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</si>
  <si>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</si>
  <si>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</si>
  <si>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</si>
  <si>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</si>
  <si>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</si>
  <si>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</si>
  <si>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</si>
  <si>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</si>
  <si>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</si>
  <si>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</si>
  <si>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</si>
  <si>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</si>
  <si>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</si>
  <si>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</si>
  <si>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</si>
  <si>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</si>
  <si>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</si>
  <si>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</si>
  <si>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</si>
  <si>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</si>
  <si>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</si>
  <si>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</si>
  <si>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</si>
  <si>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</si>
  <si>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</si>
  <si>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</si>
  <si>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</si>
  <si>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</si>
  <si>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</si>
  <si>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</si>
  <si>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</si>
  <si>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</si>
  <si>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</si>
  <si>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</si>
  <si>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</si>
  <si>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</si>
  <si>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</si>
  <si>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</si>
  <si>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</si>
  <si>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</si>
  <si>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</si>
  <si>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</si>
  <si>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</si>
  <si>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</si>
  <si>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</si>
  <si>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</si>
  <si>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</si>
  <si>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</si>
  <si>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</si>
  <si>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</si>
  <si>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</si>
  <si>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</si>
  <si>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</si>
  <si>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</si>
  <si>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</si>
  <si>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</si>
  <si>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</si>
  <si>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</si>
  <si>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</si>
  <si>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</si>
  <si>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</si>
  <si>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</si>
  <si>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</si>
  <si>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</si>
  <si>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</si>
  <si>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</si>
  <si>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</si>
  <si>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</si>
  <si>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</si>
  <si>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</si>
  <si>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</si>
  <si>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</si>
  <si>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</si>
  <si>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</si>
  <si>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</si>
  <si>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</si>
  <si>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</si>
  <si>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</si>
  <si>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</si>
  <si>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podkladu z kameniva drceného tl 200 mm strojně pl přes 50 do 200 m2</t>
  </si>
  <si>
    <t>m2</t>
  </si>
  <si>
    <t>4</t>
  </si>
  <si>
    <t>-1653327083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</si>
  <si>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</si>
  <si>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</si>
  <si>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VV</t>
  </si>
  <si>
    <t>200</t>
  </si>
  <si>
    <t>Mezisoučet</t>
  </si>
  <si>
    <t>3</t>
  </si>
  <si>
    <t>Součet</t>
  </si>
  <si>
    <t>113107182</t>
  </si>
  <si>
    <t>Odstranění podkladu živičného tl 100 mm strojně pl přes 50 do 200 m2</t>
  </si>
  <si>
    <t>-326246112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</si>
  <si>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</si>
  <si>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8*0,4</t>
  </si>
  <si>
    <t>121151103</t>
  </si>
  <si>
    <t>Sejmutí ornice plochy do 100 m2 tl vrstvy do 200 mm strojně odvoz na deponii stavby do 100m</t>
  </si>
  <si>
    <t>-1498081959</t>
  </si>
  <si>
    <t>122452204</t>
  </si>
  <si>
    <t>Odkopávky a prokopávky nezapažené pro silnice a dálnice v hornině třídy těžitelnosti II objem do 500 m3 strojně</t>
  </si>
  <si>
    <t>m3</t>
  </si>
  <si>
    <t>-845755997</t>
  </si>
  <si>
    <t>Odkopávky a prokopávky nezapažené pro silnice a dálnice strojně v hornině třídy těžitelnosti II přes 100 do 500 m3</t>
  </si>
  <si>
    <t>5</t>
  </si>
  <si>
    <t>162751117</t>
  </si>
  <si>
    <t>Vodorovné přemístění do 10000 m výkopku/sypaniny z horniny třídy těžitelnosti I, skupiny 1 až 3</t>
  </si>
  <si>
    <t>-906929355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</si>
  <si>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</si>
  <si>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6</t>
  </si>
  <si>
    <t>162751119</t>
  </si>
  <si>
    <t>Příplatek k vodorovnému přemístění výkopku/sypaniny z horniny třídy těžitelnosti I, skupiny 1 až 3 ZKD 1000 m přes 10000 m  (resp. skládky zhotovitele)</t>
  </si>
  <si>
    <t>-2093251035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</si>
  <si>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</si>
  <si>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243,000*15</t>
  </si>
  <si>
    <t>7</t>
  </si>
  <si>
    <t>171201231</t>
  </si>
  <si>
    <t>Poplatek za uložení zeminy a kamení na recyklační skládce (skládkovné) kód odpadu 17 05 04</t>
  </si>
  <si>
    <t>t</t>
  </si>
  <si>
    <t>-890468139</t>
  </si>
  <si>
    <t>Poplatek za uložení stavebního odpadu na recyklační skládce (skládkovné) zeminy a kamení zatříděného do Katalogu odpadů pod kódem 17 05 04</t>
  </si>
  <si>
    <t>243*1,8</t>
  </si>
  <si>
    <t>8</t>
  </si>
  <si>
    <t>181152302</t>
  </si>
  <si>
    <t>Úprava pláně pro silnice a dálnice v zářezech se zhutněním</t>
  </si>
  <si>
    <t>1467855917</t>
  </si>
  <si>
    <t>Úprava pláně na stavbách silnic a dálnic strojně v zářezech mimo skalních se zhutněním</t>
  </si>
  <si>
    <t>998*1,1</t>
  </si>
  <si>
    <t>18*1,1</t>
  </si>
  <si>
    <t>9</t>
  </si>
  <si>
    <t>181411122</t>
  </si>
  <si>
    <t>Založení lučního trávníku výsevem plochy do 1000 m2 ve svahu do 1:2</t>
  </si>
  <si>
    <t>-112222744</t>
  </si>
  <si>
    <t>Založení trávníku na půdě předem připravené plochy do 1000 m2 výsevem včetně utažení lučního na svahu přes 1:5 do 1:2</t>
  </si>
  <si>
    <t>M</t>
  </si>
  <si>
    <t>00572470</t>
  </si>
  <si>
    <t>osivo směs travní univerzál</t>
  </si>
  <si>
    <t>kg</t>
  </si>
  <si>
    <t>1018971672</t>
  </si>
  <si>
    <t>170*0,02 'Přepočtené koeficientem množství</t>
  </si>
  <si>
    <t>11</t>
  </si>
  <si>
    <t>182351023</t>
  </si>
  <si>
    <t>Rozprostření ornice pl do 100 m2 ve svahu přes 1:5 tl vrstvy do 200 mm strojně dovoz  z deponie stavby  (100m)</t>
  </si>
  <si>
    <t>-548165484</t>
  </si>
  <si>
    <t>12</t>
  </si>
  <si>
    <t>1-A.00-1001-01</t>
  </si>
  <si>
    <t>Příplatek za ruční odkop v blízkostri kořenového systému, ošetření kořenů</t>
  </si>
  <si>
    <t>1988872130</t>
  </si>
  <si>
    <t>Přžíplatek za ruční odkop v blízkostri kořenového systému, ošetření kořenů</t>
  </si>
  <si>
    <t>Zakládání</t>
  </si>
  <si>
    <t>13</t>
  </si>
  <si>
    <t>212751106</t>
  </si>
  <si>
    <t>Trativod z drenážních trubek flexibilních PVC-U SN 4 perforace 360° včetně lože otevřený výkop DN 160 pro meliorace, obsyp ŠP fr. 8-32</t>
  </si>
  <si>
    <t>m</t>
  </si>
  <si>
    <t>-971195109</t>
  </si>
  <si>
    <t>Trativody z drenážních a melioračních trubek pro meliorace, dočasné nebo odlehčovací drenáže se zřízením štěrkového lože pod trubky a s jejich obsypem v otevřeném výkopu trubka flexibilní PVC-U SN 4 celoperforovaná 360° DN 160
obsyp ŠP fr. 8-32</t>
  </si>
  <si>
    <t>192</t>
  </si>
  <si>
    <t>Komunikace</t>
  </si>
  <si>
    <t>14</t>
  </si>
  <si>
    <t>564831111</t>
  </si>
  <si>
    <t>Podklad ze štěrkodrtě ŠD tl 100 mm fr. 0-22mm</t>
  </si>
  <si>
    <t>-57580874</t>
  </si>
  <si>
    <t>564861111</t>
  </si>
  <si>
    <t>Podklad ze štěrkodrtě ŠD tl 200 mm  fr. 0-63</t>
  </si>
  <si>
    <t>-1795364226</t>
  </si>
  <si>
    <t>16</t>
  </si>
  <si>
    <t>564871111</t>
  </si>
  <si>
    <t>Podklad ze štěrkodrtě ŠD tl 250 mm fr. 0-63</t>
  </si>
  <si>
    <t>1053616466</t>
  </si>
  <si>
    <t>998*1,05</t>
  </si>
  <si>
    <t>17</t>
  </si>
  <si>
    <t>577134211</t>
  </si>
  <si>
    <t>Asfaltový beton vrstva obrusná ACO 11 (ABS) tl 40 mm š do 3 m z nemodifikovaného asfaltu</t>
  </si>
  <si>
    <t>-1928436846</t>
  </si>
  <si>
    <t>18</t>
  </si>
  <si>
    <t>577145112</t>
  </si>
  <si>
    <t>Asfaltový beton vrstva ložní ACL 16 (ABH) tl 50 mm š do 3 m z nemodifikovaného asfaltu</t>
  </si>
  <si>
    <t>1891213895</t>
  </si>
  <si>
    <t>19</t>
  </si>
  <si>
    <t>597361121</t>
  </si>
  <si>
    <t>Svodnice ocelová š 120 mm kotvená do betonu</t>
  </si>
  <si>
    <t>2046852803</t>
  </si>
  <si>
    <t>Svodnice vody ocelová šířky 120 mm, kotvená do betonu</t>
  </si>
  <si>
    <t>4,5*4</t>
  </si>
  <si>
    <t>20</t>
  </si>
  <si>
    <t>597661112</t>
  </si>
  <si>
    <t>Rigol dlážděný do lože z betonu tl 100 mm z dlažebních kostek velkých</t>
  </si>
  <si>
    <t>622487767</t>
  </si>
  <si>
    <t>Rigol dlážděný  do lože z betonu prostého tl. 100 mm, s vyplněním a zatřením spár cementovou maltou z dlažebních kostek velkých</t>
  </si>
  <si>
    <t>Ostatní konstrukce a práce-bourání</t>
  </si>
  <si>
    <t>912211111</t>
  </si>
  <si>
    <t>Montáž směrového sloupku silničního plastového prosté uložení bez betonového základu</t>
  </si>
  <si>
    <t>kus</t>
  </si>
  <si>
    <t>1283663762</t>
  </si>
  <si>
    <t>Montáž směrového sloupku  plastového s odrazkou prostým uložením bez betonového základu silničního</t>
  </si>
  <si>
    <t>22</t>
  </si>
  <si>
    <t>40445158</t>
  </si>
  <si>
    <t>sloupek směrový silniční plastový 1,2m</t>
  </si>
  <si>
    <t>-1377061103</t>
  </si>
  <si>
    <t>23</t>
  </si>
  <si>
    <t>919726122</t>
  </si>
  <si>
    <t>Geotextilie pro ochranu, separaci a filtraci netkaná měrná hmotnost do 300 g/m2</t>
  </si>
  <si>
    <t>-1763465414</t>
  </si>
  <si>
    <t>998*1,15</t>
  </si>
  <si>
    <t>18*1,15</t>
  </si>
  <si>
    <t>24</t>
  </si>
  <si>
    <t>919731122</t>
  </si>
  <si>
    <t>Zarovnání styčné plochy podkladu nebo krytu živičného tl do 100 mm</t>
  </si>
  <si>
    <t>-445143556</t>
  </si>
  <si>
    <t>25</t>
  </si>
  <si>
    <t>919735112</t>
  </si>
  <si>
    <t>Řezání stávajícího živičného krytu hl do 100 mm</t>
  </si>
  <si>
    <t>360098844</t>
  </si>
  <si>
    <t>997</t>
  </si>
  <si>
    <t>Přesun sutě</t>
  </si>
  <si>
    <t>26</t>
  </si>
  <si>
    <t>997221551</t>
  </si>
  <si>
    <t>Vodorovná doprava suti ze sypkých materiálů do 1 km</t>
  </si>
  <si>
    <t>-845279901</t>
  </si>
  <si>
    <t>Vodorovná doprava suti  bez naložení, ale se složením a s hrubým urovnáním ze sypkých materiálů, na vzdálenost do 1 km</t>
  </si>
  <si>
    <t>58+0,74</t>
  </si>
  <si>
    <t>27</t>
  </si>
  <si>
    <t>997221559</t>
  </si>
  <si>
    <t xml:space="preserve">Příplatek ZKD 1 km u vodorovné dopravy suti ze sypkých materiálů </t>
  </si>
  <si>
    <t>350797518</t>
  </si>
  <si>
    <t>Vodorovná doprava suti  bez naložení, ale se složením a s hrubým urovnáním Příplatek k ceně za každý další i započatý 1 km přes 1 km   (resp. skládku zhotovitele)</t>
  </si>
  <si>
    <t>58,704*25</t>
  </si>
  <si>
    <t>28</t>
  </si>
  <si>
    <t>997221645</t>
  </si>
  <si>
    <t>Poplatek za uložení na skládce (skládkovné) odpadu asfaltového bez dehtu kód odpadu 17 03 02</t>
  </si>
  <si>
    <t>-1857712343</t>
  </si>
  <si>
    <t>Poplatek za uložení stavebního odpadu na skládce (skládkovné) asfaltového bez obsahu dehtu zatříděného do Katalogu odpadů pod kódem 17 03 02</t>
  </si>
  <si>
    <t>29</t>
  </si>
  <si>
    <t>997221655</t>
  </si>
  <si>
    <t>Poplatek za uložení na skládce (skládkovné) zeminy a kamení kód odpadu 17 05 04</t>
  </si>
  <si>
    <t>710578807</t>
  </si>
  <si>
    <t>Poplatek za uložení stavebního odpadu na skládce (skládkovné) zeminy a kamení zatříděného do Katalogu odpadů pod kódem 17 05 04</t>
  </si>
  <si>
    <t>998</t>
  </si>
  <si>
    <t>Přesun hmot</t>
  </si>
  <si>
    <t>30</t>
  </si>
  <si>
    <t>998225111</t>
  </si>
  <si>
    <t>Přesun hmot pro pozemní komunikace s krytem z kamene, monolitickým betonovým nebo živičným</t>
  </si>
  <si>
    <t>1464597694</t>
  </si>
  <si>
    <t>VRN</t>
  </si>
  <si>
    <t>Vedlejší rozpočtové náklady</t>
  </si>
  <si>
    <t>VRN1</t>
  </si>
  <si>
    <t>Průzkumné, geodetické a projektové práce</t>
  </si>
  <si>
    <t>31</t>
  </si>
  <si>
    <t>012103000</t>
  </si>
  <si>
    <t>Geodetické práce před výstavbou</t>
  </si>
  <si>
    <t>kpl</t>
  </si>
  <si>
    <t>1024</t>
  </si>
  <si>
    <t>1456295408</t>
  </si>
  <si>
    <t>32</t>
  </si>
  <si>
    <t>012103000-1</t>
  </si>
  <si>
    <t>Vytyčení podzemních sítí a zařízení</t>
  </si>
  <si>
    <t>-1278341914</t>
  </si>
  <si>
    <t>33</t>
  </si>
  <si>
    <t>012303000</t>
  </si>
  <si>
    <t>Geodetické práce po výstavbě</t>
  </si>
  <si>
    <t>1667904600</t>
  </si>
  <si>
    <t>34</t>
  </si>
  <si>
    <t>013254000</t>
  </si>
  <si>
    <t>Dokumentace skutečného provedení stavby</t>
  </si>
  <si>
    <t>1815341128</t>
  </si>
  <si>
    <t>VRN3</t>
  </si>
  <si>
    <t>Zařízení staveniště</t>
  </si>
  <si>
    <t>35</t>
  </si>
  <si>
    <t>030001000</t>
  </si>
  <si>
    <t>1416072252</t>
  </si>
  <si>
    <t>36</t>
  </si>
  <si>
    <t>034002000</t>
  </si>
  <si>
    <t>Zabezpečení staveniště</t>
  </si>
  <si>
    <t>-1680104746</t>
  </si>
  <si>
    <t>VRN4</t>
  </si>
  <si>
    <t>Inženýrská činnost</t>
  </si>
  <si>
    <t>37</t>
  </si>
  <si>
    <t>043154000</t>
  </si>
  <si>
    <t>Zkoušky hutnicí</t>
  </si>
  <si>
    <t>-1303410762</t>
  </si>
  <si>
    <t>VRN7</t>
  </si>
  <si>
    <t>Provozní vlivy</t>
  </si>
  <si>
    <t>38</t>
  </si>
  <si>
    <t>072103011</t>
  </si>
  <si>
    <t>Zajištění DIO komunikace II. a III. třídy - jednoduché el. vedení</t>
  </si>
  <si>
    <t>239051189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</si>
</sst>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30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34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L14" s="22"/>
      <c r="AM14" s="22"/>
      <c r="AN14" s="34" t="s">
        <v>34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36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38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47</v>
      </c>
      <c r="E29" s="47"/>
      <c r="F29" s="32" t="s">
        <v>48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50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54</v>
      </c>
      <c r="U35" s="54"/>
      <c r="V35" s="54"/>
      <c r="W35" s="54"/>
      <c r="X35" s="56" t="s">
        <v>55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58</v>
      </c>
      <c r="AI60" s="42"/>
      <c r="AJ60" s="42"/>
      <c r="AK60" s="42"/>
      <c r="AL60" s="42"/>
      <c r="AM60" s="64" t="s">
        <v>59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60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58</v>
      </c>
      <c r="AI75" s="42"/>
      <c r="AJ75" s="42"/>
      <c r="AK75" s="42"/>
      <c r="AL75" s="42"/>
      <c r="AM75" s="64" t="s">
        <v>59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11012-2021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Příjezdová komunikace k Táborové základně v Krčkovicích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Krčkovice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3. 11. 2021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Turnov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35</v>
      </c>
      <c r="AJ89" s="40"/>
      <c r="AK89" s="40"/>
      <c r="AL89" s="40"/>
      <c r="AM89" s="80" t="str">
        <f>IF(E17="","",E17)</f>
        <v>Profes projekt spol.s r.o.</v>
      </c>
      <c r="AN89" s="71"/>
      <c r="AO89" s="71"/>
      <c r="AP89" s="71"/>
      <c r="AQ89" s="40"/>
      <c r="AR89" s="44"/>
      <c r="AS89" s="81" t="s">
        <v>63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33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39</v>
      </c>
      <c r="AJ90" s="40"/>
      <c r="AK90" s="40"/>
      <c r="AL90" s="40"/>
      <c r="AM90" s="80" t="str">
        <f>IF(E20="","",E20)</f>
        <v>Rudolf Hördler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64</v>
      </c>
      <c r="D92" s="94"/>
      <c r="E92" s="94"/>
      <c r="F92" s="94"/>
      <c r="G92" s="94"/>
      <c r="H92" s="95"/>
      <c r="I92" s="96" t="s">
        <v>65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66</v>
      </c>
      <c r="AH92" s="94"/>
      <c r="AI92" s="94"/>
      <c r="AJ92" s="94"/>
      <c r="AK92" s="94"/>
      <c r="AL92" s="94"/>
      <c r="AM92" s="94"/>
      <c r="AN92" s="96" t="s">
        <v>67</v>
      </c>
      <c r="AO92" s="94"/>
      <c r="AP92" s="98"/>
      <c r="AQ92" s="99" t="s">
        <v>68</v>
      </c>
      <c r="AR92" s="44"/>
      <c r="AS92" s="100" t="s">
        <v>69</v>
      </c>
      <c r="AT92" s="101" t="s">
        <v>70</v>
      </c>
      <c r="AU92" s="101" t="s">
        <v>71</v>
      </c>
      <c r="AV92" s="101" t="s">
        <v>72</v>
      </c>
      <c r="AW92" s="101" t="s">
        <v>73</v>
      </c>
      <c r="AX92" s="101" t="s">
        <v>74</v>
      </c>
      <c r="AY92" s="101" t="s">
        <v>75</v>
      </c>
      <c r="AZ92" s="101" t="s">
        <v>76</v>
      </c>
      <c r="BA92" s="101" t="s">
        <v>77</v>
      </c>
      <c r="BB92" s="101" t="s">
        <v>78</v>
      </c>
      <c r="BC92" s="101" t="s">
        <v>79</v>
      </c>
      <c r="BD92" s="102" t="s">
        <v>80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82</v>
      </c>
      <c r="BT94" s="117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pans="1:90" s="7" customFormat="1" ht="24.75" customHeight="1">
      <c r="A95" s="118" t="s">
        <v>86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'11012-2021 - Příjezdová k...'!J28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87</v>
      </c>
      <c r="AR95" s="125"/>
      <c r="AS95" s="126">
        <v>0</v>
      </c>
      <c r="AT95" s="127">
        <f>ROUND(SUM(AV95:AW95),2)</f>
        <v>0</v>
      </c>
      <c r="AU95" s="128">
        <f>'11012-2021 - Příjezdová k...'!P124</f>
        <v>0</v>
      </c>
      <c r="AV95" s="127">
        <f>'11012-2021 - Příjezdová k...'!J31</f>
        <v>0</v>
      </c>
      <c r="AW95" s="127">
        <f>'11012-2021 - Příjezdová k...'!J32</f>
        <v>0</v>
      </c>
      <c r="AX95" s="127">
        <f>'11012-2021 - Příjezdová k...'!J33</f>
        <v>0</v>
      </c>
      <c r="AY95" s="127">
        <f>'11012-2021 - Příjezdová k...'!J34</f>
        <v>0</v>
      </c>
      <c r="AZ95" s="127">
        <f>'11012-2021 - Příjezdová k...'!F31</f>
        <v>0</v>
      </c>
      <c r="BA95" s="127">
        <f>'11012-2021 - Příjezdová k...'!F32</f>
        <v>0</v>
      </c>
      <c r="BB95" s="127">
        <f>'11012-2021 - Příjezdová k...'!F33</f>
        <v>0</v>
      </c>
      <c r="BC95" s="127">
        <f>'11012-2021 - Příjezdová k...'!F34</f>
        <v>0</v>
      </c>
      <c r="BD95" s="129">
        <f>'11012-2021 - Příjezdová k...'!F35</f>
        <v>0</v>
      </c>
      <c r="BE95" s="7"/>
      <c r="BT95" s="130" t="s">
        <v>21</v>
      </c>
      <c r="BU95" s="130" t="s">
        <v>88</v>
      </c>
      <c r="BV95" s="130" t="s">
        <v>84</v>
      </c>
      <c r="BW95" s="130" t="s">
        <v>5</v>
      </c>
      <c r="BX95" s="130" t="s">
        <v>85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1012-2021 - Příjezdová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89</v>
      </c>
    </row>
    <row r="4" spans="2:46" s="1" customFormat="1" ht="24.95" customHeight="1">
      <c r="B4" s="20"/>
      <c r="D4" s="133" t="s">
        <v>90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19</v>
      </c>
      <c r="E9" s="38"/>
      <c r="F9" s="137" t="s">
        <v>1</v>
      </c>
      <c r="G9" s="38"/>
      <c r="H9" s="38"/>
      <c r="I9" s="135" t="s">
        <v>20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22</v>
      </c>
      <c r="E10" s="38"/>
      <c r="F10" s="137" t="s">
        <v>23</v>
      </c>
      <c r="G10" s="38"/>
      <c r="H10" s="38"/>
      <c r="I10" s="135" t="s">
        <v>24</v>
      </c>
      <c r="J10" s="138" t="str">
        <f>'Rekapitulace stavby'!AN8</f>
        <v>3. 11. 2021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28</v>
      </c>
      <c r="E12" s="38"/>
      <c r="F12" s="38"/>
      <c r="G12" s="38"/>
      <c r="H12" s="38"/>
      <c r="I12" s="135" t="s">
        <v>29</v>
      </c>
      <c r="J12" s="137" t="s">
        <v>30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31</v>
      </c>
      <c r="F13" s="38"/>
      <c r="G13" s="38"/>
      <c r="H13" s="38"/>
      <c r="I13" s="135" t="s">
        <v>32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33</v>
      </c>
      <c r="E15" s="38"/>
      <c r="F15" s="38"/>
      <c r="G15" s="38"/>
      <c r="H15" s="38"/>
      <c r="I15" s="135" t="s">
        <v>29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32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35</v>
      </c>
      <c r="E18" s="38"/>
      <c r="F18" s="38"/>
      <c r="G18" s="38"/>
      <c r="H18" s="38"/>
      <c r="I18" s="135" t="s">
        <v>29</v>
      </c>
      <c r="J18" s="137" t="s">
        <v>36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37</v>
      </c>
      <c r="F19" s="38"/>
      <c r="G19" s="38"/>
      <c r="H19" s="38"/>
      <c r="I19" s="135" t="s">
        <v>32</v>
      </c>
      <c r="J19" s="137" t="s">
        <v>38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39</v>
      </c>
      <c r="E21" s="38"/>
      <c r="F21" s="38"/>
      <c r="G21" s="38"/>
      <c r="H21" s="38"/>
      <c r="I21" s="135" t="s">
        <v>29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40</v>
      </c>
      <c r="F22" s="38"/>
      <c r="G22" s="38"/>
      <c r="H22" s="38"/>
      <c r="I22" s="135" t="s">
        <v>32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42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43</v>
      </c>
      <c r="E28" s="38"/>
      <c r="F28" s="38"/>
      <c r="G28" s="38"/>
      <c r="H28" s="38"/>
      <c r="I28" s="38"/>
      <c r="J28" s="145">
        <f>ROUND(J124,2)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45</v>
      </c>
      <c r="G30" s="38"/>
      <c r="H30" s="38"/>
      <c r="I30" s="146" t="s">
        <v>44</v>
      </c>
      <c r="J30" s="146" t="s">
        <v>46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47</v>
      </c>
      <c r="E31" s="135" t="s">
        <v>48</v>
      </c>
      <c r="F31" s="148">
        <f>ROUND((SUM(BE124:BE230)),2)</f>
        <v>0</v>
      </c>
      <c r="G31" s="38"/>
      <c r="H31" s="38"/>
      <c r="I31" s="149">
        <v>0.21</v>
      </c>
      <c r="J31" s="148">
        <f>ROUND(((SUM(BE124:BE230))*I31),2)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49</v>
      </c>
      <c r="F32" s="148">
        <f>ROUND((SUM(BF124:BF230)),2)</f>
        <v>0</v>
      </c>
      <c r="G32" s="38"/>
      <c r="H32" s="38"/>
      <c r="I32" s="149">
        <v>0.15</v>
      </c>
      <c r="J32" s="148">
        <f>ROUND(((SUM(BF124:BF230))*I32),2)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50</v>
      </c>
      <c r="F33" s="148">
        <f>ROUND((SUM(BG124:BG230)),2)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51</v>
      </c>
      <c r="F34" s="148">
        <f>ROUND((SUM(BH124:BH230)),2)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52</v>
      </c>
      <c r="F35" s="148">
        <f>ROUND((SUM(BI124:BI230)),2)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53</v>
      </c>
      <c r="E37" s="152"/>
      <c r="F37" s="152"/>
      <c r="G37" s="153" t="s">
        <v>54</v>
      </c>
      <c r="H37" s="154" t="s">
        <v>55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56</v>
      </c>
      <c r="E50" s="158"/>
      <c r="F50" s="158"/>
      <c r="G50" s="157" t="s">
        <v>57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58</v>
      </c>
      <c r="E61" s="160"/>
      <c r="F61" s="161" t="s">
        <v>59</v>
      </c>
      <c r="G61" s="159" t="s">
        <v>58</v>
      </c>
      <c r="H61" s="160"/>
      <c r="I61" s="160"/>
      <c r="J61" s="162" t="s">
        <v>59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60</v>
      </c>
      <c r="E65" s="163"/>
      <c r="F65" s="163"/>
      <c r="G65" s="157" t="s">
        <v>61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58</v>
      </c>
      <c r="E76" s="160"/>
      <c r="F76" s="161" t="s">
        <v>59</v>
      </c>
      <c r="G76" s="159" t="s">
        <v>58</v>
      </c>
      <c r="H76" s="160"/>
      <c r="I76" s="160"/>
      <c r="J76" s="162" t="s">
        <v>59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Příjezdová komunikace k Táborové základně v Krčkovicích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22</v>
      </c>
      <c r="D87" s="40"/>
      <c r="E87" s="40"/>
      <c r="F87" s="27" t="str">
        <f>F10</f>
        <v>Krčkovice</v>
      </c>
      <c r="G87" s="40"/>
      <c r="H87" s="40"/>
      <c r="I87" s="32" t="s">
        <v>24</v>
      </c>
      <c r="J87" s="79" t="str">
        <f>IF(J10="","",J10)</f>
        <v>3. 11. 2021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28</v>
      </c>
      <c r="D89" s="40"/>
      <c r="E89" s="40"/>
      <c r="F89" s="27" t="str">
        <f>E13</f>
        <v>Město Turnov</v>
      </c>
      <c r="G89" s="40"/>
      <c r="H89" s="40"/>
      <c r="I89" s="32" t="s">
        <v>35</v>
      </c>
      <c r="J89" s="36" t="str">
        <f>E19</f>
        <v>Profes projekt spol.s r.o.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33</v>
      </c>
      <c r="D90" s="40"/>
      <c r="E90" s="40"/>
      <c r="F90" s="27" t="str">
        <f>IF(E16="","",E16)</f>
        <v>Vyplň údaj</v>
      </c>
      <c r="G90" s="40"/>
      <c r="H90" s="40"/>
      <c r="I90" s="32" t="s">
        <v>39</v>
      </c>
      <c r="J90" s="36" t="str">
        <f>E22</f>
        <v>Rudolf Hördler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92</v>
      </c>
      <c r="D92" s="169"/>
      <c r="E92" s="169"/>
      <c r="F92" s="169"/>
      <c r="G92" s="169"/>
      <c r="H92" s="169"/>
      <c r="I92" s="169"/>
      <c r="J92" s="170" t="s">
        <v>93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94</v>
      </c>
      <c r="D94" s="40"/>
      <c r="E94" s="40"/>
      <c r="F94" s="40"/>
      <c r="G94" s="40"/>
      <c r="H94" s="40"/>
      <c r="I94" s="40"/>
      <c r="J94" s="110">
        <f>J124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95</v>
      </c>
    </row>
    <row r="95" spans="1:31" s="9" customFormat="1" ht="24.95" customHeight="1">
      <c r="A95" s="9"/>
      <c r="B95" s="172"/>
      <c r="C95" s="173"/>
      <c r="D95" s="174" t="s">
        <v>96</v>
      </c>
      <c r="E95" s="175"/>
      <c r="F95" s="175"/>
      <c r="G95" s="175"/>
      <c r="H95" s="175"/>
      <c r="I95" s="175"/>
      <c r="J95" s="176">
        <f>J125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97</v>
      </c>
      <c r="E96" s="181"/>
      <c r="F96" s="181"/>
      <c r="G96" s="181"/>
      <c r="H96" s="181"/>
      <c r="I96" s="181"/>
      <c r="J96" s="182">
        <f>J126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J164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99</v>
      </c>
      <c r="E98" s="181"/>
      <c r="F98" s="181"/>
      <c r="G98" s="181"/>
      <c r="H98" s="181"/>
      <c r="I98" s="181"/>
      <c r="J98" s="182">
        <f>J169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100</v>
      </c>
      <c r="E99" s="181"/>
      <c r="F99" s="181"/>
      <c r="G99" s="181"/>
      <c r="H99" s="181"/>
      <c r="I99" s="181"/>
      <c r="J99" s="182">
        <f>J182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101</v>
      </c>
      <c r="E100" s="181"/>
      <c r="F100" s="181"/>
      <c r="G100" s="181"/>
      <c r="H100" s="181"/>
      <c r="I100" s="181"/>
      <c r="J100" s="182">
        <f>J195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102</v>
      </c>
      <c r="E101" s="181"/>
      <c r="F101" s="181"/>
      <c r="G101" s="181"/>
      <c r="H101" s="181"/>
      <c r="I101" s="181"/>
      <c r="J101" s="182">
        <f>J208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103</v>
      </c>
      <c r="E102" s="175"/>
      <c r="F102" s="175"/>
      <c r="G102" s="175"/>
      <c r="H102" s="175"/>
      <c r="I102" s="175"/>
      <c r="J102" s="176">
        <f>J210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104</v>
      </c>
      <c r="E103" s="181"/>
      <c r="F103" s="181"/>
      <c r="G103" s="181"/>
      <c r="H103" s="181"/>
      <c r="I103" s="181"/>
      <c r="J103" s="182">
        <f>J211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105</v>
      </c>
      <c r="E104" s="181"/>
      <c r="F104" s="181"/>
      <c r="G104" s="181"/>
      <c r="H104" s="181"/>
      <c r="I104" s="181"/>
      <c r="J104" s="182">
        <f>J220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106</v>
      </c>
      <c r="E105" s="181"/>
      <c r="F105" s="181"/>
      <c r="G105" s="181"/>
      <c r="H105" s="181"/>
      <c r="I105" s="181"/>
      <c r="J105" s="182">
        <f>J225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107</v>
      </c>
      <c r="E106" s="181"/>
      <c r="F106" s="181"/>
      <c r="G106" s="181"/>
      <c r="H106" s="181"/>
      <c r="I106" s="181"/>
      <c r="J106" s="182">
        <f>J228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108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E7</f>
        <v>Příjezdová komunikace k Táborové základně v Krčkovicích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22</v>
      </c>
      <c r="D118" s="40"/>
      <c r="E118" s="40"/>
      <c r="F118" s="27" t="str">
        <f>F10</f>
        <v>Krčkovice</v>
      </c>
      <c r="G118" s="40"/>
      <c r="H118" s="40"/>
      <c r="I118" s="32" t="s">
        <v>24</v>
      </c>
      <c r="J118" s="79" t="str">
        <f>IF(J10="","",J10)</f>
        <v>3. 11. 2021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E13</f>
        <v>Město Turnov</v>
      </c>
      <c r="G120" s="40"/>
      <c r="H120" s="40"/>
      <c r="I120" s="32" t="s">
        <v>35</v>
      </c>
      <c r="J120" s="36" t="str">
        <f>E19</f>
        <v>Profes projekt spol.s 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33</v>
      </c>
      <c r="D121" s="40"/>
      <c r="E121" s="40"/>
      <c r="F121" s="27" t="str">
        <f>IF(E16="","",E16)</f>
        <v>Vyplň údaj</v>
      </c>
      <c r="G121" s="40"/>
      <c r="H121" s="40"/>
      <c r="I121" s="32" t="s">
        <v>39</v>
      </c>
      <c r="J121" s="36" t="str">
        <f>E22</f>
        <v>Rudolf Hördler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84"/>
      <c r="B123" s="185"/>
      <c r="C123" s="186" t="s">
        <v>109</v>
      </c>
      <c r="D123" s="187" t="s">
        <v>68</v>
      </c>
      <c r="E123" s="187" t="s">
        <v>64</v>
      </c>
      <c r="F123" s="187" t="s">
        <v>65</v>
      </c>
      <c r="G123" s="187" t="s">
        <v>110</v>
      </c>
      <c r="H123" s="187" t="s">
        <v>111</v>
      </c>
      <c r="I123" s="187" t="s">
        <v>112</v>
      </c>
      <c r="J123" s="188" t="s">
        <v>93</v>
      </c>
      <c r="K123" s="189" t="s">
        <v>113</v>
      </c>
      <c r="L123" s="190"/>
      <c r="M123" s="100" t="s">
        <v>1</v>
      </c>
      <c r="N123" s="101" t="s">
        <v>47</v>
      </c>
      <c r="O123" s="101" t="s">
        <v>114</v>
      </c>
      <c r="P123" s="101" t="s">
        <v>115</v>
      </c>
      <c r="Q123" s="101" t="s">
        <v>116</v>
      </c>
      <c r="R123" s="101" t="s">
        <v>117</v>
      </c>
      <c r="S123" s="101" t="s">
        <v>118</v>
      </c>
      <c r="T123" s="102" t="s">
        <v>119</v>
      </c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63" s="2" customFormat="1" ht="22.8" customHeight="1">
      <c r="A124" s="38"/>
      <c r="B124" s="39"/>
      <c r="C124" s="107" t="s">
        <v>120</v>
      </c>
      <c r="D124" s="40"/>
      <c r="E124" s="40"/>
      <c r="F124" s="40"/>
      <c r="G124" s="40"/>
      <c r="H124" s="40"/>
      <c r="I124" s="40"/>
      <c r="J124" s="191">
        <f>BK124</f>
        <v>0</v>
      </c>
      <c r="K124" s="40"/>
      <c r="L124" s="44"/>
      <c r="M124" s="103"/>
      <c r="N124" s="192"/>
      <c r="O124" s="104"/>
      <c r="P124" s="193">
        <f>P125+P210</f>
        <v>0</v>
      </c>
      <c r="Q124" s="104"/>
      <c r="R124" s="193">
        <f>R125+R210</f>
        <v>64.827448</v>
      </c>
      <c r="S124" s="104"/>
      <c r="T124" s="194">
        <f>T125+T210</f>
        <v>58.70399999999999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82</v>
      </c>
      <c r="AU124" s="17" t="s">
        <v>95</v>
      </c>
      <c r="BK124" s="195">
        <f>BK125+BK210</f>
        <v>0</v>
      </c>
    </row>
    <row r="125" spans="1:63" s="12" customFormat="1" ht="25.9" customHeight="1">
      <c r="A125" s="12"/>
      <c r="B125" s="196"/>
      <c r="C125" s="197"/>
      <c r="D125" s="198" t="s">
        <v>82</v>
      </c>
      <c r="E125" s="199" t="s">
        <v>121</v>
      </c>
      <c r="F125" s="199" t="s">
        <v>122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P126+P164+P169+P182+P195+P208</f>
        <v>0</v>
      </c>
      <c r="Q125" s="204"/>
      <c r="R125" s="205">
        <f>R126+R164+R169+R182+R195+R208</f>
        <v>64.827448</v>
      </c>
      <c r="S125" s="204"/>
      <c r="T125" s="206">
        <f>T126+T164+T169+T182+T195+T208</f>
        <v>58.70399999999999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21</v>
      </c>
      <c r="AT125" s="208" t="s">
        <v>82</v>
      </c>
      <c r="AU125" s="208" t="s">
        <v>83</v>
      </c>
      <c r="AY125" s="207" t="s">
        <v>123</v>
      </c>
      <c r="BK125" s="209">
        <f>BK126+BK164+BK169+BK182+BK195+BK208</f>
        <v>0</v>
      </c>
    </row>
    <row r="126" spans="1:63" s="12" customFormat="1" ht="22.8" customHeight="1">
      <c r="A126" s="12"/>
      <c r="B126" s="196"/>
      <c r="C126" s="197"/>
      <c r="D126" s="198" t="s">
        <v>82</v>
      </c>
      <c r="E126" s="210" t="s">
        <v>21</v>
      </c>
      <c r="F126" s="210" t="s">
        <v>124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SUM(P127:P163)</f>
        <v>0</v>
      </c>
      <c r="Q126" s="204"/>
      <c r="R126" s="205">
        <f>SUM(R127:R163)</f>
        <v>0.0034</v>
      </c>
      <c r="S126" s="204"/>
      <c r="T126" s="206">
        <f>SUM(T127:T163)</f>
        <v>58.70399999999999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21</v>
      </c>
      <c r="AT126" s="208" t="s">
        <v>82</v>
      </c>
      <c r="AU126" s="208" t="s">
        <v>21</v>
      </c>
      <c r="AY126" s="207" t="s">
        <v>123</v>
      </c>
      <c r="BK126" s="209">
        <f>SUM(BK127:BK163)</f>
        <v>0</v>
      </c>
    </row>
    <row r="127" spans="1:65" s="2" customFormat="1" ht="24.15" customHeight="1">
      <c r="A127" s="38"/>
      <c r="B127" s="39"/>
      <c r="C127" s="212" t="s">
        <v>21</v>
      </c>
      <c r="D127" s="212" t="s">
        <v>125</v>
      </c>
      <c r="E127" s="213" t="s">
        <v>126</v>
      </c>
      <c r="F127" s="214" t="s">
        <v>127</v>
      </c>
      <c r="G127" s="215" t="s">
        <v>128</v>
      </c>
      <c r="H127" s="216">
        <v>200</v>
      </c>
      <c r="I127" s="217"/>
      <c r="J127" s="218">
        <f>ROUND(I127*H127,2)</f>
        <v>0</v>
      </c>
      <c r="K127" s="219"/>
      <c r="L127" s="44"/>
      <c r="M127" s="220" t="s">
        <v>1</v>
      </c>
      <c r="N127" s="221" t="s">
        <v>48</v>
      </c>
      <c r="O127" s="91"/>
      <c r="P127" s="222">
        <f>O127*H127</f>
        <v>0</v>
      </c>
      <c r="Q127" s="222">
        <v>0</v>
      </c>
      <c r="R127" s="222">
        <f>Q127*H127</f>
        <v>0</v>
      </c>
      <c r="S127" s="222">
        <v>0.29</v>
      </c>
      <c r="T127" s="223">
        <f>S127*H127</f>
        <v>57.99999999999999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4" t="s">
        <v>129</v>
      </c>
      <c r="AT127" s="224" t="s">
        <v>125</v>
      </c>
      <c r="AU127" s="224" t="s">
        <v>89</v>
      </c>
      <c r="AY127" s="17" t="s">
        <v>123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7" t="s">
        <v>21</v>
      </c>
      <c r="BK127" s="225">
        <f>ROUND(I127*H127,2)</f>
        <v>0</v>
      </c>
      <c r="BL127" s="17" t="s">
        <v>129</v>
      </c>
      <c r="BM127" s="224" t="s">
        <v>130</v>
      </c>
    </row>
    <row r="128" spans="1:47" s="2" customFormat="1" ht="12">
      <c r="A128" s="38"/>
      <c r="B128" s="39"/>
      <c r="C128" s="40"/>
      <c r="D128" s="226" t="s">
        <v>131</v>
      </c>
      <c r="E128" s="40"/>
      <c r="F128" s="227" t="s">
        <v>132</v>
      </c>
      <c r="G128" s="40"/>
      <c r="H128" s="40"/>
      <c r="I128" s="228"/>
      <c r="J128" s="40"/>
      <c r="K128" s="40"/>
      <c r="L128" s="44"/>
      <c r="M128" s="229"/>
      <c r="N128" s="230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131</v>
      </c>
      <c r="AU128" s="17" t="s">
        <v>89</v>
      </c>
    </row>
    <row r="129" spans="1:51" s="13" customFormat="1" ht="12">
      <c r="A129" s="13"/>
      <c r="B129" s="231"/>
      <c r="C129" s="232"/>
      <c r="D129" s="226" t="s">
        <v>133</v>
      </c>
      <c r="E129" s="233" t="s">
        <v>1</v>
      </c>
      <c r="F129" s="234" t="s">
        <v>134</v>
      </c>
      <c r="G129" s="232"/>
      <c r="H129" s="235">
        <v>200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133</v>
      </c>
      <c r="AU129" s="241" t="s">
        <v>89</v>
      </c>
      <c r="AV129" s="13" t="s">
        <v>89</v>
      </c>
      <c r="AW129" s="13" t="s">
        <v>41</v>
      </c>
      <c r="AX129" s="13" t="s">
        <v>83</v>
      </c>
      <c r="AY129" s="241" t="s">
        <v>123</v>
      </c>
    </row>
    <row r="130" spans="1:51" s="14" customFormat="1" ht="12">
      <c r="A130" s="14"/>
      <c r="B130" s="242"/>
      <c r="C130" s="243"/>
      <c r="D130" s="226" t="s">
        <v>133</v>
      </c>
      <c r="E130" s="244" t="s">
        <v>1</v>
      </c>
      <c r="F130" s="245" t="s">
        <v>135</v>
      </c>
      <c r="G130" s="243"/>
      <c r="H130" s="246">
        <v>200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133</v>
      </c>
      <c r="AU130" s="252" t="s">
        <v>89</v>
      </c>
      <c r="AV130" s="14" t="s">
        <v>136</v>
      </c>
      <c r="AW130" s="14" t="s">
        <v>41</v>
      </c>
      <c r="AX130" s="14" t="s">
        <v>83</v>
      </c>
      <c r="AY130" s="252" t="s">
        <v>123</v>
      </c>
    </row>
    <row r="131" spans="1:51" s="15" customFormat="1" ht="12">
      <c r="A131" s="15"/>
      <c r="B131" s="253"/>
      <c r="C131" s="254"/>
      <c r="D131" s="226" t="s">
        <v>133</v>
      </c>
      <c r="E131" s="255" t="s">
        <v>1</v>
      </c>
      <c r="F131" s="256" t="s">
        <v>137</v>
      </c>
      <c r="G131" s="254"/>
      <c r="H131" s="257">
        <v>200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133</v>
      </c>
      <c r="AU131" s="263" t="s">
        <v>89</v>
      </c>
      <c r="AV131" s="15" t="s">
        <v>129</v>
      </c>
      <c r="AW131" s="15" t="s">
        <v>41</v>
      </c>
      <c r="AX131" s="15" t="s">
        <v>21</v>
      </c>
      <c r="AY131" s="263" t="s">
        <v>123</v>
      </c>
    </row>
    <row r="132" spans="1:65" s="2" customFormat="1" ht="24.15" customHeight="1">
      <c r="A132" s="38"/>
      <c r="B132" s="39"/>
      <c r="C132" s="212" t="s">
        <v>89</v>
      </c>
      <c r="D132" s="212" t="s">
        <v>125</v>
      </c>
      <c r="E132" s="213" t="s">
        <v>138</v>
      </c>
      <c r="F132" s="214" t="s">
        <v>139</v>
      </c>
      <c r="G132" s="215" t="s">
        <v>128</v>
      </c>
      <c r="H132" s="216">
        <v>3.2</v>
      </c>
      <c r="I132" s="217"/>
      <c r="J132" s="218">
        <f>ROUND(I132*H132,2)</f>
        <v>0</v>
      </c>
      <c r="K132" s="219"/>
      <c r="L132" s="44"/>
      <c r="M132" s="220" t="s">
        <v>1</v>
      </c>
      <c r="N132" s="221" t="s">
        <v>48</v>
      </c>
      <c r="O132" s="91"/>
      <c r="P132" s="222">
        <f>O132*H132</f>
        <v>0</v>
      </c>
      <c r="Q132" s="222">
        <v>0</v>
      </c>
      <c r="R132" s="222">
        <f>Q132*H132</f>
        <v>0</v>
      </c>
      <c r="S132" s="222">
        <v>0.22</v>
      </c>
      <c r="T132" s="223">
        <f>S132*H132</f>
        <v>0.7040000000000001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4" t="s">
        <v>129</v>
      </c>
      <c r="AT132" s="224" t="s">
        <v>125</v>
      </c>
      <c r="AU132" s="224" t="s">
        <v>89</v>
      </c>
      <c r="AY132" s="17" t="s">
        <v>123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7" t="s">
        <v>21</v>
      </c>
      <c r="BK132" s="225">
        <f>ROUND(I132*H132,2)</f>
        <v>0</v>
      </c>
      <c r="BL132" s="17" t="s">
        <v>129</v>
      </c>
      <c r="BM132" s="224" t="s">
        <v>140</v>
      </c>
    </row>
    <row r="133" spans="1:47" s="2" customFormat="1" ht="12">
      <c r="A133" s="38"/>
      <c r="B133" s="39"/>
      <c r="C133" s="40"/>
      <c r="D133" s="226" t="s">
        <v>131</v>
      </c>
      <c r="E133" s="40"/>
      <c r="F133" s="227" t="s">
        <v>141</v>
      </c>
      <c r="G133" s="40"/>
      <c r="H133" s="40"/>
      <c r="I133" s="228"/>
      <c r="J133" s="40"/>
      <c r="K133" s="40"/>
      <c r="L133" s="44"/>
      <c r="M133" s="229"/>
      <c r="N133" s="230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131</v>
      </c>
      <c r="AU133" s="17" t="s">
        <v>89</v>
      </c>
    </row>
    <row r="134" spans="1:51" s="13" customFormat="1" ht="12">
      <c r="A134" s="13"/>
      <c r="B134" s="231"/>
      <c r="C134" s="232"/>
      <c r="D134" s="226" t="s">
        <v>133</v>
      </c>
      <c r="E134" s="233" t="s">
        <v>1</v>
      </c>
      <c r="F134" s="234" t="s">
        <v>142</v>
      </c>
      <c r="G134" s="232"/>
      <c r="H134" s="235">
        <v>3.2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133</v>
      </c>
      <c r="AU134" s="241" t="s">
        <v>89</v>
      </c>
      <c r="AV134" s="13" t="s">
        <v>89</v>
      </c>
      <c r="AW134" s="13" t="s">
        <v>41</v>
      </c>
      <c r="AX134" s="13" t="s">
        <v>21</v>
      </c>
      <c r="AY134" s="241" t="s">
        <v>123</v>
      </c>
    </row>
    <row r="135" spans="1:65" s="2" customFormat="1" ht="33" customHeight="1">
      <c r="A135" s="38"/>
      <c r="B135" s="39"/>
      <c r="C135" s="212" t="s">
        <v>136</v>
      </c>
      <c r="D135" s="212" t="s">
        <v>125</v>
      </c>
      <c r="E135" s="213" t="s">
        <v>143</v>
      </c>
      <c r="F135" s="214" t="s">
        <v>144</v>
      </c>
      <c r="G135" s="215" t="s">
        <v>128</v>
      </c>
      <c r="H135" s="216">
        <v>115</v>
      </c>
      <c r="I135" s="217"/>
      <c r="J135" s="218">
        <f>ROUND(I135*H135,2)</f>
        <v>0</v>
      </c>
      <c r="K135" s="219"/>
      <c r="L135" s="44"/>
      <c r="M135" s="220" t="s">
        <v>1</v>
      </c>
      <c r="N135" s="221" t="s">
        <v>48</v>
      </c>
      <c r="O135" s="91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4" t="s">
        <v>129</v>
      </c>
      <c r="AT135" s="224" t="s">
        <v>125</v>
      </c>
      <c r="AU135" s="224" t="s">
        <v>89</v>
      </c>
      <c r="AY135" s="17" t="s">
        <v>123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7" t="s">
        <v>21</v>
      </c>
      <c r="BK135" s="225">
        <f>ROUND(I135*H135,2)</f>
        <v>0</v>
      </c>
      <c r="BL135" s="17" t="s">
        <v>129</v>
      </c>
      <c r="BM135" s="224" t="s">
        <v>145</v>
      </c>
    </row>
    <row r="136" spans="1:47" s="2" customFormat="1" ht="12">
      <c r="A136" s="38"/>
      <c r="B136" s="39"/>
      <c r="C136" s="40"/>
      <c r="D136" s="226" t="s">
        <v>131</v>
      </c>
      <c r="E136" s="40"/>
      <c r="F136" s="227" t="s">
        <v>144</v>
      </c>
      <c r="G136" s="40"/>
      <c r="H136" s="40"/>
      <c r="I136" s="228"/>
      <c r="J136" s="40"/>
      <c r="K136" s="40"/>
      <c r="L136" s="44"/>
      <c r="M136" s="229"/>
      <c r="N136" s="230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131</v>
      </c>
      <c r="AU136" s="17" t="s">
        <v>89</v>
      </c>
    </row>
    <row r="137" spans="1:65" s="2" customFormat="1" ht="37.8" customHeight="1">
      <c r="A137" s="38"/>
      <c r="B137" s="39"/>
      <c r="C137" s="212" t="s">
        <v>129</v>
      </c>
      <c r="D137" s="212" t="s">
        <v>125</v>
      </c>
      <c r="E137" s="213" t="s">
        <v>146</v>
      </c>
      <c r="F137" s="214" t="s">
        <v>147</v>
      </c>
      <c r="G137" s="215" t="s">
        <v>148</v>
      </c>
      <c r="H137" s="216">
        <v>243</v>
      </c>
      <c r="I137" s="217"/>
      <c r="J137" s="218">
        <f>ROUND(I137*H137,2)</f>
        <v>0</v>
      </c>
      <c r="K137" s="219"/>
      <c r="L137" s="44"/>
      <c r="M137" s="220" t="s">
        <v>1</v>
      </c>
      <c r="N137" s="221" t="s">
        <v>48</v>
      </c>
      <c r="O137" s="91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4" t="s">
        <v>129</v>
      </c>
      <c r="AT137" s="224" t="s">
        <v>125</v>
      </c>
      <c r="AU137" s="224" t="s">
        <v>89</v>
      </c>
      <c r="AY137" s="17" t="s">
        <v>123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7" t="s">
        <v>21</v>
      </c>
      <c r="BK137" s="225">
        <f>ROUND(I137*H137,2)</f>
        <v>0</v>
      </c>
      <c r="BL137" s="17" t="s">
        <v>129</v>
      </c>
      <c r="BM137" s="224" t="s">
        <v>149</v>
      </c>
    </row>
    <row r="138" spans="1:47" s="2" customFormat="1" ht="12">
      <c r="A138" s="38"/>
      <c r="B138" s="39"/>
      <c r="C138" s="40"/>
      <c r="D138" s="226" t="s">
        <v>131</v>
      </c>
      <c r="E138" s="40"/>
      <c r="F138" s="227" t="s">
        <v>150</v>
      </c>
      <c r="G138" s="40"/>
      <c r="H138" s="40"/>
      <c r="I138" s="228"/>
      <c r="J138" s="40"/>
      <c r="K138" s="40"/>
      <c r="L138" s="44"/>
      <c r="M138" s="229"/>
      <c r="N138" s="230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131</v>
      </c>
      <c r="AU138" s="17" t="s">
        <v>89</v>
      </c>
    </row>
    <row r="139" spans="1:65" s="2" customFormat="1" ht="33" customHeight="1">
      <c r="A139" s="38"/>
      <c r="B139" s="39"/>
      <c r="C139" s="212" t="s">
        <v>151</v>
      </c>
      <c r="D139" s="212" t="s">
        <v>125</v>
      </c>
      <c r="E139" s="213" t="s">
        <v>152</v>
      </c>
      <c r="F139" s="214" t="s">
        <v>153</v>
      </c>
      <c r="G139" s="215" t="s">
        <v>148</v>
      </c>
      <c r="H139" s="216">
        <v>243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48</v>
      </c>
      <c r="O139" s="91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129</v>
      </c>
      <c r="AT139" s="224" t="s">
        <v>125</v>
      </c>
      <c r="AU139" s="224" t="s">
        <v>89</v>
      </c>
      <c r="AY139" s="17" t="s">
        <v>123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21</v>
      </c>
      <c r="BK139" s="225">
        <f>ROUND(I139*H139,2)</f>
        <v>0</v>
      </c>
      <c r="BL139" s="17" t="s">
        <v>129</v>
      </c>
      <c r="BM139" s="224" t="s">
        <v>154</v>
      </c>
    </row>
    <row r="140" spans="1:47" s="2" customFormat="1" ht="12">
      <c r="A140" s="38"/>
      <c r="B140" s="39"/>
      <c r="C140" s="40"/>
      <c r="D140" s="226" t="s">
        <v>131</v>
      </c>
      <c r="E140" s="40"/>
      <c r="F140" s="227" t="s">
        <v>155</v>
      </c>
      <c r="G140" s="40"/>
      <c r="H140" s="40"/>
      <c r="I140" s="228"/>
      <c r="J140" s="40"/>
      <c r="K140" s="40"/>
      <c r="L140" s="44"/>
      <c r="M140" s="229"/>
      <c r="N140" s="230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131</v>
      </c>
      <c r="AU140" s="17" t="s">
        <v>89</v>
      </c>
    </row>
    <row r="141" spans="1:65" s="2" customFormat="1" ht="44.25" customHeight="1">
      <c r="A141" s="38"/>
      <c r="B141" s="39"/>
      <c r="C141" s="212" t="s">
        <v>156</v>
      </c>
      <c r="D141" s="212" t="s">
        <v>125</v>
      </c>
      <c r="E141" s="213" t="s">
        <v>157</v>
      </c>
      <c r="F141" s="214" t="s">
        <v>158</v>
      </c>
      <c r="G141" s="215" t="s">
        <v>148</v>
      </c>
      <c r="H141" s="216">
        <v>3645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48</v>
      </c>
      <c r="O141" s="91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129</v>
      </c>
      <c r="AT141" s="224" t="s">
        <v>125</v>
      </c>
      <c r="AU141" s="224" t="s">
        <v>89</v>
      </c>
      <c r="AY141" s="17" t="s">
        <v>123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21</v>
      </c>
      <c r="BK141" s="225">
        <f>ROUND(I141*H141,2)</f>
        <v>0</v>
      </c>
      <c r="BL141" s="17" t="s">
        <v>129</v>
      </c>
      <c r="BM141" s="224" t="s">
        <v>159</v>
      </c>
    </row>
    <row r="142" spans="1:47" s="2" customFormat="1" ht="12">
      <c r="A142" s="38"/>
      <c r="B142" s="39"/>
      <c r="C142" s="40"/>
      <c r="D142" s="226" t="s">
        <v>131</v>
      </c>
      <c r="E142" s="40"/>
      <c r="F142" s="227" t="s">
        <v>160</v>
      </c>
      <c r="G142" s="40"/>
      <c r="H142" s="40"/>
      <c r="I142" s="228"/>
      <c r="J142" s="40"/>
      <c r="K142" s="40"/>
      <c r="L142" s="44"/>
      <c r="M142" s="229"/>
      <c r="N142" s="230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131</v>
      </c>
      <c r="AU142" s="17" t="s">
        <v>89</v>
      </c>
    </row>
    <row r="143" spans="1:51" s="13" customFormat="1" ht="12">
      <c r="A143" s="13"/>
      <c r="B143" s="231"/>
      <c r="C143" s="232"/>
      <c r="D143" s="226" t="s">
        <v>133</v>
      </c>
      <c r="E143" s="233" t="s">
        <v>1</v>
      </c>
      <c r="F143" s="234" t="s">
        <v>161</v>
      </c>
      <c r="G143" s="232"/>
      <c r="H143" s="235">
        <v>3645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133</v>
      </c>
      <c r="AU143" s="241" t="s">
        <v>89</v>
      </c>
      <c r="AV143" s="13" t="s">
        <v>89</v>
      </c>
      <c r="AW143" s="13" t="s">
        <v>41</v>
      </c>
      <c r="AX143" s="13" t="s">
        <v>21</v>
      </c>
      <c r="AY143" s="241" t="s">
        <v>123</v>
      </c>
    </row>
    <row r="144" spans="1:65" s="2" customFormat="1" ht="33" customHeight="1">
      <c r="A144" s="38"/>
      <c r="B144" s="39"/>
      <c r="C144" s="212" t="s">
        <v>162</v>
      </c>
      <c r="D144" s="212" t="s">
        <v>125</v>
      </c>
      <c r="E144" s="213" t="s">
        <v>163</v>
      </c>
      <c r="F144" s="214" t="s">
        <v>164</v>
      </c>
      <c r="G144" s="215" t="s">
        <v>165</v>
      </c>
      <c r="H144" s="216">
        <v>437.4</v>
      </c>
      <c r="I144" s="217"/>
      <c r="J144" s="218">
        <f>ROUND(I144*H144,2)</f>
        <v>0</v>
      </c>
      <c r="K144" s="219"/>
      <c r="L144" s="44"/>
      <c r="M144" s="220" t="s">
        <v>1</v>
      </c>
      <c r="N144" s="221" t="s">
        <v>48</v>
      </c>
      <c r="O144" s="91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4" t="s">
        <v>129</v>
      </c>
      <c r="AT144" s="224" t="s">
        <v>125</v>
      </c>
      <c r="AU144" s="224" t="s">
        <v>89</v>
      </c>
      <c r="AY144" s="17" t="s">
        <v>123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7" t="s">
        <v>21</v>
      </c>
      <c r="BK144" s="225">
        <f>ROUND(I144*H144,2)</f>
        <v>0</v>
      </c>
      <c r="BL144" s="17" t="s">
        <v>129</v>
      </c>
      <c r="BM144" s="224" t="s">
        <v>166</v>
      </c>
    </row>
    <row r="145" spans="1:47" s="2" customFormat="1" ht="12">
      <c r="A145" s="38"/>
      <c r="B145" s="39"/>
      <c r="C145" s="40"/>
      <c r="D145" s="226" t="s">
        <v>131</v>
      </c>
      <c r="E145" s="40"/>
      <c r="F145" s="227" t="s">
        <v>167</v>
      </c>
      <c r="G145" s="40"/>
      <c r="H145" s="40"/>
      <c r="I145" s="228"/>
      <c r="J145" s="40"/>
      <c r="K145" s="40"/>
      <c r="L145" s="44"/>
      <c r="M145" s="229"/>
      <c r="N145" s="230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131</v>
      </c>
      <c r="AU145" s="17" t="s">
        <v>89</v>
      </c>
    </row>
    <row r="146" spans="1:51" s="13" customFormat="1" ht="12">
      <c r="A146" s="13"/>
      <c r="B146" s="231"/>
      <c r="C146" s="232"/>
      <c r="D146" s="226" t="s">
        <v>133</v>
      </c>
      <c r="E146" s="233" t="s">
        <v>1</v>
      </c>
      <c r="F146" s="234" t="s">
        <v>168</v>
      </c>
      <c r="G146" s="232"/>
      <c r="H146" s="235">
        <v>437.40000000000003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133</v>
      </c>
      <c r="AU146" s="241" t="s">
        <v>89</v>
      </c>
      <c r="AV146" s="13" t="s">
        <v>89</v>
      </c>
      <c r="AW146" s="13" t="s">
        <v>41</v>
      </c>
      <c r="AX146" s="13" t="s">
        <v>83</v>
      </c>
      <c r="AY146" s="241" t="s">
        <v>123</v>
      </c>
    </row>
    <row r="147" spans="1:51" s="14" customFormat="1" ht="12">
      <c r="A147" s="14"/>
      <c r="B147" s="242"/>
      <c r="C147" s="243"/>
      <c r="D147" s="226" t="s">
        <v>133</v>
      </c>
      <c r="E147" s="244" t="s">
        <v>1</v>
      </c>
      <c r="F147" s="245" t="s">
        <v>135</v>
      </c>
      <c r="G147" s="243"/>
      <c r="H147" s="246">
        <v>437.40000000000003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133</v>
      </c>
      <c r="AU147" s="252" t="s">
        <v>89</v>
      </c>
      <c r="AV147" s="14" t="s">
        <v>136</v>
      </c>
      <c r="AW147" s="14" t="s">
        <v>41</v>
      </c>
      <c r="AX147" s="14" t="s">
        <v>21</v>
      </c>
      <c r="AY147" s="252" t="s">
        <v>123</v>
      </c>
    </row>
    <row r="148" spans="1:65" s="2" customFormat="1" ht="24.15" customHeight="1">
      <c r="A148" s="38"/>
      <c r="B148" s="39"/>
      <c r="C148" s="212" t="s">
        <v>169</v>
      </c>
      <c r="D148" s="212" t="s">
        <v>125</v>
      </c>
      <c r="E148" s="213" t="s">
        <v>170</v>
      </c>
      <c r="F148" s="214" t="s">
        <v>171</v>
      </c>
      <c r="G148" s="215" t="s">
        <v>128</v>
      </c>
      <c r="H148" s="216">
        <v>1117.6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48</v>
      </c>
      <c r="O148" s="91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129</v>
      </c>
      <c r="AT148" s="224" t="s">
        <v>125</v>
      </c>
      <c r="AU148" s="224" t="s">
        <v>89</v>
      </c>
      <c r="AY148" s="17" t="s">
        <v>123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21</v>
      </c>
      <c r="BK148" s="225">
        <f>ROUND(I148*H148,2)</f>
        <v>0</v>
      </c>
      <c r="BL148" s="17" t="s">
        <v>129</v>
      </c>
      <c r="BM148" s="224" t="s">
        <v>172</v>
      </c>
    </row>
    <row r="149" spans="1:47" s="2" customFormat="1" ht="12">
      <c r="A149" s="38"/>
      <c r="B149" s="39"/>
      <c r="C149" s="40"/>
      <c r="D149" s="226" t="s">
        <v>131</v>
      </c>
      <c r="E149" s="40"/>
      <c r="F149" s="227" t="s">
        <v>173</v>
      </c>
      <c r="G149" s="40"/>
      <c r="H149" s="40"/>
      <c r="I149" s="228"/>
      <c r="J149" s="40"/>
      <c r="K149" s="40"/>
      <c r="L149" s="44"/>
      <c r="M149" s="229"/>
      <c r="N149" s="230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131</v>
      </c>
      <c r="AU149" s="17" t="s">
        <v>89</v>
      </c>
    </row>
    <row r="150" spans="1:51" s="13" customFormat="1" ht="12">
      <c r="A150" s="13"/>
      <c r="B150" s="231"/>
      <c r="C150" s="232"/>
      <c r="D150" s="226" t="s">
        <v>133</v>
      </c>
      <c r="E150" s="233" t="s">
        <v>1</v>
      </c>
      <c r="F150" s="234" t="s">
        <v>174</v>
      </c>
      <c r="G150" s="232"/>
      <c r="H150" s="235">
        <v>1097.8000000000002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133</v>
      </c>
      <c r="AU150" s="241" t="s">
        <v>89</v>
      </c>
      <c r="AV150" s="13" t="s">
        <v>89</v>
      </c>
      <c r="AW150" s="13" t="s">
        <v>41</v>
      </c>
      <c r="AX150" s="13" t="s">
        <v>83</v>
      </c>
      <c r="AY150" s="241" t="s">
        <v>123</v>
      </c>
    </row>
    <row r="151" spans="1:51" s="14" customFormat="1" ht="12">
      <c r="A151" s="14"/>
      <c r="B151" s="242"/>
      <c r="C151" s="243"/>
      <c r="D151" s="226" t="s">
        <v>133</v>
      </c>
      <c r="E151" s="244" t="s">
        <v>1</v>
      </c>
      <c r="F151" s="245" t="s">
        <v>135</v>
      </c>
      <c r="G151" s="243"/>
      <c r="H151" s="246">
        <v>1097.8000000000002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133</v>
      </c>
      <c r="AU151" s="252" t="s">
        <v>89</v>
      </c>
      <c r="AV151" s="14" t="s">
        <v>136</v>
      </c>
      <c r="AW151" s="14" t="s">
        <v>41</v>
      </c>
      <c r="AX151" s="14" t="s">
        <v>83</v>
      </c>
      <c r="AY151" s="252" t="s">
        <v>123</v>
      </c>
    </row>
    <row r="152" spans="1:51" s="13" customFormat="1" ht="12">
      <c r="A152" s="13"/>
      <c r="B152" s="231"/>
      <c r="C152" s="232"/>
      <c r="D152" s="226" t="s">
        <v>133</v>
      </c>
      <c r="E152" s="233" t="s">
        <v>1</v>
      </c>
      <c r="F152" s="234" t="s">
        <v>175</v>
      </c>
      <c r="G152" s="232"/>
      <c r="H152" s="235">
        <v>19.8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133</v>
      </c>
      <c r="AU152" s="241" t="s">
        <v>89</v>
      </c>
      <c r="AV152" s="13" t="s">
        <v>89</v>
      </c>
      <c r="AW152" s="13" t="s">
        <v>41</v>
      </c>
      <c r="AX152" s="13" t="s">
        <v>83</v>
      </c>
      <c r="AY152" s="241" t="s">
        <v>123</v>
      </c>
    </row>
    <row r="153" spans="1:51" s="14" customFormat="1" ht="12">
      <c r="A153" s="14"/>
      <c r="B153" s="242"/>
      <c r="C153" s="243"/>
      <c r="D153" s="226" t="s">
        <v>133</v>
      </c>
      <c r="E153" s="244" t="s">
        <v>1</v>
      </c>
      <c r="F153" s="245" t="s">
        <v>135</v>
      </c>
      <c r="G153" s="243"/>
      <c r="H153" s="246">
        <v>19.8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133</v>
      </c>
      <c r="AU153" s="252" t="s">
        <v>89</v>
      </c>
      <c r="AV153" s="14" t="s">
        <v>136</v>
      </c>
      <c r="AW153" s="14" t="s">
        <v>41</v>
      </c>
      <c r="AX153" s="14" t="s">
        <v>83</v>
      </c>
      <c r="AY153" s="252" t="s">
        <v>123</v>
      </c>
    </row>
    <row r="154" spans="1:51" s="15" customFormat="1" ht="12">
      <c r="A154" s="15"/>
      <c r="B154" s="253"/>
      <c r="C154" s="254"/>
      <c r="D154" s="226" t="s">
        <v>133</v>
      </c>
      <c r="E154" s="255" t="s">
        <v>1</v>
      </c>
      <c r="F154" s="256" t="s">
        <v>137</v>
      </c>
      <c r="G154" s="254"/>
      <c r="H154" s="257">
        <v>1117.6000000000001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3" t="s">
        <v>133</v>
      </c>
      <c r="AU154" s="263" t="s">
        <v>89</v>
      </c>
      <c r="AV154" s="15" t="s">
        <v>129</v>
      </c>
      <c r="AW154" s="15" t="s">
        <v>41</v>
      </c>
      <c r="AX154" s="15" t="s">
        <v>21</v>
      </c>
      <c r="AY154" s="263" t="s">
        <v>123</v>
      </c>
    </row>
    <row r="155" spans="1:65" s="2" customFormat="1" ht="24.15" customHeight="1">
      <c r="A155" s="38"/>
      <c r="B155" s="39"/>
      <c r="C155" s="212" t="s">
        <v>176</v>
      </c>
      <c r="D155" s="212" t="s">
        <v>125</v>
      </c>
      <c r="E155" s="213" t="s">
        <v>177</v>
      </c>
      <c r="F155" s="214" t="s">
        <v>178</v>
      </c>
      <c r="G155" s="215" t="s">
        <v>128</v>
      </c>
      <c r="H155" s="216">
        <v>170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48</v>
      </c>
      <c r="O155" s="91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129</v>
      </c>
      <c r="AT155" s="224" t="s">
        <v>125</v>
      </c>
      <c r="AU155" s="224" t="s">
        <v>89</v>
      </c>
      <c r="AY155" s="17" t="s">
        <v>123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21</v>
      </c>
      <c r="BK155" s="225">
        <f>ROUND(I155*H155,2)</f>
        <v>0</v>
      </c>
      <c r="BL155" s="17" t="s">
        <v>129</v>
      </c>
      <c r="BM155" s="224" t="s">
        <v>179</v>
      </c>
    </row>
    <row r="156" spans="1:47" s="2" customFormat="1" ht="12">
      <c r="A156" s="38"/>
      <c r="B156" s="39"/>
      <c r="C156" s="40"/>
      <c r="D156" s="226" t="s">
        <v>131</v>
      </c>
      <c r="E156" s="40"/>
      <c r="F156" s="227" t="s">
        <v>180</v>
      </c>
      <c r="G156" s="40"/>
      <c r="H156" s="40"/>
      <c r="I156" s="228"/>
      <c r="J156" s="40"/>
      <c r="K156" s="40"/>
      <c r="L156" s="44"/>
      <c r="M156" s="229"/>
      <c r="N156" s="230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131</v>
      </c>
      <c r="AU156" s="17" t="s">
        <v>89</v>
      </c>
    </row>
    <row r="157" spans="1:65" s="2" customFormat="1" ht="16.5" customHeight="1">
      <c r="A157" s="38"/>
      <c r="B157" s="39"/>
      <c r="C157" s="264" t="s">
        <v>26</v>
      </c>
      <c r="D157" s="264" t="s">
        <v>181</v>
      </c>
      <c r="E157" s="265" t="s">
        <v>182</v>
      </c>
      <c r="F157" s="266" t="s">
        <v>183</v>
      </c>
      <c r="G157" s="267" t="s">
        <v>184</v>
      </c>
      <c r="H157" s="268">
        <v>3.4</v>
      </c>
      <c r="I157" s="269"/>
      <c r="J157" s="270">
        <f>ROUND(I157*H157,2)</f>
        <v>0</v>
      </c>
      <c r="K157" s="271"/>
      <c r="L157" s="272"/>
      <c r="M157" s="273" t="s">
        <v>1</v>
      </c>
      <c r="N157" s="274" t="s">
        <v>48</v>
      </c>
      <c r="O157" s="91"/>
      <c r="P157" s="222">
        <f>O157*H157</f>
        <v>0</v>
      </c>
      <c r="Q157" s="222">
        <v>0.001</v>
      </c>
      <c r="R157" s="222">
        <f>Q157*H157</f>
        <v>0.0034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169</v>
      </c>
      <c r="AT157" s="224" t="s">
        <v>181</v>
      </c>
      <c r="AU157" s="224" t="s">
        <v>89</v>
      </c>
      <c r="AY157" s="17" t="s">
        <v>123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21</v>
      </c>
      <c r="BK157" s="225">
        <f>ROUND(I157*H157,2)</f>
        <v>0</v>
      </c>
      <c r="BL157" s="17" t="s">
        <v>129</v>
      </c>
      <c r="BM157" s="224" t="s">
        <v>185</v>
      </c>
    </row>
    <row r="158" spans="1:47" s="2" customFormat="1" ht="12">
      <c r="A158" s="38"/>
      <c r="B158" s="39"/>
      <c r="C158" s="40"/>
      <c r="D158" s="226" t="s">
        <v>131</v>
      </c>
      <c r="E158" s="40"/>
      <c r="F158" s="227" t="s">
        <v>183</v>
      </c>
      <c r="G158" s="40"/>
      <c r="H158" s="40"/>
      <c r="I158" s="228"/>
      <c r="J158" s="40"/>
      <c r="K158" s="40"/>
      <c r="L158" s="44"/>
      <c r="M158" s="229"/>
      <c r="N158" s="230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131</v>
      </c>
      <c r="AU158" s="17" t="s">
        <v>89</v>
      </c>
    </row>
    <row r="159" spans="1:51" s="13" customFormat="1" ht="12">
      <c r="A159" s="13"/>
      <c r="B159" s="231"/>
      <c r="C159" s="232"/>
      <c r="D159" s="226" t="s">
        <v>133</v>
      </c>
      <c r="E159" s="232"/>
      <c r="F159" s="234" t="s">
        <v>186</v>
      </c>
      <c r="G159" s="232"/>
      <c r="H159" s="235">
        <v>3.4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133</v>
      </c>
      <c r="AU159" s="241" t="s">
        <v>89</v>
      </c>
      <c r="AV159" s="13" t="s">
        <v>89</v>
      </c>
      <c r="AW159" s="13" t="s">
        <v>4</v>
      </c>
      <c r="AX159" s="13" t="s">
        <v>21</v>
      </c>
      <c r="AY159" s="241" t="s">
        <v>123</v>
      </c>
    </row>
    <row r="160" spans="1:65" s="2" customFormat="1" ht="37.8" customHeight="1">
      <c r="A160" s="38"/>
      <c r="B160" s="39"/>
      <c r="C160" s="212" t="s">
        <v>187</v>
      </c>
      <c r="D160" s="212" t="s">
        <v>125</v>
      </c>
      <c r="E160" s="213" t="s">
        <v>188</v>
      </c>
      <c r="F160" s="214" t="s">
        <v>189</v>
      </c>
      <c r="G160" s="215" t="s">
        <v>128</v>
      </c>
      <c r="H160" s="216">
        <v>170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48</v>
      </c>
      <c r="O160" s="91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129</v>
      </c>
      <c r="AT160" s="224" t="s">
        <v>125</v>
      </c>
      <c r="AU160" s="224" t="s">
        <v>89</v>
      </c>
      <c r="AY160" s="17" t="s">
        <v>123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21</v>
      </c>
      <c r="BK160" s="225">
        <f>ROUND(I160*H160,2)</f>
        <v>0</v>
      </c>
      <c r="BL160" s="17" t="s">
        <v>129</v>
      </c>
      <c r="BM160" s="224" t="s">
        <v>190</v>
      </c>
    </row>
    <row r="161" spans="1:47" s="2" customFormat="1" ht="12">
      <c r="A161" s="38"/>
      <c r="B161" s="39"/>
      <c r="C161" s="40"/>
      <c r="D161" s="226" t="s">
        <v>131</v>
      </c>
      <c r="E161" s="40"/>
      <c r="F161" s="227" t="s">
        <v>189</v>
      </c>
      <c r="G161" s="40"/>
      <c r="H161" s="40"/>
      <c r="I161" s="228"/>
      <c r="J161" s="40"/>
      <c r="K161" s="40"/>
      <c r="L161" s="44"/>
      <c r="M161" s="229"/>
      <c r="N161" s="230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131</v>
      </c>
      <c r="AU161" s="17" t="s">
        <v>89</v>
      </c>
    </row>
    <row r="162" spans="1:65" s="2" customFormat="1" ht="24.15" customHeight="1">
      <c r="A162" s="38"/>
      <c r="B162" s="39"/>
      <c r="C162" s="212" t="s">
        <v>191</v>
      </c>
      <c r="D162" s="212" t="s">
        <v>125</v>
      </c>
      <c r="E162" s="213" t="s">
        <v>192</v>
      </c>
      <c r="F162" s="214" t="s">
        <v>193</v>
      </c>
      <c r="G162" s="215" t="s">
        <v>148</v>
      </c>
      <c r="H162" s="216">
        <v>25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48</v>
      </c>
      <c r="O162" s="91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129</v>
      </c>
      <c r="AT162" s="224" t="s">
        <v>125</v>
      </c>
      <c r="AU162" s="224" t="s">
        <v>89</v>
      </c>
      <c r="AY162" s="17" t="s">
        <v>123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21</v>
      </c>
      <c r="BK162" s="225">
        <f>ROUND(I162*H162,2)</f>
        <v>0</v>
      </c>
      <c r="BL162" s="17" t="s">
        <v>129</v>
      </c>
      <c r="BM162" s="224" t="s">
        <v>194</v>
      </c>
    </row>
    <row r="163" spans="1:47" s="2" customFormat="1" ht="12">
      <c r="A163" s="38"/>
      <c r="B163" s="39"/>
      <c r="C163" s="40"/>
      <c r="D163" s="226" t="s">
        <v>131</v>
      </c>
      <c r="E163" s="40"/>
      <c r="F163" s="227" t="s">
        <v>195</v>
      </c>
      <c r="G163" s="40"/>
      <c r="H163" s="40"/>
      <c r="I163" s="228"/>
      <c r="J163" s="40"/>
      <c r="K163" s="40"/>
      <c r="L163" s="44"/>
      <c r="M163" s="229"/>
      <c r="N163" s="230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131</v>
      </c>
      <c r="AU163" s="17" t="s">
        <v>89</v>
      </c>
    </row>
    <row r="164" spans="1:63" s="12" customFormat="1" ht="22.8" customHeight="1">
      <c r="A164" s="12"/>
      <c r="B164" s="196"/>
      <c r="C164" s="197"/>
      <c r="D164" s="198" t="s">
        <v>82</v>
      </c>
      <c r="E164" s="210" t="s">
        <v>89</v>
      </c>
      <c r="F164" s="210" t="s">
        <v>196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SUM(P165:P168)</f>
        <v>0</v>
      </c>
      <c r="Q164" s="204"/>
      <c r="R164" s="205">
        <f>SUM(R165:R168)</f>
        <v>55.17312</v>
      </c>
      <c r="S164" s="204"/>
      <c r="T164" s="206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21</v>
      </c>
      <c r="AT164" s="208" t="s">
        <v>82</v>
      </c>
      <c r="AU164" s="208" t="s">
        <v>21</v>
      </c>
      <c r="AY164" s="207" t="s">
        <v>123</v>
      </c>
      <c r="BK164" s="209">
        <f>SUM(BK165:BK168)</f>
        <v>0</v>
      </c>
    </row>
    <row r="165" spans="1:65" s="2" customFormat="1" ht="37.8" customHeight="1">
      <c r="A165" s="38"/>
      <c r="B165" s="39"/>
      <c r="C165" s="212" t="s">
        <v>197</v>
      </c>
      <c r="D165" s="212" t="s">
        <v>125</v>
      </c>
      <c r="E165" s="213" t="s">
        <v>198</v>
      </c>
      <c r="F165" s="214" t="s">
        <v>199</v>
      </c>
      <c r="G165" s="215" t="s">
        <v>200</v>
      </c>
      <c r="H165" s="216">
        <v>192</v>
      </c>
      <c r="I165" s="217"/>
      <c r="J165" s="218">
        <f>ROUND(I165*H165,2)</f>
        <v>0</v>
      </c>
      <c r="K165" s="219"/>
      <c r="L165" s="44"/>
      <c r="M165" s="220" t="s">
        <v>1</v>
      </c>
      <c r="N165" s="221" t="s">
        <v>48</v>
      </c>
      <c r="O165" s="91"/>
      <c r="P165" s="222">
        <f>O165*H165</f>
        <v>0</v>
      </c>
      <c r="Q165" s="222">
        <v>0.28736</v>
      </c>
      <c r="R165" s="222">
        <f>Q165*H165</f>
        <v>55.17312</v>
      </c>
      <c r="S165" s="222">
        <v>0</v>
      </c>
      <c r="T165" s="22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4" t="s">
        <v>129</v>
      </c>
      <c r="AT165" s="224" t="s">
        <v>125</v>
      </c>
      <c r="AU165" s="224" t="s">
        <v>89</v>
      </c>
      <c r="AY165" s="17" t="s">
        <v>123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7" t="s">
        <v>21</v>
      </c>
      <c r="BK165" s="225">
        <f>ROUND(I165*H165,2)</f>
        <v>0</v>
      </c>
      <c r="BL165" s="17" t="s">
        <v>129</v>
      </c>
      <c r="BM165" s="224" t="s">
        <v>201</v>
      </c>
    </row>
    <row r="166" spans="1:47" s="2" customFormat="1" ht="12">
      <c r="A166" s="38"/>
      <c r="B166" s="39"/>
      <c r="C166" s="40"/>
      <c r="D166" s="226" t="s">
        <v>131</v>
      </c>
      <c r="E166" s="40"/>
      <c r="F166" s="227" t="s">
        <v>202</v>
      </c>
      <c r="G166" s="40"/>
      <c r="H166" s="40"/>
      <c r="I166" s="228"/>
      <c r="J166" s="40"/>
      <c r="K166" s="40"/>
      <c r="L166" s="44"/>
      <c r="M166" s="229"/>
      <c r="N166" s="230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131</v>
      </c>
      <c r="AU166" s="17" t="s">
        <v>89</v>
      </c>
    </row>
    <row r="167" spans="1:51" s="13" customFormat="1" ht="12">
      <c r="A167" s="13"/>
      <c r="B167" s="231"/>
      <c r="C167" s="232"/>
      <c r="D167" s="226" t="s">
        <v>133</v>
      </c>
      <c r="E167" s="233" t="s">
        <v>1</v>
      </c>
      <c r="F167" s="234" t="s">
        <v>203</v>
      </c>
      <c r="G167" s="232"/>
      <c r="H167" s="235">
        <v>192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133</v>
      </c>
      <c r="AU167" s="241" t="s">
        <v>89</v>
      </c>
      <c r="AV167" s="13" t="s">
        <v>89</v>
      </c>
      <c r="AW167" s="13" t="s">
        <v>41</v>
      </c>
      <c r="AX167" s="13" t="s">
        <v>83</v>
      </c>
      <c r="AY167" s="241" t="s">
        <v>123</v>
      </c>
    </row>
    <row r="168" spans="1:51" s="14" customFormat="1" ht="12">
      <c r="A168" s="14"/>
      <c r="B168" s="242"/>
      <c r="C168" s="243"/>
      <c r="D168" s="226" t="s">
        <v>133</v>
      </c>
      <c r="E168" s="244" t="s">
        <v>1</v>
      </c>
      <c r="F168" s="245" t="s">
        <v>135</v>
      </c>
      <c r="G168" s="243"/>
      <c r="H168" s="246">
        <v>192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133</v>
      </c>
      <c r="AU168" s="252" t="s">
        <v>89</v>
      </c>
      <c r="AV168" s="14" t="s">
        <v>136</v>
      </c>
      <c r="AW168" s="14" t="s">
        <v>41</v>
      </c>
      <c r="AX168" s="14" t="s">
        <v>21</v>
      </c>
      <c r="AY168" s="252" t="s">
        <v>123</v>
      </c>
    </row>
    <row r="169" spans="1:63" s="12" customFormat="1" ht="22.8" customHeight="1">
      <c r="A169" s="12"/>
      <c r="B169" s="196"/>
      <c r="C169" s="197"/>
      <c r="D169" s="198" t="s">
        <v>82</v>
      </c>
      <c r="E169" s="210" t="s">
        <v>151</v>
      </c>
      <c r="F169" s="210" t="s">
        <v>204</v>
      </c>
      <c r="G169" s="197"/>
      <c r="H169" s="197"/>
      <c r="I169" s="200"/>
      <c r="J169" s="211">
        <f>BK169</f>
        <v>0</v>
      </c>
      <c r="K169" s="197"/>
      <c r="L169" s="202"/>
      <c r="M169" s="203"/>
      <c r="N169" s="204"/>
      <c r="O169" s="204"/>
      <c r="P169" s="205">
        <f>SUM(P170:P181)</f>
        <v>0</v>
      </c>
      <c r="Q169" s="204"/>
      <c r="R169" s="205">
        <f>SUM(R170:R181)</f>
        <v>9.09758</v>
      </c>
      <c r="S169" s="204"/>
      <c r="T169" s="206">
        <f>SUM(T170:T181)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7" t="s">
        <v>21</v>
      </c>
      <c r="AT169" s="208" t="s">
        <v>82</v>
      </c>
      <c r="AU169" s="208" t="s">
        <v>21</v>
      </c>
      <c r="AY169" s="207" t="s">
        <v>123</v>
      </c>
      <c r="BK169" s="209">
        <f>SUM(BK170:BK181)</f>
        <v>0</v>
      </c>
    </row>
    <row r="170" spans="1:65" s="2" customFormat="1" ht="21.75" customHeight="1">
      <c r="A170" s="38"/>
      <c r="B170" s="39"/>
      <c r="C170" s="212" t="s">
        <v>205</v>
      </c>
      <c r="D170" s="212" t="s">
        <v>125</v>
      </c>
      <c r="E170" s="213" t="s">
        <v>206</v>
      </c>
      <c r="F170" s="214" t="s">
        <v>207</v>
      </c>
      <c r="G170" s="215" t="s">
        <v>128</v>
      </c>
      <c r="H170" s="216">
        <v>998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48</v>
      </c>
      <c r="O170" s="91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129</v>
      </c>
      <c r="AT170" s="224" t="s">
        <v>125</v>
      </c>
      <c r="AU170" s="224" t="s">
        <v>89</v>
      </c>
      <c r="AY170" s="17" t="s">
        <v>123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21</v>
      </c>
      <c r="BK170" s="225">
        <f>ROUND(I170*H170,2)</f>
        <v>0</v>
      </c>
      <c r="BL170" s="17" t="s">
        <v>129</v>
      </c>
      <c r="BM170" s="224" t="s">
        <v>208</v>
      </c>
    </row>
    <row r="171" spans="1:65" s="2" customFormat="1" ht="16.5" customHeight="1">
      <c r="A171" s="38"/>
      <c r="B171" s="39"/>
      <c r="C171" s="212" t="s">
        <v>8</v>
      </c>
      <c r="D171" s="212" t="s">
        <v>125</v>
      </c>
      <c r="E171" s="213" t="s">
        <v>209</v>
      </c>
      <c r="F171" s="214" t="s">
        <v>210</v>
      </c>
      <c r="G171" s="215" t="s">
        <v>128</v>
      </c>
      <c r="H171" s="216">
        <v>18.9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48</v>
      </c>
      <c r="O171" s="91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129</v>
      </c>
      <c r="AT171" s="224" t="s">
        <v>125</v>
      </c>
      <c r="AU171" s="224" t="s">
        <v>89</v>
      </c>
      <c r="AY171" s="17" t="s">
        <v>123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21</v>
      </c>
      <c r="BK171" s="225">
        <f>ROUND(I171*H171,2)</f>
        <v>0</v>
      </c>
      <c r="BL171" s="17" t="s">
        <v>129</v>
      </c>
      <c r="BM171" s="224" t="s">
        <v>211</v>
      </c>
    </row>
    <row r="172" spans="1:65" s="2" customFormat="1" ht="16.5" customHeight="1">
      <c r="A172" s="38"/>
      <c r="B172" s="39"/>
      <c r="C172" s="212" t="s">
        <v>212</v>
      </c>
      <c r="D172" s="212" t="s">
        <v>125</v>
      </c>
      <c r="E172" s="213" t="s">
        <v>213</v>
      </c>
      <c r="F172" s="214" t="s">
        <v>214</v>
      </c>
      <c r="G172" s="215" t="s">
        <v>128</v>
      </c>
      <c r="H172" s="216">
        <v>1047.9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48</v>
      </c>
      <c r="O172" s="91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129</v>
      </c>
      <c r="AT172" s="224" t="s">
        <v>125</v>
      </c>
      <c r="AU172" s="224" t="s">
        <v>89</v>
      </c>
      <c r="AY172" s="17" t="s">
        <v>123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21</v>
      </c>
      <c r="BK172" s="225">
        <f>ROUND(I172*H172,2)</f>
        <v>0</v>
      </c>
      <c r="BL172" s="17" t="s">
        <v>129</v>
      </c>
      <c r="BM172" s="224" t="s">
        <v>215</v>
      </c>
    </row>
    <row r="173" spans="1:51" s="13" customFormat="1" ht="12">
      <c r="A173" s="13"/>
      <c r="B173" s="231"/>
      <c r="C173" s="232"/>
      <c r="D173" s="226" t="s">
        <v>133</v>
      </c>
      <c r="E173" s="233" t="s">
        <v>1</v>
      </c>
      <c r="F173" s="234" t="s">
        <v>216</v>
      </c>
      <c r="G173" s="232"/>
      <c r="H173" s="235">
        <v>1047.9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133</v>
      </c>
      <c r="AU173" s="241" t="s">
        <v>89</v>
      </c>
      <c r="AV173" s="13" t="s">
        <v>89</v>
      </c>
      <c r="AW173" s="13" t="s">
        <v>41</v>
      </c>
      <c r="AX173" s="13" t="s">
        <v>21</v>
      </c>
      <c r="AY173" s="241" t="s">
        <v>123</v>
      </c>
    </row>
    <row r="174" spans="1:65" s="2" customFormat="1" ht="24.15" customHeight="1">
      <c r="A174" s="38"/>
      <c r="B174" s="39"/>
      <c r="C174" s="212" t="s">
        <v>217</v>
      </c>
      <c r="D174" s="212" t="s">
        <v>125</v>
      </c>
      <c r="E174" s="213" t="s">
        <v>218</v>
      </c>
      <c r="F174" s="214" t="s">
        <v>219</v>
      </c>
      <c r="G174" s="215" t="s">
        <v>128</v>
      </c>
      <c r="H174" s="216">
        <v>18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48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129</v>
      </c>
      <c r="AT174" s="224" t="s">
        <v>125</v>
      </c>
      <c r="AU174" s="224" t="s">
        <v>89</v>
      </c>
      <c r="AY174" s="17" t="s">
        <v>123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21</v>
      </c>
      <c r="BK174" s="225">
        <f>ROUND(I174*H174,2)</f>
        <v>0</v>
      </c>
      <c r="BL174" s="17" t="s">
        <v>129</v>
      </c>
      <c r="BM174" s="224" t="s">
        <v>220</v>
      </c>
    </row>
    <row r="175" spans="1:65" s="2" customFormat="1" ht="24.15" customHeight="1">
      <c r="A175" s="38"/>
      <c r="B175" s="39"/>
      <c r="C175" s="212" t="s">
        <v>221</v>
      </c>
      <c r="D175" s="212" t="s">
        <v>125</v>
      </c>
      <c r="E175" s="213" t="s">
        <v>222</v>
      </c>
      <c r="F175" s="214" t="s">
        <v>223</v>
      </c>
      <c r="G175" s="215" t="s">
        <v>128</v>
      </c>
      <c r="H175" s="216">
        <v>18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48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129</v>
      </c>
      <c r="AT175" s="224" t="s">
        <v>125</v>
      </c>
      <c r="AU175" s="224" t="s">
        <v>89</v>
      </c>
      <c r="AY175" s="17" t="s">
        <v>123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21</v>
      </c>
      <c r="BK175" s="225">
        <f>ROUND(I175*H175,2)</f>
        <v>0</v>
      </c>
      <c r="BL175" s="17" t="s">
        <v>129</v>
      </c>
      <c r="BM175" s="224" t="s">
        <v>224</v>
      </c>
    </row>
    <row r="176" spans="1:65" s="2" customFormat="1" ht="16.5" customHeight="1">
      <c r="A176" s="38"/>
      <c r="B176" s="39"/>
      <c r="C176" s="212" t="s">
        <v>225</v>
      </c>
      <c r="D176" s="212" t="s">
        <v>125</v>
      </c>
      <c r="E176" s="213" t="s">
        <v>226</v>
      </c>
      <c r="F176" s="214" t="s">
        <v>227</v>
      </c>
      <c r="G176" s="215" t="s">
        <v>200</v>
      </c>
      <c r="H176" s="216">
        <v>18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48</v>
      </c>
      <c r="O176" s="91"/>
      <c r="P176" s="222">
        <f>O176*H176</f>
        <v>0</v>
      </c>
      <c r="Q176" s="222">
        <v>0.10956</v>
      </c>
      <c r="R176" s="222">
        <f>Q176*H176</f>
        <v>1.97208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129</v>
      </c>
      <c r="AT176" s="224" t="s">
        <v>125</v>
      </c>
      <c r="AU176" s="224" t="s">
        <v>89</v>
      </c>
      <c r="AY176" s="17" t="s">
        <v>123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21</v>
      </c>
      <c r="BK176" s="225">
        <f>ROUND(I176*H176,2)</f>
        <v>0</v>
      </c>
      <c r="BL176" s="17" t="s">
        <v>129</v>
      </c>
      <c r="BM176" s="224" t="s">
        <v>228</v>
      </c>
    </row>
    <row r="177" spans="1:47" s="2" customFormat="1" ht="12">
      <c r="A177" s="38"/>
      <c r="B177" s="39"/>
      <c r="C177" s="40"/>
      <c r="D177" s="226" t="s">
        <v>131</v>
      </c>
      <c r="E177" s="40"/>
      <c r="F177" s="227" t="s">
        <v>229</v>
      </c>
      <c r="G177" s="40"/>
      <c r="H177" s="40"/>
      <c r="I177" s="228"/>
      <c r="J177" s="40"/>
      <c r="K177" s="40"/>
      <c r="L177" s="44"/>
      <c r="M177" s="229"/>
      <c r="N177" s="230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131</v>
      </c>
      <c r="AU177" s="17" t="s">
        <v>89</v>
      </c>
    </row>
    <row r="178" spans="1:51" s="13" customFormat="1" ht="12">
      <c r="A178" s="13"/>
      <c r="B178" s="231"/>
      <c r="C178" s="232"/>
      <c r="D178" s="226" t="s">
        <v>133</v>
      </c>
      <c r="E178" s="233" t="s">
        <v>1</v>
      </c>
      <c r="F178" s="234" t="s">
        <v>230</v>
      </c>
      <c r="G178" s="232"/>
      <c r="H178" s="235">
        <v>18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133</v>
      </c>
      <c r="AU178" s="241" t="s">
        <v>89</v>
      </c>
      <c r="AV178" s="13" t="s">
        <v>89</v>
      </c>
      <c r="AW178" s="13" t="s">
        <v>41</v>
      </c>
      <c r="AX178" s="13" t="s">
        <v>83</v>
      </c>
      <c r="AY178" s="241" t="s">
        <v>123</v>
      </c>
    </row>
    <row r="179" spans="1:51" s="14" customFormat="1" ht="12">
      <c r="A179" s="14"/>
      <c r="B179" s="242"/>
      <c r="C179" s="243"/>
      <c r="D179" s="226" t="s">
        <v>133</v>
      </c>
      <c r="E179" s="244" t="s">
        <v>1</v>
      </c>
      <c r="F179" s="245" t="s">
        <v>135</v>
      </c>
      <c r="G179" s="243"/>
      <c r="H179" s="246">
        <v>18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133</v>
      </c>
      <c r="AU179" s="252" t="s">
        <v>89</v>
      </c>
      <c r="AV179" s="14" t="s">
        <v>136</v>
      </c>
      <c r="AW179" s="14" t="s">
        <v>41</v>
      </c>
      <c r="AX179" s="14" t="s">
        <v>21</v>
      </c>
      <c r="AY179" s="252" t="s">
        <v>123</v>
      </c>
    </row>
    <row r="180" spans="1:65" s="2" customFormat="1" ht="24.15" customHeight="1">
      <c r="A180" s="38"/>
      <c r="B180" s="39"/>
      <c r="C180" s="212" t="s">
        <v>231</v>
      </c>
      <c r="D180" s="212" t="s">
        <v>125</v>
      </c>
      <c r="E180" s="213" t="s">
        <v>232</v>
      </c>
      <c r="F180" s="214" t="s">
        <v>233</v>
      </c>
      <c r="G180" s="215" t="s">
        <v>128</v>
      </c>
      <c r="H180" s="216">
        <v>10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48</v>
      </c>
      <c r="O180" s="91"/>
      <c r="P180" s="222">
        <f>O180*H180</f>
        <v>0</v>
      </c>
      <c r="Q180" s="222">
        <v>0.71255</v>
      </c>
      <c r="R180" s="222">
        <f>Q180*H180</f>
        <v>7.125500000000001</v>
      </c>
      <c r="S180" s="222">
        <v>0</v>
      </c>
      <c r="T180" s="22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129</v>
      </c>
      <c r="AT180" s="224" t="s">
        <v>125</v>
      </c>
      <c r="AU180" s="224" t="s">
        <v>89</v>
      </c>
      <c r="AY180" s="17" t="s">
        <v>123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21</v>
      </c>
      <c r="BK180" s="225">
        <f>ROUND(I180*H180,2)</f>
        <v>0</v>
      </c>
      <c r="BL180" s="17" t="s">
        <v>129</v>
      </c>
      <c r="BM180" s="224" t="s">
        <v>234</v>
      </c>
    </row>
    <row r="181" spans="1:47" s="2" customFormat="1" ht="12">
      <c r="A181" s="38"/>
      <c r="B181" s="39"/>
      <c r="C181" s="40"/>
      <c r="D181" s="226" t="s">
        <v>131</v>
      </c>
      <c r="E181" s="40"/>
      <c r="F181" s="227" t="s">
        <v>235</v>
      </c>
      <c r="G181" s="40"/>
      <c r="H181" s="40"/>
      <c r="I181" s="228"/>
      <c r="J181" s="40"/>
      <c r="K181" s="40"/>
      <c r="L181" s="44"/>
      <c r="M181" s="229"/>
      <c r="N181" s="230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131</v>
      </c>
      <c r="AU181" s="17" t="s">
        <v>89</v>
      </c>
    </row>
    <row r="182" spans="1:63" s="12" customFormat="1" ht="22.8" customHeight="1">
      <c r="A182" s="12"/>
      <c r="B182" s="196"/>
      <c r="C182" s="197"/>
      <c r="D182" s="198" t="s">
        <v>82</v>
      </c>
      <c r="E182" s="210" t="s">
        <v>176</v>
      </c>
      <c r="F182" s="210" t="s">
        <v>236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SUM(P183:P194)</f>
        <v>0</v>
      </c>
      <c r="Q182" s="204"/>
      <c r="R182" s="205">
        <f>SUM(R183:R194)</f>
        <v>0.5533480000000001</v>
      </c>
      <c r="S182" s="204"/>
      <c r="T182" s="206">
        <f>SUM(T183:T194)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21</v>
      </c>
      <c r="AT182" s="208" t="s">
        <v>82</v>
      </c>
      <c r="AU182" s="208" t="s">
        <v>21</v>
      </c>
      <c r="AY182" s="207" t="s">
        <v>123</v>
      </c>
      <c r="BK182" s="209">
        <f>SUM(BK183:BK194)</f>
        <v>0</v>
      </c>
    </row>
    <row r="183" spans="1:65" s="2" customFormat="1" ht="24.15" customHeight="1">
      <c r="A183" s="38"/>
      <c r="B183" s="39"/>
      <c r="C183" s="212" t="s">
        <v>7</v>
      </c>
      <c r="D183" s="212" t="s">
        <v>125</v>
      </c>
      <c r="E183" s="213" t="s">
        <v>237</v>
      </c>
      <c r="F183" s="214" t="s">
        <v>238</v>
      </c>
      <c r="G183" s="215" t="s">
        <v>239</v>
      </c>
      <c r="H183" s="216">
        <v>2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48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129</v>
      </c>
      <c r="AT183" s="224" t="s">
        <v>125</v>
      </c>
      <c r="AU183" s="224" t="s">
        <v>89</v>
      </c>
      <c r="AY183" s="17" t="s">
        <v>123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21</v>
      </c>
      <c r="BK183" s="225">
        <f>ROUND(I183*H183,2)</f>
        <v>0</v>
      </c>
      <c r="BL183" s="17" t="s">
        <v>129</v>
      </c>
      <c r="BM183" s="224" t="s">
        <v>240</v>
      </c>
    </row>
    <row r="184" spans="1:47" s="2" customFormat="1" ht="12">
      <c r="A184" s="38"/>
      <c r="B184" s="39"/>
      <c r="C184" s="40"/>
      <c r="D184" s="226" t="s">
        <v>131</v>
      </c>
      <c r="E184" s="40"/>
      <c r="F184" s="227" t="s">
        <v>241</v>
      </c>
      <c r="G184" s="40"/>
      <c r="H184" s="40"/>
      <c r="I184" s="228"/>
      <c r="J184" s="40"/>
      <c r="K184" s="40"/>
      <c r="L184" s="44"/>
      <c r="M184" s="229"/>
      <c r="N184" s="230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131</v>
      </c>
      <c r="AU184" s="17" t="s">
        <v>89</v>
      </c>
    </row>
    <row r="185" spans="1:65" s="2" customFormat="1" ht="16.5" customHeight="1">
      <c r="A185" s="38"/>
      <c r="B185" s="39"/>
      <c r="C185" s="264" t="s">
        <v>242</v>
      </c>
      <c r="D185" s="264" t="s">
        <v>181</v>
      </c>
      <c r="E185" s="265" t="s">
        <v>243</v>
      </c>
      <c r="F185" s="266" t="s">
        <v>244</v>
      </c>
      <c r="G185" s="267" t="s">
        <v>239</v>
      </c>
      <c r="H185" s="268">
        <v>2</v>
      </c>
      <c r="I185" s="269"/>
      <c r="J185" s="270">
        <f>ROUND(I185*H185,2)</f>
        <v>0</v>
      </c>
      <c r="K185" s="271"/>
      <c r="L185" s="272"/>
      <c r="M185" s="273" t="s">
        <v>1</v>
      </c>
      <c r="N185" s="274" t="s">
        <v>48</v>
      </c>
      <c r="O185" s="91"/>
      <c r="P185" s="222">
        <f>O185*H185</f>
        <v>0</v>
      </c>
      <c r="Q185" s="222">
        <v>0.0021</v>
      </c>
      <c r="R185" s="222">
        <f>Q185*H185</f>
        <v>0.0042</v>
      </c>
      <c r="S185" s="222">
        <v>0</v>
      </c>
      <c r="T185" s="22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169</v>
      </c>
      <c r="AT185" s="224" t="s">
        <v>181</v>
      </c>
      <c r="AU185" s="224" t="s">
        <v>89</v>
      </c>
      <c r="AY185" s="17" t="s">
        <v>123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21</v>
      </c>
      <c r="BK185" s="225">
        <f>ROUND(I185*H185,2)</f>
        <v>0</v>
      </c>
      <c r="BL185" s="17" t="s">
        <v>129</v>
      </c>
      <c r="BM185" s="224" t="s">
        <v>245</v>
      </c>
    </row>
    <row r="186" spans="1:47" s="2" customFormat="1" ht="12">
      <c r="A186" s="38"/>
      <c r="B186" s="39"/>
      <c r="C186" s="40"/>
      <c r="D186" s="226" t="s">
        <v>131</v>
      </c>
      <c r="E186" s="40"/>
      <c r="F186" s="227" t="s">
        <v>244</v>
      </c>
      <c r="G186" s="40"/>
      <c r="H186" s="40"/>
      <c r="I186" s="228"/>
      <c r="J186" s="40"/>
      <c r="K186" s="40"/>
      <c r="L186" s="44"/>
      <c r="M186" s="229"/>
      <c r="N186" s="230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131</v>
      </c>
      <c r="AU186" s="17" t="s">
        <v>89</v>
      </c>
    </row>
    <row r="187" spans="1:65" s="2" customFormat="1" ht="24.15" customHeight="1">
      <c r="A187" s="38"/>
      <c r="B187" s="39"/>
      <c r="C187" s="212" t="s">
        <v>246</v>
      </c>
      <c r="D187" s="212" t="s">
        <v>125</v>
      </c>
      <c r="E187" s="213" t="s">
        <v>247</v>
      </c>
      <c r="F187" s="214" t="s">
        <v>248</v>
      </c>
      <c r="G187" s="215" t="s">
        <v>128</v>
      </c>
      <c r="H187" s="216">
        <v>1168.4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48</v>
      </c>
      <c r="O187" s="91"/>
      <c r="P187" s="222">
        <f>O187*H187</f>
        <v>0</v>
      </c>
      <c r="Q187" s="222">
        <v>0.00047</v>
      </c>
      <c r="R187" s="222">
        <f>Q187*H187</f>
        <v>0.5491480000000001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129</v>
      </c>
      <c r="AT187" s="224" t="s">
        <v>125</v>
      </c>
      <c r="AU187" s="224" t="s">
        <v>89</v>
      </c>
      <c r="AY187" s="17" t="s">
        <v>123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21</v>
      </c>
      <c r="BK187" s="225">
        <f>ROUND(I187*H187,2)</f>
        <v>0</v>
      </c>
      <c r="BL187" s="17" t="s">
        <v>129</v>
      </c>
      <c r="BM187" s="224" t="s">
        <v>249</v>
      </c>
    </row>
    <row r="188" spans="1:51" s="13" customFormat="1" ht="12">
      <c r="A188" s="13"/>
      <c r="B188" s="231"/>
      <c r="C188" s="232"/>
      <c r="D188" s="226" t="s">
        <v>133</v>
      </c>
      <c r="E188" s="233" t="s">
        <v>1</v>
      </c>
      <c r="F188" s="234" t="s">
        <v>250</v>
      </c>
      <c r="G188" s="232"/>
      <c r="H188" s="235">
        <v>1147.6999999999998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133</v>
      </c>
      <c r="AU188" s="241" t="s">
        <v>89</v>
      </c>
      <c r="AV188" s="13" t="s">
        <v>89</v>
      </c>
      <c r="AW188" s="13" t="s">
        <v>41</v>
      </c>
      <c r="AX188" s="13" t="s">
        <v>83</v>
      </c>
      <c r="AY188" s="241" t="s">
        <v>123</v>
      </c>
    </row>
    <row r="189" spans="1:51" s="14" customFormat="1" ht="12">
      <c r="A189" s="14"/>
      <c r="B189" s="242"/>
      <c r="C189" s="243"/>
      <c r="D189" s="226" t="s">
        <v>133</v>
      </c>
      <c r="E189" s="244" t="s">
        <v>1</v>
      </c>
      <c r="F189" s="245" t="s">
        <v>135</v>
      </c>
      <c r="G189" s="243"/>
      <c r="H189" s="246">
        <v>1147.6999999999998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133</v>
      </c>
      <c r="AU189" s="252" t="s">
        <v>89</v>
      </c>
      <c r="AV189" s="14" t="s">
        <v>136</v>
      </c>
      <c r="AW189" s="14" t="s">
        <v>41</v>
      </c>
      <c r="AX189" s="14" t="s">
        <v>83</v>
      </c>
      <c r="AY189" s="252" t="s">
        <v>123</v>
      </c>
    </row>
    <row r="190" spans="1:51" s="13" customFormat="1" ht="12">
      <c r="A190" s="13"/>
      <c r="B190" s="231"/>
      <c r="C190" s="232"/>
      <c r="D190" s="226" t="s">
        <v>133</v>
      </c>
      <c r="E190" s="233" t="s">
        <v>1</v>
      </c>
      <c r="F190" s="234" t="s">
        <v>251</v>
      </c>
      <c r="G190" s="232"/>
      <c r="H190" s="235">
        <v>20.7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133</v>
      </c>
      <c r="AU190" s="241" t="s">
        <v>89</v>
      </c>
      <c r="AV190" s="13" t="s">
        <v>89</v>
      </c>
      <c r="AW190" s="13" t="s">
        <v>41</v>
      </c>
      <c r="AX190" s="13" t="s">
        <v>83</v>
      </c>
      <c r="AY190" s="241" t="s">
        <v>123</v>
      </c>
    </row>
    <row r="191" spans="1:51" s="14" customFormat="1" ht="12">
      <c r="A191" s="14"/>
      <c r="B191" s="242"/>
      <c r="C191" s="243"/>
      <c r="D191" s="226" t="s">
        <v>133</v>
      </c>
      <c r="E191" s="244" t="s">
        <v>1</v>
      </c>
      <c r="F191" s="245" t="s">
        <v>135</v>
      </c>
      <c r="G191" s="243"/>
      <c r="H191" s="246">
        <v>20.7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133</v>
      </c>
      <c r="AU191" s="252" t="s">
        <v>89</v>
      </c>
      <c r="AV191" s="14" t="s">
        <v>136</v>
      </c>
      <c r="AW191" s="14" t="s">
        <v>41</v>
      </c>
      <c r="AX191" s="14" t="s">
        <v>83</v>
      </c>
      <c r="AY191" s="252" t="s">
        <v>123</v>
      </c>
    </row>
    <row r="192" spans="1:51" s="15" customFormat="1" ht="12">
      <c r="A192" s="15"/>
      <c r="B192" s="253"/>
      <c r="C192" s="254"/>
      <c r="D192" s="226" t="s">
        <v>133</v>
      </c>
      <c r="E192" s="255" t="s">
        <v>1</v>
      </c>
      <c r="F192" s="256" t="s">
        <v>137</v>
      </c>
      <c r="G192" s="254"/>
      <c r="H192" s="257">
        <v>1168.3999999999999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3" t="s">
        <v>133</v>
      </c>
      <c r="AU192" s="263" t="s">
        <v>89</v>
      </c>
      <c r="AV192" s="15" t="s">
        <v>129</v>
      </c>
      <c r="AW192" s="15" t="s">
        <v>41</v>
      </c>
      <c r="AX192" s="15" t="s">
        <v>21</v>
      </c>
      <c r="AY192" s="263" t="s">
        <v>123</v>
      </c>
    </row>
    <row r="193" spans="1:65" s="2" customFormat="1" ht="24.15" customHeight="1">
      <c r="A193" s="38"/>
      <c r="B193" s="39"/>
      <c r="C193" s="212" t="s">
        <v>252</v>
      </c>
      <c r="D193" s="212" t="s">
        <v>125</v>
      </c>
      <c r="E193" s="213" t="s">
        <v>253</v>
      </c>
      <c r="F193" s="214" t="s">
        <v>254</v>
      </c>
      <c r="G193" s="215" t="s">
        <v>200</v>
      </c>
      <c r="H193" s="216">
        <v>12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48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129</v>
      </c>
      <c r="AT193" s="224" t="s">
        <v>125</v>
      </c>
      <c r="AU193" s="224" t="s">
        <v>89</v>
      </c>
      <c r="AY193" s="17" t="s">
        <v>123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21</v>
      </c>
      <c r="BK193" s="225">
        <f>ROUND(I193*H193,2)</f>
        <v>0</v>
      </c>
      <c r="BL193" s="17" t="s">
        <v>129</v>
      </c>
      <c r="BM193" s="224" t="s">
        <v>255</v>
      </c>
    </row>
    <row r="194" spans="1:65" s="2" customFormat="1" ht="21.75" customHeight="1">
      <c r="A194" s="38"/>
      <c r="B194" s="39"/>
      <c r="C194" s="212" t="s">
        <v>256</v>
      </c>
      <c r="D194" s="212" t="s">
        <v>125</v>
      </c>
      <c r="E194" s="213" t="s">
        <v>257</v>
      </c>
      <c r="F194" s="214" t="s">
        <v>258</v>
      </c>
      <c r="G194" s="215" t="s">
        <v>200</v>
      </c>
      <c r="H194" s="216">
        <v>12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48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129</v>
      </c>
      <c r="AT194" s="224" t="s">
        <v>125</v>
      </c>
      <c r="AU194" s="224" t="s">
        <v>89</v>
      </c>
      <c r="AY194" s="17" t="s">
        <v>123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21</v>
      </c>
      <c r="BK194" s="225">
        <f>ROUND(I194*H194,2)</f>
        <v>0</v>
      </c>
      <c r="BL194" s="17" t="s">
        <v>129</v>
      </c>
      <c r="BM194" s="224" t="s">
        <v>259</v>
      </c>
    </row>
    <row r="195" spans="1:63" s="12" customFormat="1" ht="22.8" customHeight="1">
      <c r="A195" s="12"/>
      <c r="B195" s="196"/>
      <c r="C195" s="197"/>
      <c r="D195" s="198" t="s">
        <v>82</v>
      </c>
      <c r="E195" s="210" t="s">
        <v>260</v>
      </c>
      <c r="F195" s="210" t="s">
        <v>261</v>
      </c>
      <c r="G195" s="197"/>
      <c r="H195" s="197"/>
      <c r="I195" s="200"/>
      <c r="J195" s="211">
        <f>BK195</f>
        <v>0</v>
      </c>
      <c r="K195" s="197"/>
      <c r="L195" s="202"/>
      <c r="M195" s="203"/>
      <c r="N195" s="204"/>
      <c r="O195" s="204"/>
      <c r="P195" s="205">
        <f>SUM(P196:P207)</f>
        <v>0</v>
      </c>
      <c r="Q195" s="204"/>
      <c r="R195" s="205">
        <f>SUM(R196:R207)</f>
        <v>0</v>
      </c>
      <c r="S195" s="204"/>
      <c r="T195" s="206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21</v>
      </c>
      <c r="AT195" s="208" t="s">
        <v>82</v>
      </c>
      <c r="AU195" s="208" t="s">
        <v>21</v>
      </c>
      <c r="AY195" s="207" t="s">
        <v>123</v>
      </c>
      <c r="BK195" s="209">
        <f>SUM(BK196:BK207)</f>
        <v>0</v>
      </c>
    </row>
    <row r="196" spans="1:65" s="2" customFormat="1" ht="21.75" customHeight="1">
      <c r="A196" s="38"/>
      <c r="B196" s="39"/>
      <c r="C196" s="212" t="s">
        <v>262</v>
      </c>
      <c r="D196" s="212" t="s">
        <v>125</v>
      </c>
      <c r="E196" s="213" t="s">
        <v>263</v>
      </c>
      <c r="F196" s="214" t="s">
        <v>264</v>
      </c>
      <c r="G196" s="215" t="s">
        <v>165</v>
      </c>
      <c r="H196" s="216">
        <v>58.74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48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129</v>
      </c>
      <c r="AT196" s="224" t="s">
        <v>125</v>
      </c>
      <c r="AU196" s="224" t="s">
        <v>89</v>
      </c>
      <c r="AY196" s="17" t="s">
        <v>123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21</v>
      </c>
      <c r="BK196" s="225">
        <f>ROUND(I196*H196,2)</f>
        <v>0</v>
      </c>
      <c r="BL196" s="17" t="s">
        <v>129</v>
      </c>
      <c r="BM196" s="224" t="s">
        <v>265</v>
      </c>
    </row>
    <row r="197" spans="1:47" s="2" customFormat="1" ht="12">
      <c r="A197" s="38"/>
      <c r="B197" s="39"/>
      <c r="C197" s="40"/>
      <c r="D197" s="226" t="s">
        <v>131</v>
      </c>
      <c r="E197" s="40"/>
      <c r="F197" s="227" t="s">
        <v>266</v>
      </c>
      <c r="G197" s="40"/>
      <c r="H197" s="40"/>
      <c r="I197" s="228"/>
      <c r="J197" s="40"/>
      <c r="K197" s="40"/>
      <c r="L197" s="44"/>
      <c r="M197" s="229"/>
      <c r="N197" s="230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131</v>
      </c>
      <c r="AU197" s="17" t="s">
        <v>89</v>
      </c>
    </row>
    <row r="198" spans="1:51" s="13" customFormat="1" ht="12">
      <c r="A198" s="13"/>
      <c r="B198" s="231"/>
      <c r="C198" s="232"/>
      <c r="D198" s="226" t="s">
        <v>133</v>
      </c>
      <c r="E198" s="233" t="s">
        <v>1</v>
      </c>
      <c r="F198" s="234" t="s">
        <v>267</v>
      </c>
      <c r="G198" s="232"/>
      <c r="H198" s="235">
        <v>58.74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133</v>
      </c>
      <c r="AU198" s="241" t="s">
        <v>89</v>
      </c>
      <c r="AV198" s="13" t="s">
        <v>89</v>
      </c>
      <c r="AW198" s="13" t="s">
        <v>41</v>
      </c>
      <c r="AX198" s="13" t="s">
        <v>83</v>
      </c>
      <c r="AY198" s="241" t="s">
        <v>123</v>
      </c>
    </row>
    <row r="199" spans="1:51" s="14" customFormat="1" ht="12">
      <c r="A199" s="14"/>
      <c r="B199" s="242"/>
      <c r="C199" s="243"/>
      <c r="D199" s="226" t="s">
        <v>133</v>
      </c>
      <c r="E199" s="244" t="s">
        <v>1</v>
      </c>
      <c r="F199" s="245" t="s">
        <v>135</v>
      </c>
      <c r="G199" s="243"/>
      <c r="H199" s="246">
        <v>58.74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133</v>
      </c>
      <c r="AU199" s="252" t="s">
        <v>89</v>
      </c>
      <c r="AV199" s="14" t="s">
        <v>136</v>
      </c>
      <c r="AW199" s="14" t="s">
        <v>41</v>
      </c>
      <c r="AX199" s="14" t="s">
        <v>21</v>
      </c>
      <c r="AY199" s="252" t="s">
        <v>123</v>
      </c>
    </row>
    <row r="200" spans="1:65" s="2" customFormat="1" ht="24.15" customHeight="1">
      <c r="A200" s="38"/>
      <c r="B200" s="39"/>
      <c r="C200" s="212" t="s">
        <v>268</v>
      </c>
      <c r="D200" s="212" t="s">
        <v>125</v>
      </c>
      <c r="E200" s="213" t="s">
        <v>269</v>
      </c>
      <c r="F200" s="214" t="s">
        <v>270</v>
      </c>
      <c r="G200" s="215" t="s">
        <v>165</v>
      </c>
      <c r="H200" s="216">
        <v>1467.6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48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129</v>
      </c>
      <c r="AT200" s="224" t="s">
        <v>125</v>
      </c>
      <c r="AU200" s="224" t="s">
        <v>89</v>
      </c>
      <c r="AY200" s="17" t="s">
        <v>123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21</v>
      </c>
      <c r="BK200" s="225">
        <f>ROUND(I200*H200,2)</f>
        <v>0</v>
      </c>
      <c r="BL200" s="17" t="s">
        <v>129</v>
      </c>
      <c r="BM200" s="224" t="s">
        <v>271</v>
      </c>
    </row>
    <row r="201" spans="1:47" s="2" customFormat="1" ht="12">
      <c r="A201" s="38"/>
      <c r="B201" s="39"/>
      <c r="C201" s="40"/>
      <c r="D201" s="226" t="s">
        <v>131</v>
      </c>
      <c r="E201" s="40"/>
      <c r="F201" s="227" t="s">
        <v>272</v>
      </c>
      <c r="G201" s="40"/>
      <c r="H201" s="40"/>
      <c r="I201" s="228"/>
      <c r="J201" s="40"/>
      <c r="K201" s="40"/>
      <c r="L201" s="44"/>
      <c r="M201" s="229"/>
      <c r="N201" s="230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131</v>
      </c>
      <c r="AU201" s="17" t="s">
        <v>89</v>
      </c>
    </row>
    <row r="202" spans="1:51" s="13" customFormat="1" ht="12">
      <c r="A202" s="13"/>
      <c r="B202" s="231"/>
      <c r="C202" s="232"/>
      <c r="D202" s="226" t="s">
        <v>133</v>
      </c>
      <c r="E202" s="233" t="s">
        <v>1</v>
      </c>
      <c r="F202" s="234" t="s">
        <v>273</v>
      </c>
      <c r="G202" s="232"/>
      <c r="H202" s="235">
        <v>1467.6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133</v>
      </c>
      <c r="AU202" s="241" t="s">
        <v>89</v>
      </c>
      <c r="AV202" s="13" t="s">
        <v>89</v>
      </c>
      <c r="AW202" s="13" t="s">
        <v>41</v>
      </c>
      <c r="AX202" s="13" t="s">
        <v>83</v>
      </c>
      <c r="AY202" s="241" t="s">
        <v>123</v>
      </c>
    </row>
    <row r="203" spans="1:51" s="14" customFormat="1" ht="12">
      <c r="A203" s="14"/>
      <c r="B203" s="242"/>
      <c r="C203" s="243"/>
      <c r="D203" s="226" t="s">
        <v>133</v>
      </c>
      <c r="E203" s="244" t="s">
        <v>1</v>
      </c>
      <c r="F203" s="245" t="s">
        <v>135</v>
      </c>
      <c r="G203" s="243"/>
      <c r="H203" s="246">
        <v>1467.6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133</v>
      </c>
      <c r="AU203" s="252" t="s">
        <v>89</v>
      </c>
      <c r="AV203" s="14" t="s">
        <v>136</v>
      </c>
      <c r="AW203" s="14" t="s">
        <v>41</v>
      </c>
      <c r="AX203" s="14" t="s">
        <v>21</v>
      </c>
      <c r="AY203" s="252" t="s">
        <v>123</v>
      </c>
    </row>
    <row r="204" spans="1:65" s="2" customFormat="1" ht="33" customHeight="1">
      <c r="A204" s="38"/>
      <c r="B204" s="39"/>
      <c r="C204" s="212" t="s">
        <v>274</v>
      </c>
      <c r="D204" s="212" t="s">
        <v>125</v>
      </c>
      <c r="E204" s="213" t="s">
        <v>275</v>
      </c>
      <c r="F204" s="214" t="s">
        <v>276</v>
      </c>
      <c r="G204" s="215" t="s">
        <v>165</v>
      </c>
      <c r="H204" s="216">
        <v>0.74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48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129</v>
      </c>
      <c r="AT204" s="224" t="s">
        <v>125</v>
      </c>
      <c r="AU204" s="224" t="s">
        <v>89</v>
      </c>
      <c r="AY204" s="17" t="s">
        <v>123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21</v>
      </c>
      <c r="BK204" s="225">
        <f>ROUND(I204*H204,2)</f>
        <v>0</v>
      </c>
      <c r="BL204" s="17" t="s">
        <v>129</v>
      </c>
      <c r="BM204" s="224" t="s">
        <v>277</v>
      </c>
    </row>
    <row r="205" spans="1:47" s="2" customFormat="1" ht="12">
      <c r="A205" s="38"/>
      <c r="B205" s="39"/>
      <c r="C205" s="40"/>
      <c r="D205" s="226" t="s">
        <v>131</v>
      </c>
      <c r="E205" s="40"/>
      <c r="F205" s="227" t="s">
        <v>278</v>
      </c>
      <c r="G205" s="40"/>
      <c r="H205" s="40"/>
      <c r="I205" s="228"/>
      <c r="J205" s="40"/>
      <c r="K205" s="40"/>
      <c r="L205" s="44"/>
      <c r="M205" s="229"/>
      <c r="N205" s="230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131</v>
      </c>
      <c r="AU205" s="17" t="s">
        <v>89</v>
      </c>
    </row>
    <row r="206" spans="1:65" s="2" customFormat="1" ht="24.15" customHeight="1">
      <c r="A206" s="38"/>
      <c r="B206" s="39"/>
      <c r="C206" s="212" t="s">
        <v>279</v>
      </c>
      <c r="D206" s="212" t="s">
        <v>125</v>
      </c>
      <c r="E206" s="213" t="s">
        <v>280</v>
      </c>
      <c r="F206" s="214" t="s">
        <v>281</v>
      </c>
      <c r="G206" s="215" t="s">
        <v>165</v>
      </c>
      <c r="H206" s="216">
        <v>58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48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129</v>
      </c>
      <c r="AT206" s="224" t="s">
        <v>125</v>
      </c>
      <c r="AU206" s="224" t="s">
        <v>89</v>
      </c>
      <c r="AY206" s="17" t="s">
        <v>123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21</v>
      </c>
      <c r="BK206" s="225">
        <f>ROUND(I206*H206,2)</f>
        <v>0</v>
      </c>
      <c r="BL206" s="17" t="s">
        <v>129</v>
      </c>
      <c r="BM206" s="224" t="s">
        <v>282</v>
      </c>
    </row>
    <row r="207" spans="1:47" s="2" customFormat="1" ht="12">
      <c r="A207" s="38"/>
      <c r="B207" s="39"/>
      <c r="C207" s="40"/>
      <c r="D207" s="226" t="s">
        <v>131</v>
      </c>
      <c r="E207" s="40"/>
      <c r="F207" s="227" t="s">
        <v>283</v>
      </c>
      <c r="G207" s="40"/>
      <c r="H207" s="40"/>
      <c r="I207" s="228"/>
      <c r="J207" s="40"/>
      <c r="K207" s="40"/>
      <c r="L207" s="44"/>
      <c r="M207" s="229"/>
      <c r="N207" s="230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131</v>
      </c>
      <c r="AU207" s="17" t="s">
        <v>89</v>
      </c>
    </row>
    <row r="208" spans="1:63" s="12" customFormat="1" ht="22.8" customHeight="1">
      <c r="A208" s="12"/>
      <c r="B208" s="196"/>
      <c r="C208" s="197"/>
      <c r="D208" s="198" t="s">
        <v>82</v>
      </c>
      <c r="E208" s="210" t="s">
        <v>284</v>
      </c>
      <c r="F208" s="210" t="s">
        <v>285</v>
      </c>
      <c r="G208" s="197"/>
      <c r="H208" s="197"/>
      <c r="I208" s="200"/>
      <c r="J208" s="211">
        <f>BK208</f>
        <v>0</v>
      </c>
      <c r="K208" s="197"/>
      <c r="L208" s="202"/>
      <c r="M208" s="203"/>
      <c r="N208" s="204"/>
      <c r="O208" s="204"/>
      <c r="P208" s="205">
        <f>P209</f>
        <v>0</v>
      </c>
      <c r="Q208" s="204"/>
      <c r="R208" s="205">
        <f>R209</f>
        <v>0</v>
      </c>
      <c r="S208" s="204"/>
      <c r="T208" s="206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7" t="s">
        <v>21</v>
      </c>
      <c r="AT208" s="208" t="s">
        <v>82</v>
      </c>
      <c r="AU208" s="208" t="s">
        <v>21</v>
      </c>
      <c r="AY208" s="207" t="s">
        <v>123</v>
      </c>
      <c r="BK208" s="209">
        <f>BK209</f>
        <v>0</v>
      </c>
    </row>
    <row r="209" spans="1:65" s="2" customFormat="1" ht="33" customHeight="1">
      <c r="A209" s="38"/>
      <c r="B209" s="39"/>
      <c r="C209" s="212" t="s">
        <v>286</v>
      </c>
      <c r="D209" s="212" t="s">
        <v>125</v>
      </c>
      <c r="E209" s="213" t="s">
        <v>287</v>
      </c>
      <c r="F209" s="214" t="s">
        <v>288</v>
      </c>
      <c r="G209" s="215" t="s">
        <v>165</v>
      </c>
      <c r="H209" s="216">
        <v>64.827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48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129</v>
      </c>
      <c r="AT209" s="224" t="s">
        <v>125</v>
      </c>
      <c r="AU209" s="224" t="s">
        <v>89</v>
      </c>
      <c r="AY209" s="17" t="s">
        <v>123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21</v>
      </c>
      <c r="BK209" s="225">
        <f>ROUND(I209*H209,2)</f>
        <v>0</v>
      </c>
      <c r="BL209" s="17" t="s">
        <v>129</v>
      </c>
      <c r="BM209" s="224" t="s">
        <v>289</v>
      </c>
    </row>
    <row r="210" spans="1:63" s="12" customFormat="1" ht="25.9" customHeight="1">
      <c r="A210" s="12"/>
      <c r="B210" s="196"/>
      <c r="C210" s="197"/>
      <c r="D210" s="198" t="s">
        <v>82</v>
      </c>
      <c r="E210" s="199" t="s">
        <v>290</v>
      </c>
      <c r="F210" s="199" t="s">
        <v>291</v>
      </c>
      <c r="G210" s="197"/>
      <c r="H210" s="197"/>
      <c r="I210" s="200"/>
      <c r="J210" s="201">
        <f>BK210</f>
        <v>0</v>
      </c>
      <c r="K210" s="197"/>
      <c r="L210" s="202"/>
      <c r="M210" s="203"/>
      <c r="N210" s="204"/>
      <c r="O210" s="204"/>
      <c r="P210" s="205">
        <f>P211+P220+P225+P228</f>
        <v>0</v>
      </c>
      <c r="Q210" s="204"/>
      <c r="R210" s="205">
        <f>R211+R220+R225+R228</f>
        <v>0</v>
      </c>
      <c r="S210" s="204"/>
      <c r="T210" s="206">
        <f>T211+T220+T225+T228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151</v>
      </c>
      <c r="AT210" s="208" t="s">
        <v>82</v>
      </c>
      <c r="AU210" s="208" t="s">
        <v>83</v>
      </c>
      <c r="AY210" s="207" t="s">
        <v>123</v>
      </c>
      <c r="BK210" s="209">
        <f>BK211+BK220+BK225+BK228</f>
        <v>0</v>
      </c>
    </row>
    <row r="211" spans="1:63" s="12" customFormat="1" ht="22.8" customHeight="1">
      <c r="A211" s="12"/>
      <c r="B211" s="196"/>
      <c r="C211" s="197"/>
      <c r="D211" s="198" t="s">
        <v>82</v>
      </c>
      <c r="E211" s="210" t="s">
        <v>292</v>
      </c>
      <c r="F211" s="210" t="s">
        <v>293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SUM(P212:P219)</f>
        <v>0</v>
      </c>
      <c r="Q211" s="204"/>
      <c r="R211" s="205">
        <f>SUM(R212:R219)</f>
        <v>0</v>
      </c>
      <c r="S211" s="204"/>
      <c r="T211" s="206">
        <f>SUM(T212:T219)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151</v>
      </c>
      <c r="AT211" s="208" t="s">
        <v>82</v>
      </c>
      <c r="AU211" s="208" t="s">
        <v>21</v>
      </c>
      <c r="AY211" s="207" t="s">
        <v>123</v>
      </c>
      <c r="BK211" s="209">
        <f>SUM(BK212:BK219)</f>
        <v>0</v>
      </c>
    </row>
    <row r="212" spans="1:65" s="2" customFormat="1" ht="16.5" customHeight="1">
      <c r="A212" s="38"/>
      <c r="B212" s="39"/>
      <c r="C212" s="212" t="s">
        <v>294</v>
      </c>
      <c r="D212" s="212" t="s">
        <v>125</v>
      </c>
      <c r="E212" s="213" t="s">
        <v>295</v>
      </c>
      <c r="F212" s="214" t="s">
        <v>296</v>
      </c>
      <c r="G212" s="215" t="s">
        <v>297</v>
      </c>
      <c r="H212" s="216">
        <v>1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48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298</v>
      </c>
      <c r="AT212" s="224" t="s">
        <v>125</v>
      </c>
      <c r="AU212" s="224" t="s">
        <v>89</v>
      </c>
      <c r="AY212" s="17" t="s">
        <v>123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21</v>
      </c>
      <c r="BK212" s="225">
        <f>ROUND(I212*H212,2)</f>
        <v>0</v>
      </c>
      <c r="BL212" s="17" t="s">
        <v>298</v>
      </c>
      <c r="BM212" s="224" t="s">
        <v>299</v>
      </c>
    </row>
    <row r="213" spans="1:47" s="2" customFormat="1" ht="12">
      <c r="A213" s="38"/>
      <c r="B213" s="39"/>
      <c r="C213" s="40"/>
      <c r="D213" s="226" t="s">
        <v>131</v>
      </c>
      <c r="E213" s="40"/>
      <c r="F213" s="227" t="s">
        <v>296</v>
      </c>
      <c r="G213" s="40"/>
      <c r="H213" s="40"/>
      <c r="I213" s="228"/>
      <c r="J213" s="40"/>
      <c r="K213" s="40"/>
      <c r="L213" s="44"/>
      <c r="M213" s="229"/>
      <c r="N213" s="230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131</v>
      </c>
      <c r="AU213" s="17" t="s">
        <v>89</v>
      </c>
    </row>
    <row r="214" spans="1:65" s="2" customFormat="1" ht="16.5" customHeight="1">
      <c r="A214" s="38"/>
      <c r="B214" s="39"/>
      <c r="C214" s="212" t="s">
        <v>300</v>
      </c>
      <c r="D214" s="212" t="s">
        <v>125</v>
      </c>
      <c r="E214" s="213" t="s">
        <v>301</v>
      </c>
      <c r="F214" s="214" t="s">
        <v>302</v>
      </c>
      <c r="G214" s="215" t="s">
        <v>297</v>
      </c>
      <c r="H214" s="216">
        <v>1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48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298</v>
      </c>
      <c r="AT214" s="224" t="s">
        <v>125</v>
      </c>
      <c r="AU214" s="224" t="s">
        <v>89</v>
      </c>
      <c r="AY214" s="17" t="s">
        <v>123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21</v>
      </c>
      <c r="BK214" s="225">
        <f>ROUND(I214*H214,2)</f>
        <v>0</v>
      </c>
      <c r="BL214" s="17" t="s">
        <v>298</v>
      </c>
      <c r="BM214" s="224" t="s">
        <v>303</v>
      </c>
    </row>
    <row r="215" spans="1:47" s="2" customFormat="1" ht="12">
      <c r="A215" s="38"/>
      <c r="B215" s="39"/>
      <c r="C215" s="40"/>
      <c r="D215" s="226" t="s">
        <v>131</v>
      </c>
      <c r="E215" s="40"/>
      <c r="F215" s="227" t="s">
        <v>302</v>
      </c>
      <c r="G215" s="40"/>
      <c r="H215" s="40"/>
      <c r="I215" s="228"/>
      <c r="J215" s="40"/>
      <c r="K215" s="40"/>
      <c r="L215" s="44"/>
      <c r="M215" s="229"/>
      <c r="N215" s="230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131</v>
      </c>
      <c r="AU215" s="17" t="s">
        <v>89</v>
      </c>
    </row>
    <row r="216" spans="1:65" s="2" customFormat="1" ht="16.5" customHeight="1">
      <c r="A216" s="38"/>
      <c r="B216" s="39"/>
      <c r="C216" s="212" t="s">
        <v>304</v>
      </c>
      <c r="D216" s="212" t="s">
        <v>125</v>
      </c>
      <c r="E216" s="213" t="s">
        <v>305</v>
      </c>
      <c r="F216" s="214" t="s">
        <v>306</v>
      </c>
      <c r="G216" s="215" t="s">
        <v>297</v>
      </c>
      <c r="H216" s="216">
        <v>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48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298</v>
      </c>
      <c r="AT216" s="224" t="s">
        <v>125</v>
      </c>
      <c r="AU216" s="224" t="s">
        <v>89</v>
      </c>
      <c r="AY216" s="17" t="s">
        <v>123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21</v>
      </c>
      <c r="BK216" s="225">
        <f>ROUND(I216*H216,2)</f>
        <v>0</v>
      </c>
      <c r="BL216" s="17" t="s">
        <v>298</v>
      </c>
      <c r="BM216" s="224" t="s">
        <v>307</v>
      </c>
    </row>
    <row r="217" spans="1:47" s="2" customFormat="1" ht="12">
      <c r="A217" s="38"/>
      <c r="B217" s="39"/>
      <c r="C217" s="40"/>
      <c r="D217" s="226" t="s">
        <v>131</v>
      </c>
      <c r="E217" s="40"/>
      <c r="F217" s="227" t="s">
        <v>306</v>
      </c>
      <c r="G217" s="40"/>
      <c r="H217" s="40"/>
      <c r="I217" s="228"/>
      <c r="J217" s="40"/>
      <c r="K217" s="40"/>
      <c r="L217" s="44"/>
      <c r="M217" s="229"/>
      <c r="N217" s="230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131</v>
      </c>
      <c r="AU217" s="17" t="s">
        <v>89</v>
      </c>
    </row>
    <row r="218" spans="1:65" s="2" customFormat="1" ht="16.5" customHeight="1">
      <c r="A218" s="38"/>
      <c r="B218" s="39"/>
      <c r="C218" s="212" t="s">
        <v>308</v>
      </c>
      <c r="D218" s="212" t="s">
        <v>125</v>
      </c>
      <c r="E218" s="213" t="s">
        <v>309</v>
      </c>
      <c r="F218" s="214" t="s">
        <v>310</v>
      </c>
      <c r="G218" s="215" t="s">
        <v>297</v>
      </c>
      <c r="H218" s="216">
        <v>1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48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298</v>
      </c>
      <c r="AT218" s="224" t="s">
        <v>125</v>
      </c>
      <c r="AU218" s="224" t="s">
        <v>89</v>
      </c>
      <c r="AY218" s="17" t="s">
        <v>123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21</v>
      </c>
      <c r="BK218" s="225">
        <f>ROUND(I218*H218,2)</f>
        <v>0</v>
      </c>
      <c r="BL218" s="17" t="s">
        <v>298</v>
      </c>
      <c r="BM218" s="224" t="s">
        <v>311</v>
      </c>
    </row>
    <row r="219" spans="1:47" s="2" customFormat="1" ht="12">
      <c r="A219" s="38"/>
      <c r="B219" s="39"/>
      <c r="C219" s="40"/>
      <c r="D219" s="226" t="s">
        <v>131</v>
      </c>
      <c r="E219" s="40"/>
      <c r="F219" s="227" t="s">
        <v>310</v>
      </c>
      <c r="G219" s="40"/>
      <c r="H219" s="40"/>
      <c r="I219" s="228"/>
      <c r="J219" s="40"/>
      <c r="K219" s="40"/>
      <c r="L219" s="44"/>
      <c r="M219" s="229"/>
      <c r="N219" s="230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131</v>
      </c>
      <c r="AU219" s="17" t="s">
        <v>89</v>
      </c>
    </row>
    <row r="220" spans="1:63" s="12" customFormat="1" ht="22.8" customHeight="1">
      <c r="A220" s="12"/>
      <c r="B220" s="196"/>
      <c r="C220" s="197"/>
      <c r="D220" s="198" t="s">
        <v>82</v>
      </c>
      <c r="E220" s="210" t="s">
        <v>312</v>
      </c>
      <c r="F220" s="210" t="s">
        <v>313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SUM(P221:P224)</f>
        <v>0</v>
      </c>
      <c r="Q220" s="204"/>
      <c r="R220" s="205">
        <f>SUM(R221:R224)</f>
        <v>0</v>
      </c>
      <c r="S220" s="204"/>
      <c r="T220" s="206">
        <f>SUM(T221:T224)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151</v>
      </c>
      <c r="AT220" s="208" t="s">
        <v>82</v>
      </c>
      <c r="AU220" s="208" t="s">
        <v>21</v>
      </c>
      <c r="AY220" s="207" t="s">
        <v>123</v>
      </c>
      <c r="BK220" s="209">
        <f>SUM(BK221:BK224)</f>
        <v>0</v>
      </c>
    </row>
    <row r="221" spans="1:65" s="2" customFormat="1" ht="16.5" customHeight="1">
      <c r="A221" s="38"/>
      <c r="B221" s="39"/>
      <c r="C221" s="212" t="s">
        <v>314</v>
      </c>
      <c r="D221" s="212" t="s">
        <v>125</v>
      </c>
      <c r="E221" s="213" t="s">
        <v>315</v>
      </c>
      <c r="F221" s="214" t="s">
        <v>313</v>
      </c>
      <c r="G221" s="215" t="s">
        <v>297</v>
      </c>
      <c r="H221" s="216">
        <v>1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48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298</v>
      </c>
      <c r="AT221" s="224" t="s">
        <v>125</v>
      </c>
      <c r="AU221" s="224" t="s">
        <v>89</v>
      </c>
      <c r="AY221" s="17" t="s">
        <v>123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21</v>
      </c>
      <c r="BK221" s="225">
        <f>ROUND(I221*H221,2)</f>
        <v>0</v>
      </c>
      <c r="BL221" s="17" t="s">
        <v>298</v>
      </c>
      <c r="BM221" s="224" t="s">
        <v>316</v>
      </c>
    </row>
    <row r="222" spans="1:47" s="2" customFormat="1" ht="12">
      <c r="A222" s="38"/>
      <c r="B222" s="39"/>
      <c r="C222" s="40"/>
      <c r="D222" s="226" t="s">
        <v>131</v>
      </c>
      <c r="E222" s="40"/>
      <c r="F222" s="227" t="s">
        <v>313</v>
      </c>
      <c r="G222" s="40"/>
      <c r="H222" s="40"/>
      <c r="I222" s="228"/>
      <c r="J222" s="40"/>
      <c r="K222" s="40"/>
      <c r="L222" s="44"/>
      <c r="M222" s="229"/>
      <c r="N222" s="230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131</v>
      </c>
      <c r="AU222" s="17" t="s">
        <v>89</v>
      </c>
    </row>
    <row r="223" spans="1:65" s="2" customFormat="1" ht="16.5" customHeight="1">
      <c r="A223" s="38"/>
      <c r="B223" s="39"/>
      <c r="C223" s="212" t="s">
        <v>317</v>
      </c>
      <c r="D223" s="212" t="s">
        <v>125</v>
      </c>
      <c r="E223" s="213" t="s">
        <v>318</v>
      </c>
      <c r="F223" s="214" t="s">
        <v>319</v>
      </c>
      <c r="G223" s="215" t="s">
        <v>297</v>
      </c>
      <c r="H223" s="216">
        <v>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48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298</v>
      </c>
      <c r="AT223" s="224" t="s">
        <v>125</v>
      </c>
      <c r="AU223" s="224" t="s">
        <v>89</v>
      </c>
      <c r="AY223" s="17" t="s">
        <v>123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21</v>
      </c>
      <c r="BK223" s="225">
        <f>ROUND(I223*H223,2)</f>
        <v>0</v>
      </c>
      <c r="BL223" s="17" t="s">
        <v>298</v>
      </c>
      <c r="BM223" s="224" t="s">
        <v>320</v>
      </c>
    </row>
    <row r="224" spans="1:47" s="2" customFormat="1" ht="12">
      <c r="A224" s="38"/>
      <c r="B224" s="39"/>
      <c r="C224" s="40"/>
      <c r="D224" s="226" t="s">
        <v>131</v>
      </c>
      <c r="E224" s="40"/>
      <c r="F224" s="227" t="s">
        <v>319</v>
      </c>
      <c r="G224" s="40"/>
      <c r="H224" s="40"/>
      <c r="I224" s="228"/>
      <c r="J224" s="40"/>
      <c r="K224" s="40"/>
      <c r="L224" s="44"/>
      <c r="M224" s="229"/>
      <c r="N224" s="230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131</v>
      </c>
      <c r="AU224" s="17" t="s">
        <v>89</v>
      </c>
    </row>
    <row r="225" spans="1:63" s="12" customFormat="1" ht="22.8" customHeight="1">
      <c r="A225" s="12"/>
      <c r="B225" s="196"/>
      <c r="C225" s="197"/>
      <c r="D225" s="198" t="s">
        <v>82</v>
      </c>
      <c r="E225" s="210" t="s">
        <v>321</v>
      </c>
      <c r="F225" s="210" t="s">
        <v>322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SUM(P226:P227)</f>
        <v>0</v>
      </c>
      <c r="Q225" s="204"/>
      <c r="R225" s="205">
        <f>SUM(R226:R227)</f>
        <v>0</v>
      </c>
      <c r="S225" s="204"/>
      <c r="T225" s="206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151</v>
      </c>
      <c r="AT225" s="208" t="s">
        <v>82</v>
      </c>
      <c r="AU225" s="208" t="s">
        <v>21</v>
      </c>
      <c r="AY225" s="207" t="s">
        <v>123</v>
      </c>
      <c r="BK225" s="209">
        <f>SUM(BK226:BK227)</f>
        <v>0</v>
      </c>
    </row>
    <row r="226" spans="1:65" s="2" customFormat="1" ht="16.5" customHeight="1">
      <c r="A226" s="38"/>
      <c r="B226" s="39"/>
      <c r="C226" s="212" t="s">
        <v>323</v>
      </c>
      <c r="D226" s="212" t="s">
        <v>125</v>
      </c>
      <c r="E226" s="213" t="s">
        <v>324</v>
      </c>
      <c r="F226" s="214" t="s">
        <v>325</v>
      </c>
      <c r="G226" s="215" t="s">
        <v>297</v>
      </c>
      <c r="H226" s="216">
        <v>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48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298</v>
      </c>
      <c r="AT226" s="224" t="s">
        <v>125</v>
      </c>
      <c r="AU226" s="224" t="s">
        <v>89</v>
      </c>
      <c r="AY226" s="17" t="s">
        <v>123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21</v>
      </c>
      <c r="BK226" s="225">
        <f>ROUND(I226*H226,2)</f>
        <v>0</v>
      </c>
      <c r="BL226" s="17" t="s">
        <v>298</v>
      </c>
      <c r="BM226" s="224" t="s">
        <v>326</v>
      </c>
    </row>
    <row r="227" spans="1:47" s="2" customFormat="1" ht="12">
      <c r="A227" s="38"/>
      <c r="B227" s="39"/>
      <c r="C227" s="40"/>
      <c r="D227" s="226" t="s">
        <v>131</v>
      </c>
      <c r="E227" s="40"/>
      <c r="F227" s="227" t="s">
        <v>325</v>
      </c>
      <c r="G227" s="40"/>
      <c r="H227" s="40"/>
      <c r="I227" s="228"/>
      <c r="J227" s="40"/>
      <c r="K227" s="40"/>
      <c r="L227" s="44"/>
      <c r="M227" s="229"/>
      <c r="N227" s="230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131</v>
      </c>
      <c r="AU227" s="17" t="s">
        <v>89</v>
      </c>
    </row>
    <row r="228" spans="1:63" s="12" customFormat="1" ht="22.8" customHeight="1">
      <c r="A228" s="12"/>
      <c r="B228" s="196"/>
      <c r="C228" s="197"/>
      <c r="D228" s="198" t="s">
        <v>82</v>
      </c>
      <c r="E228" s="210" t="s">
        <v>327</v>
      </c>
      <c r="F228" s="210" t="s">
        <v>328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SUM(P229:P230)</f>
        <v>0</v>
      </c>
      <c r="Q228" s="204"/>
      <c r="R228" s="205">
        <f>SUM(R229:R230)</f>
        <v>0</v>
      </c>
      <c r="S228" s="204"/>
      <c r="T228" s="206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151</v>
      </c>
      <c r="AT228" s="208" t="s">
        <v>82</v>
      </c>
      <c r="AU228" s="208" t="s">
        <v>21</v>
      </c>
      <c r="AY228" s="207" t="s">
        <v>123</v>
      </c>
      <c r="BK228" s="209">
        <f>SUM(BK229:BK230)</f>
        <v>0</v>
      </c>
    </row>
    <row r="229" spans="1:65" s="2" customFormat="1" ht="24.15" customHeight="1">
      <c r="A229" s="38"/>
      <c r="B229" s="39"/>
      <c r="C229" s="212" t="s">
        <v>329</v>
      </c>
      <c r="D229" s="212" t="s">
        <v>125</v>
      </c>
      <c r="E229" s="213" t="s">
        <v>330</v>
      </c>
      <c r="F229" s="214" t="s">
        <v>331</v>
      </c>
      <c r="G229" s="215" t="s">
        <v>297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48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298</v>
      </c>
      <c r="AT229" s="224" t="s">
        <v>125</v>
      </c>
      <c r="AU229" s="224" t="s">
        <v>89</v>
      </c>
      <c r="AY229" s="17" t="s">
        <v>123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21</v>
      </c>
      <c r="BK229" s="225">
        <f>ROUND(I229*H229,2)</f>
        <v>0</v>
      </c>
      <c r="BL229" s="17" t="s">
        <v>298</v>
      </c>
      <c r="BM229" s="224" t="s">
        <v>332</v>
      </c>
    </row>
    <row r="230" spans="1:47" s="2" customFormat="1" ht="12">
      <c r="A230" s="38"/>
      <c r="B230" s="39"/>
      <c r="C230" s="40"/>
      <c r="D230" s="226" t="s">
        <v>131</v>
      </c>
      <c r="E230" s="40"/>
      <c r="F230" s="227" t="s">
        <v>331</v>
      </c>
      <c r="G230" s="40"/>
      <c r="H230" s="40"/>
      <c r="I230" s="228"/>
      <c r="J230" s="40"/>
      <c r="K230" s="40"/>
      <c r="L230" s="44"/>
      <c r="M230" s="275"/>
      <c r="N230" s="276"/>
      <c r="O230" s="277"/>
      <c r="P230" s="277"/>
      <c r="Q230" s="277"/>
      <c r="R230" s="277"/>
      <c r="S230" s="277"/>
      <c r="T230" s="27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131</v>
      </c>
      <c r="AU230" s="17" t="s">
        <v>89</v>
      </c>
    </row>
    <row r="231" spans="1:31" s="2" customFormat="1" ht="6.95" customHeight="1">
      <c r="A231" s="38"/>
      <c r="B231" s="66"/>
      <c r="C231" s="67"/>
      <c r="D231" s="67"/>
      <c r="E231" s="67"/>
      <c r="F231" s="67"/>
      <c r="G231" s="67"/>
      <c r="H231" s="67"/>
      <c r="I231" s="67"/>
      <c r="J231" s="67"/>
      <c r="K231" s="67"/>
      <c r="L231" s="44"/>
      <c r="M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</row>
  </sheetData>
  <sheetProtection password="CC35" sheet="1" objects="1" scenarios="1" formatColumns="0" formatRows="0" autoFilter="0"/>
  <autoFilter ref="C123:K230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PC30-RUDA\PC30</dc:creator>
  <cp:keywords/>
  <dc:description/>
  <cp:lastModifiedBy>PC30-RUDA\PC30</cp:lastModifiedBy>
  <dcterms:created xsi:type="dcterms:W3CDTF">2022-06-13T12:45:21Z</dcterms:created>
  <dcterms:modified xsi:type="dcterms:W3CDTF">2022-06-13T12:45:26Z</dcterms:modified>
  <cp:category/>
  <cp:version/>
  <cp:contentType/>
  <cp:contentStatus/>
</cp:coreProperties>
</file>