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esktop\Demolice RD Ohrazenice, čp. 1248 - MU Turnov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Pol'!$A$1:$X$103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02" i="12"/>
  <c r="BA100" i="12"/>
  <c r="BA98" i="12"/>
  <c r="BA94" i="12"/>
  <c r="BA2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6" i="12"/>
  <c r="G8" i="12" s="1"/>
  <c r="I16" i="12"/>
  <c r="K16" i="12"/>
  <c r="O16" i="12"/>
  <c r="O8" i="12" s="1"/>
  <c r="Q16" i="12"/>
  <c r="V16" i="12"/>
  <c r="G19" i="12"/>
  <c r="I19" i="12"/>
  <c r="K19" i="12"/>
  <c r="M19" i="12"/>
  <c r="O19" i="12"/>
  <c r="Q19" i="12"/>
  <c r="V19" i="12"/>
  <c r="G23" i="12"/>
  <c r="I23" i="12"/>
  <c r="K23" i="12"/>
  <c r="M23" i="12"/>
  <c r="O23" i="12"/>
  <c r="Q23" i="12"/>
  <c r="V23" i="12"/>
  <c r="G26" i="12"/>
  <c r="G25" i="12" s="1"/>
  <c r="I26" i="12"/>
  <c r="I25" i="12" s="1"/>
  <c r="K26" i="12"/>
  <c r="K25" i="12" s="1"/>
  <c r="O26" i="12"/>
  <c r="O25" i="12" s="1"/>
  <c r="Q26" i="12"/>
  <c r="Q25" i="12" s="1"/>
  <c r="V26" i="12"/>
  <c r="V25" i="12" s="1"/>
  <c r="I30" i="12"/>
  <c r="Q30" i="12"/>
  <c r="G31" i="12"/>
  <c r="I31" i="12"/>
  <c r="K31" i="12"/>
  <c r="K30" i="12" s="1"/>
  <c r="M31" i="12"/>
  <c r="M30" i="12" s="1"/>
  <c r="O31" i="12"/>
  <c r="Q31" i="12"/>
  <c r="V31" i="12"/>
  <c r="V30" i="12" s="1"/>
  <c r="G32" i="12"/>
  <c r="G30" i="12" s="1"/>
  <c r="I32" i="12"/>
  <c r="K32" i="12"/>
  <c r="M32" i="12"/>
  <c r="O32" i="12"/>
  <c r="O30" i="12" s="1"/>
  <c r="Q32" i="12"/>
  <c r="V32" i="12"/>
  <c r="G35" i="12"/>
  <c r="M35" i="12" s="1"/>
  <c r="I35" i="12"/>
  <c r="I34" i="12" s="1"/>
  <c r="K35" i="12"/>
  <c r="K34" i="12" s="1"/>
  <c r="O35" i="12"/>
  <c r="Q35" i="12"/>
  <c r="Q34" i="12" s="1"/>
  <c r="V35" i="12"/>
  <c r="V34" i="12" s="1"/>
  <c r="G39" i="12"/>
  <c r="I39" i="12"/>
  <c r="K39" i="12"/>
  <c r="M39" i="12"/>
  <c r="O39" i="12"/>
  <c r="Q39" i="12"/>
  <c r="V39" i="12"/>
  <c r="G42" i="12"/>
  <c r="I42" i="12"/>
  <c r="K42" i="12"/>
  <c r="M42" i="12"/>
  <c r="O42" i="12"/>
  <c r="Q42" i="12"/>
  <c r="V42" i="12"/>
  <c r="G45" i="12"/>
  <c r="G34" i="12" s="1"/>
  <c r="I45" i="12"/>
  <c r="K45" i="12"/>
  <c r="O45" i="12"/>
  <c r="O34" i="12" s="1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49" i="12"/>
  <c r="O49" i="12"/>
  <c r="G50" i="12"/>
  <c r="M50" i="12" s="1"/>
  <c r="M49" i="12" s="1"/>
  <c r="I50" i="12"/>
  <c r="I49" i="12" s="1"/>
  <c r="K50" i="12"/>
  <c r="K49" i="12" s="1"/>
  <c r="O50" i="12"/>
  <c r="Q50" i="12"/>
  <c r="Q49" i="12" s="1"/>
  <c r="V50" i="12"/>
  <c r="V49" i="12" s="1"/>
  <c r="K54" i="12"/>
  <c r="V54" i="12"/>
  <c r="G55" i="12"/>
  <c r="G54" i="12" s="1"/>
  <c r="I55" i="12"/>
  <c r="I54" i="12" s="1"/>
  <c r="K55" i="12"/>
  <c r="M55" i="12"/>
  <c r="M54" i="12" s="1"/>
  <c r="O55" i="12"/>
  <c r="O54" i="12" s="1"/>
  <c r="Q55" i="12"/>
  <c r="Q54" i="12" s="1"/>
  <c r="V55" i="12"/>
  <c r="G59" i="12"/>
  <c r="O59" i="12"/>
  <c r="G60" i="12"/>
  <c r="I60" i="12"/>
  <c r="I59" i="12" s="1"/>
  <c r="K60" i="12"/>
  <c r="K59" i="12" s="1"/>
  <c r="M60" i="12"/>
  <c r="M59" i="12" s="1"/>
  <c r="O60" i="12"/>
  <c r="Q60" i="12"/>
  <c r="Q59" i="12" s="1"/>
  <c r="V60" i="12"/>
  <c r="V59" i="12" s="1"/>
  <c r="G63" i="12"/>
  <c r="I63" i="12"/>
  <c r="I62" i="12" s="1"/>
  <c r="K63" i="12"/>
  <c r="M63" i="12"/>
  <c r="O63" i="12"/>
  <c r="Q63" i="12"/>
  <c r="Q62" i="12" s="1"/>
  <c r="V63" i="12"/>
  <c r="G65" i="12"/>
  <c r="G62" i="12" s="1"/>
  <c r="I65" i="12"/>
  <c r="K65" i="12"/>
  <c r="O65" i="12"/>
  <c r="O62" i="12" s="1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K62" i="12" s="1"/>
  <c r="O67" i="12"/>
  <c r="Q67" i="12"/>
  <c r="V67" i="12"/>
  <c r="V62" i="12" s="1"/>
  <c r="G69" i="12"/>
  <c r="I69" i="12"/>
  <c r="K69" i="12"/>
  <c r="M69" i="12"/>
  <c r="O69" i="12"/>
  <c r="Q69" i="12"/>
  <c r="V69" i="12"/>
  <c r="G72" i="12"/>
  <c r="I72" i="12"/>
  <c r="I71" i="12" s="1"/>
  <c r="K72" i="12"/>
  <c r="M72" i="12"/>
  <c r="O72" i="12"/>
  <c r="Q72" i="12"/>
  <c r="Q71" i="12" s="1"/>
  <c r="V72" i="12"/>
  <c r="G75" i="12"/>
  <c r="M75" i="12" s="1"/>
  <c r="I75" i="12"/>
  <c r="K75" i="12"/>
  <c r="K71" i="12" s="1"/>
  <c r="O75" i="12"/>
  <c r="Q75" i="12"/>
  <c r="V75" i="12"/>
  <c r="V71" i="12" s="1"/>
  <c r="G77" i="12"/>
  <c r="I77" i="12"/>
  <c r="K77" i="12"/>
  <c r="M77" i="12"/>
  <c r="O77" i="12"/>
  <c r="Q77" i="12"/>
  <c r="V77" i="12"/>
  <c r="G79" i="12"/>
  <c r="G71" i="12" s="1"/>
  <c r="I79" i="12"/>
  <c r="K79" i="12"/>
  <c r="O79" i="12"/>
  <c r="O71" i="12" s="1"/>
  <c r="Q79" i="12"/>
  <c r="V79" i="12"/>
  <c r="G82" i="12"/>
  <c r="M82" i="12" s="1"/>
  <c r="I82" i="12"/>
  <c r="K82" i="12"/>
  <c r="K81" i="12" s="1"/>
  <c r="O82" i="12"/>
  <c r="O81" i="12" s="1"/>
  <c r="Q82" i="12"/>
  <c r="V82" i="12"/>
  <c r="V81" i="12" s="1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I81" i="12" s="1"/>
  <c r="K85" i="12"/>
  <c r="M85" i="12"/>
  <c r="O85" i="12"/>
  <c r="Q85" i="12"/>
  <c r="Q81" i="12" s="1"/>
  <c r="V85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3" i="12"/>
  <c r="I93" i="12"/>
  <c r="I92" i="12" s="1"/>
  <c r="K93" i="12"/>
  <c r="M93" i="12"/>
  <c r="O93" i="12"/>
  <c r="Q93" i="12"/>
  <c r="Q92" i="12" s="1"/>
  <c r="V93" i="12"/>
  <c r="G95" i="12"/>
  <c r="G92" i="12" s="1"/>
  <c r="I95" i="12"/>
  <c r="K95" i="12"/>
  <c r="O95" i="12"/>
  <c r="O92" i="12" s="1"/>
  <c r="Q95" i="12"/>
  <c r="V95" i="12"/>
  <c r="G97" i="12"/>
  <c r="I97" i="12"/>
  <c r="K97" i="12"/>
  <c r="M97" i="12"/>
  <c r="O97" i="12"/>
  <c r="Q97" i="12"/>
  <c r="V97" i="12"/>
  <c r="G99" i="12"/>
  <c r="M99" i="12" s="1"/>
  <c r="I99" i="12"/>
  <c r="K99" i="12"/>
  <c r="K92" i="12" s="1"/>
  <c r="O99" i="12"/>
  <c r="Q99" i="12"/>
  <c r="V99" i="12"/>
  <c r="V92" i="12" s="1"/>
  <c r="AE102" i="12"/>
  <c r="AF102" i="12"/>
  <c r="I20" i="1"/>
  <c r="I19" i="1"/>
  <c r="I18" i="1"/>
  <c r="I17" i="1"/>
  <c r="I16" i="1"/>
  <c r="I64" i="1"/>
  <c r="J63" i="1" s="1"/>
  <c r="G43" i="1"/>
  <c r="G25" i="1" s="1"/>
  <c r="A25" i="1" s="1"/>
  <c r="H42" i="1"/>
  <c r="I42" i="1" s="1"/>
  <c r="H41" i="1"/>
  <c r="I41" i="1" s="1"/>
  <c r="H40" i="1"/>
  <c r="J59" i="1" l="1"/>
  <c r="J53" i="1"/>
  <c r="J58" i="1"/>
  <c r="J54" i="1"/>
  <c r="J61" i="1"/>
  <c r="J56" i="1"/>
  <c r="J57" i="1"/>
  <c r="J55" i="1"/>
  <c r="J60" i="1"/>
  <c r="J62" i="1"/>
  <c r="G26" i="1"/>
  <c r="A26" i="1"/>
  <c r="H39" i="1"/>
  <c r="I39" i="1"/>
  <c r="I43" i="1" s="1"/>
  <c r="J39" i="1" s="1"/>
  <c r="J43" i="1" s="1"/>
  <c r="H43" i="1"/>
  <c r="F43" i="1"/>
  <c r="M81" i="12"/>
  <c r="M62" i="12"/>
  <c r="M8" i="12"/>
  <c r="M95" i="12"/>
  <c r="M92" i="12" s="1"/>
  <c r="G81" i="12"/>
  <c r="M79" i="12"/>
  <c r="M71" i="12" s="1"/>
  <c r="M65" i="12"/>
  <c r="M45" i="12"/>
  <c r="M34" i="12" s="1"/>
  <c r="M26" i="12"/>
  <c r="M25" i="12" s="1"/>
  <c r="M16" i="12"/>
  <c r="I21" i="1"/>
  <c r="J28" i="1"/>
  <c r="J26" i="1"/>
  <c r="G38" i="1"/>
  <c r="F38" i="1"/>
  <c r="J23" i="1"/>
  <c r="J24" i="1"/>
  <c r="J25" i="1"/>
  <c r="J27" i="1"/>
  <c r="E24" i="1"/>
  <c r="E26" i="1"/>
  <c r="J64" i="1" l="1"/>
  <c r="J42" i="1"/>
  <c r="J41" i="1"/>
  <c r="G28" i="1"/>
  <c r="G23" i="1"/>
  <c r="A23" i="1" l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Šafář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<sst xmlns="http://schemas.openxmlformats.org/spreadsheetml/2006/main" count="606" uniqueCount="275">
  <si>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</si>
  <si>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</si>
  <si>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</si>
  <si>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</si>
  <si>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</si>
  <si>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</si>
  <si>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</si>
  <si>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</si>
  <si>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</si>
  <si>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</si>
  <si>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</si>
  <si>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</si>
  <si>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</si>
  <si>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</si>
  <si>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</si>
  <si>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</si>
  <si>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</si>
  <si>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</si>
  <si>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</si>
  <si>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</si>
  <si>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</si>
  <si>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</si>
  <si>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</si>
  <si>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</si>
  <si>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</si>
  <si>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</si>
  <si>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</si>
  <si>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</si>
  <si>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</si>
  <si>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</si>
  <si>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</si>
  <si>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</si>
  <si>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</si>
  <si>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</si>
  <si>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</si>
  <si>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</si>
  <si>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</si>
  <si>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</si>
  <si>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</si>
  <si>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</si>
  <si>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</si>
  <si>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</si>
  <si>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</si>
  <si>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</si>
  <si>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Demolice</t>
  </si>
  <si>
    <t>Objekt:</t>
  </si>
  <si>
    <t>Rozpočet:</t>
  </si>
  <si>
    <t>1279</t>
  </si>
  <si>
    <t>Demolice domu č.p. 1248, Turnov</t>
  </si>
  <si>
    <t>MĚSTO TURNOV</t>
  </si>
  <si>
    <t>Antonína Dvořáka 335</t>
  </si>
  <si>
    <t>Turnov</t>
  </si>
  <si>
    <t>51101</t>
  </si>
  <si>
    <t>00276227</t>
  </si>
  <si>
    <t>CZ00276227</t>
  </si>
  <si>
    <t>Stavba</t>
  </si>
  <si>
    <t>Stavební objekt</t>
  </si>
  <si>
    <t>Celkem za stavbu</t>
  </si>
  <si>
    <t>CZK</t>
  </si>
  <si>
    <t>#POPS</t>
  </si>
  <si>
    <t>Popis stavby: 1279 - Demolice domu č.p. 1248, Turnov</t>
  </si>
  <si>
    <t>#POPO</t>
  </si>
  <si>
    <t>Popis objektu: 1 - Demolice</t>
  </si>
  <si>
    <t>#POPR</t>
  </si>
  <si>
    <t>Popis rozpočtu: 1 - Demolice</t>
  </si>
  <si>
    <t>Rekapitulace dílů</t>
  </si>
  <si>
    <t>Typ dílu</t>
  </si>
  <si>
    <t>Zemní práce</t>
  </si>
  <si>
    <t>3</t>
  </si>
  <si>
    <t>Svislé a kompletní konstrukce</t>
  </si>
  <si>
    <t>9</t>
  </si>
  <si>
    <t>Ostatní konstrukce, bourání</t>
  </si>
  <si>
    <t>94</t>
  </si>
  <si>
    <t>Lešení a stavební výtahy</t>
  </si>
  <si>
    <t>96</t>
  </si>
  <si>
    <t>Bourání konstrukcí</t>
  </si>
  <si>
    <t>98</t>
  </si>
  <si>
    <t>99</t>
  </si>
  <si>
    <t>Staveništní přesun hmot</t>
  </si>
  <si>
    <t>765</t>
  </si>
  <si>
    <t>Krytiny tvrdé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</si>
  <si>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</si>
  <si>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</si>
  <si>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</si>
  <si>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</si>
  <si>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</si>
  <si>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</si>
  <si>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</si>
  <si>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</si>
  <si>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</si>
  <si>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</si>
  <si>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</si>
  <si>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</si>
  <si>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</si>
  <si>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</si>
  <si>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</si>
  <si>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</si>
  <si>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</si>
  <si>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</si>
  <si>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</si>
  <si>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</si>
  <si>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</si>
  <si>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</si>
  <si>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</si>
  <si>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</si>
  <si>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</si>
  <si>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</si>
  <si>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</si>
  <si>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</si>
  <si>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</si>
  <si>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</si>
  <si>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</si>
  <si>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</si>
  <si>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</si>
  <si>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</si>
  <si>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</si>
  <si>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113109315R00</t>
  </si>
  <si>
    <t>Odstranění podkladů nebo krytů z betonu prostého, v ploše jednotlivě do 50 m2, tloušťka vrstvy 150 mm</t>
  </si>
  <si>
    <t>m2</t>
  </si>
  <si>
    <t>822-1</t>
  </si>
  <si>
    <t>RTS 21/ II</t>
  </si>
  <si>
    <t>Práce</t>
  </si>
  <si>
    <t>POL1_</t>
  </si>
  <si>
    <t>změřeno kreslícím programem : 23,3</t>
  </si>
  <si>
    <t>VV</t>
  </si>
  <si>
    <t>133210012R00</t>
  </si>
  <si>
    <t>Vrtání šachet pro plotové sloupky hornina třídy 3,4, průměr šachty 200 mm</t>
  </si>
  <si>
    <t>kus</t>
  </si>
  <si>
    <t>801-5</t>
  </si>
  <si>
    <t>dočasné oplocení : 19</t>
  </si>
  <si>
    <t>182001151R00</t>
  </si>
  <si>
    <t xml:space="preserve">Plošná úprava terénu prokypření rotavátorem,  </t>
  </si>
  <si>
    <t>823-1</t>
  </si>
  <si>
    <t>s urovnáním povrchu, bez doplnění ornice, v hornině 1 až 4,</t>
  </si>
  <si>
    <t>SPI</t>
  </si>
  <si>
    <t>dle situace : 148</t>
  </si>
  <si>
    <t>131581000R00</t>
  </si>
  <si>
    <t>Násyp betonovým  recyklovaným materiálem, včetně hutnění a staveništního přesunu hmot</t>
  </si>
  <si>
    <t>m3</t>
  </si>
  <si>
    <t>Vlastní</t>
  </si>
  <si>
    <t>Indiv</t>
  </si>
  <si>
    <t>sklepní prostory : 6*6*2,5</t>
  </si>
  <si>
    <t>3*5*2</t>
  </si>
  <si>
    <t>181300010RAE</t>
  </si>
  <si>
    <t>Rozprostření ornice v rovině nebo svahu do 1 : 5 a osetí travou při tloušťce 150 mm, dovoz ornice ze vzdálenosti 15 000 m</t>
  </si>
  <si>
    <t>AP-HSV</t>
  </si>
  <si>
    <t>Agregovaná položka</t>
  </si>
  <si>
    <t>POL2_</t>
  </si>
  <si>
    <t>vč. urovnání ornice, naložení na skládce, vodorovným přemístěním ornice na místo rozprostření, založení trávníku osetím a dodávky travního semene.</t>
  </si>
  <si>
    <t>Včetně přesunu hmot.</t>
  </si>
  <si>
    <t>POP</t>
  </si>
  <si>
    <t>10364200R</t>
  </si>
  <si>
    <t>Zemina</t>
  </si>
  <si>
    <t>SPCM</t>
  </si>
  <si>
    <t>Specifikace</t>
  </si>
  <si>
    <t>POL3_</t>
  </si>
  <si>
    <t>dle situace : 148*0,15*1,02</t>
  </si>
  <si>
    <t>338171112R00</t>
  </si>
  <si>
    <t>Osazování sloupků a vzpěr plotových ocelových výšky do 2,00 m, se zabetonováním do 0,5 m3 do předem připravených jamek betonem C 25/30</t>
  </si>
  <si>
    <t>trubkových nebo profilovaných</t>
  </si>
  <si>
    <t xml:space="preserve">použity dílce z demontovaného oplocení : </t>
  </si>
  <si>
    <t>961001</t>
  </si>
  <si>
    <t>Odpojení objektu od inž. sítí (elektro, voda)</t>
  </si>
  <si>
    <t>soubor</t>
  </si>
  <si>
    <t>POL1_1</t>
  </si>
  <si>
    <t>98000RR</t>
  </si>
  <si>
    <t>Mtž, pronájem, dmtž, doprava pracovního lešení v 2,0 m, předpoklad 1 měsíc používání</t>
  </si>
  <si>
    <t xml:space="preserve">m     </t>
  </si>
  <si>
    <t>pracovní lešení : 70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</si>
  <si>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</si>
  <si>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</si>
  <si>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</si>
  <si>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</si>
  <si>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</si>
  <si>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(11+11,4)*2*7</t>
  </si>
  <si>
    <t>941941502R00</t>
  </si>
  <si>
    <t>Montáž lešení lehkého pracovního řadového s podlahami Dovoz a odvoz lešení rámového pronajatého</t>
  </si>
  <si>
    <t>km</t>
  </si>
  <si>
    <t>15 km : (11+11,4)*2*7/250*15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</si>
  <si>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</si>
  <si>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</si>
  <si>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týden : 313,6/4</t>
  </si>
  <si>
    <t>941941831R00</t>
  </si>
  <si>
    <t>Demontáž lešení lehkého řadového s podlahami šířky od 0,8 do 1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</si>
  <si>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</si>
  <si>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</si>
  <si>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</si>
  <si>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</si>
  <si>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</si>
  <si>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</si>
  <si>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961044111R00</t>
  </si>
  <si>
    <t>Bourání základů z betonu prostého</t>
  </si>
  <si>
    <t>801-3</t>
  </si>
  <si>
    <t>nebo vybourání otvorů průřezové plochy přes 4 m2 v základech,</t>
  </si>
  <si>
    <t xml:space="preserve">změřeno kreslícím programem : </t>
  </si>
  <si>
    <t>podezdívka plot : 62,7*0,3*1</t>
  </si>
  <si>
    <t>981014315R00</t>
  </si>
  <si>
    <t>Demolice budov pomocí těžké mechanizace z cihel, kamene, smíšeného a hrázděného zdiva, tvárnic na maltu vápennou nebo vápenocementovou, s podílem konstrukcí přes 25 do 30 %</t>
  </si>
  <si>
    <t>800-6</t>
  </si>
  <si>
    <t>výšky do 35 m,</t>
  </si>
  <si>
    <t>Budovy výšky do 35 m.</t>
  </si>
  <si>
    <t>změřeno kreslícím programem : 691</t>
  </si>
  <si>
    <t>998982123R00</t>
  </si>
  <si>
    <t>Přesun hmot pro demolice objektů jiným způsobem jiným způsobem, výšky do 21 m</t>
  </si>
  <si>
    <t>t</t>
  </si>
  <si>
    <t>Přesun hmot</t>
  </si>
  <si>
    <t>POL7_</t>
  </si>
  <si>
    <t>(JKSO 801 až 803, 811 až 815) bez omezení</t>
  </si>
  <si>
    <t>765328811R00</t>
  </si>
  <si>
    <t>Demontáž vláknocementové krytiny hřebenů a nároží, krytiny hladké, do suti</t>
  </si>
  <si>
    <t>m</t>
  </si>
  <si>
    <t>800-765</t>
  </si>
  <si>
    <t>změřeno kreslícím programem : 2,5+7,5+6+6</t>
  </si>
  <si>
    <t>765321840R00</t>
  </si>
  <si>
    <t>Demontáž vláknocementové krytiny příplatek k ceně za sklon přes 30 do 45° pro demontáž krytiny ze čtverců nebo šablon , do suti</t>
  </si>
  <si>
    <t>765328840R00</t>
  </si>
  <si>
    <t>Demontáž vláknocementové krytiny příplatek k ceně za sklon přes 30 do 45° pro demontáž hřebenů a nároží, do suti</t>
  </si>
  <si>
    <t>765321810R00</t>
  </si>
  <si>
    <t>Demontáž azbestocementové krytiny ze čtverců nebo šablon, na bednění s lepenkou, do suti</t>
  </si>
  <si>
    <t>změřeno kreslícím programem : 132,5</t>
  </si>
  <si>
    <t>765321899XX</t>
  </si>
  <si>
    <t>Veškerá opatření potřebná k DMTŽ AZC materiálů - dle technologického postupu dodavatele</t>
  </si>
  <si>
    <t>položka obsahuje veškeré práce a materiály - dle dodavatele : 1</t>
  </si>
  <si>
    <t>767914130R00</t>
  </si>
  <si>
    <t>Montáž oplocení z pletiva rámového na ocelové sloupky, o výšce přes 1,5 do 2 m</t>
  </si>
  <si>
    <t>800-767</t>
  </si>
  <si>
    <t>dočasné oplocení : 32,26</t>
  </si>
  <si>
    <t>767914830R00</t>
  </si>
  <si>
    <t>Demontáž oplocení demontáž rámového oplocení, výšky do 2,0 m</t>
  </si>
  <si>
    <t>změřeno kreslícím programem : 62,7</t>
  </si>
  <si>
    <t>767999801R00</t>
  </si>
  <si>
    <t>Demontáž ostatních doplňků staveb doplňků staveb_x000D_
 o hmotnosti přes 20 do 50 kg</t>
  </si>
  <si>
    <t>kg</t>
  </si>
  <si>
    <t>sloupky plot v. 2,0 m : 32*2*4</t>
  </si>
  <si>
    <t>998767101R00</t>
  </si>
  <si>
    <t>Přesun hmot pro kovové stavební doplňk. konstrukce v objektech výšky do 6 m</t>
  </si>
  <si>
    <t>50 m vodorovně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</si>
  <si>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</si>
  <si>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</si>
  <si>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</si>
  <si>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</si>
  <si>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979990121R00</t>
  </si>
  <si>
    <t>Poplatek za skládku asfaltové pásy, skupina 17 03 02 z Katalogu odpadů</t>
  </si>
  <si>
    <t>979990201R00</t>
  </si>
  <si>
    <t>Poplatek za skládku azbestocementové výrobky, skupina 17 06 05 z Katalogu odpadů</t>
  </si>
  <si>
    <t>979087017R00</t>
  </si>
  <si>
    <t>Odvoz na skládku demontovaných konstrukcí vláknocementových, do 5000 m</t>
  </si>
  <si>
    <t>979087018R00</t>
  </si>
  <si>
    <t>Odvoz na skládku demontovaných konstrukcí vláknocementových, příplatek za každých dalších i započatých 5000 m</t>
  </si>
  <si>
    <t>1,9*6</t>
  </si>
  <si>
    <t>979083117R00</t>
  </si>
  <si>
    <t>Vodorovné přemístění suti přes 5000 m do 6000 m</t>
  </si>
  <si>
    <t>Přesun suti</t>
  </si>
  <si>
    <t>POL8_</t>
  </si>
  <si>
    <t>včetně naložení na dopravní prostředek a složení,</t>
  </si>
  <si>
    <t>979990107R00</t>
  </si>
  <si>
    <t>Poplatek za skládku směs betonu,cihel a dřeva, skupina 17 09 04 z Katalogu odpadů</t>
  </si>
  <si>
    <t>005111021R</t>
  </si>
  <si>
    <t>Vytyčení inženýrských sítí</t>
  </si>
  <si>
    <t>Soubor</t>
  </si>
  <si>
    <t>VRN</t>
  </si>
  <si>
    <t>POL99_2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</si>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</sst>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VtjSb0pKaaVnMFNJPskxvzEylc0tpeJ/nrtdG3/J6DTQ3wHlHgnZ8rL7DwZQ5C7is6VfY8YnhDkzz3iKxgyLA==" saltValue="+wdBFn52PaaZkti9j43EY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47</v>
      </c>
      <c r="E2" s="114" t="s">
        <v>48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1189</v>
      </c>
      <c r="B4" s="122" t="s">
        <v>46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49</v>
      </c>
      <c r="E5" s="91"/>
      <c r="F5" s="91"/>
      <c r="G5" s="91"/>
      <c r="H5" s="18" t="s">
        <v>40</v>
      </c>
      <c r="I5" s="130" t="s">
        <v>53</v>
      </c>
      <c r="J5" s="8"/>
    </row>
    <row r="6" spans="1:15" ht="15.75" customHeight="1" x14ac:dyDescent="0.2">
      <c r="A6" s="2"/>
      <c r="B6" s="28"/>
      <c r="C6" s="55"/>
      <c r="D6" s="110" t="s">
        <v>50</v>
      </c>
      <c r="E6" s="92"/>
      <c r="F6" s="92"/>
      <c r="G6" s="92"/>
      <c r="H6" s="18" t="s">
        <v>34</v>
      </c>
      <c r="I6" s="130" t="s">
        <v>54</v>
      </c>
      <c r="J6" s="8"/>
    </row>
    <row r="7" spans="1:15" ht="15.75" customHeight="1" x14ac:dyDescent="0.2">
      <c r="A7" s="2"/>
      <c r="B7" s="29"/>
      <c r="C7" s="56"/>
      <c r="D7" s="109" t="s">
        <v>52</v>
      </c>
      <c r="E7" s="129" t="s">
        <v>51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SUMIF(F53:F63,A16,I53:I63)+SUMIF(F53:F63,"PSU",I53:I63)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SUMIF(F53:F63,A17,I53:I63)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SUMIF(F53:F63,A18,I53:I63)</f>
        <v>0</v>
      </c>
      <c r="J18" s="85"/>
    </row>
    <row r="19" spans="1:10" ht="23.25" customHeight="1" x14ac:dyDescent="0.2">
      <c r="A19" s="198" t="s">
        <v>86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SUMIF(F53:F63,A19,I53:I63)</f>
        <v>0</v>
      </c>
      <c r="J19" s="85"/>
    </row>
    <row r="20" spans="1:10" ht="23.25" customHeight="1" x14ac:dyDescent="0.2">
      <c r="A20" s="198" t="s">
        <v>87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SUMIF(F53:F63,A20,I53:I63)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55</v>
      </c>
      <c r="C39" s="150"/>
      <c r="D39" s="150"/>
      <c r="E39" s="150"/>
      <c r="F39" s="151">
        <f>'1 1 Pol'!AE102</f>
        <v>0</v>
      </c>
      <c r="G39" s="152">
        <f>'1 1 Pol'!AF102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/>
      <c r="C40" s="156" t="s">
        <v>56</v>
      </c>
      <c r="D40" s="156"/>
      <c r="E40" s="156"/>
      <c r="F40" s="157"/>
      <c r="G40" s="158"/>
      <c r="H40" s="158">
        <f>(F40*SazbaDPH1/100)+(G40*SazbaDPH2/100)</f>
        <v>0</v>
      </c>
      <c r="I40" s="158"/>
      <c r="J40" s="159"/>
    </row>
    <row r="41" spans="1:10" ht="25.5" hidden="1" customHeight="1" x14ac:dyDescent="0.2">
      <c r="A41" s="139">
        <v>2</v>
      </c>
      <c r="B41" s="155" t="s">
        <v>43</v>
      </c>
      <c r="C41" s="156" t="s">
        <v>44</v>
      </c>
      <c r="D41" s="156"/>
      <c r="E41" s="156"/>
      <c r="F41" s="157">
        <f>'1 1 Pol'!AE102</f>
        <v>0</v>
      </c>
      <c r="G41" s="158">
        <f>'1 1 Pol'!AF102</f>
        <v>0</v>
      </c>
      <c r="H41" s="158">
        <f>(F41*SazbaDPH1/100)+(G41*SazbaDPH2/100)</f>
        <v>0</v>
      </c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9">
        <v>3</v>
      </c>
      <c r="B42" s="160" t="s">
        <v>43</v>
      </c>
      <c r="C42" s="150" t="s">
        <v>44</v>
      </c>
      <c r="D42" s="150"/>
      <c r="E42" s="150"/>
      <c r="F42" s="161">
        <f>'1 1 Pol'!AE102</f>
        <v>0</v>
      </c>
      <c r="G42" s="153">
        <f>'1 1 Pol'!AF102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9"/>
      <c r="B43" s="162" t="s">
        <v>57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59</v>
      </c>
      <c r="B45" t="s">
        <v>60</v>
      </c>
    </row>
    <row r="46" spans="1:10" x14ac:dyDescent="0.2">
      <c r="A46" t="s">
        <v>61</v>
      </c>
      <c r="B46" t="s">
        <v>62</v>
      </c>
    </row>
    <row r="47" spans="1:10" x14ac:dyDescent="0.2">
      <c r="A47" t="s">
        <v>63</v>
      </c>
      <c r="B47" t="s">
        <v>64</v>
      </c>
    </row>
    <row r="50" spans="1:10" ht="15.75" x14ac:dyDescent="0.25">
      <c r="B50" s="178" t="s">
        <v>65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66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43</v>
      </c>
      <c r="C53" s="187" t="s">
        <v>67</v>
      </c>
      <c r="D53" s="188"/>
      <c r="E53" s="188"/>
      <c r="F53" s="194" t="s">
        <v>24</v>
      </c>
      <c r="G53" s="195"/>
      <c r="H53" s="195"/>
      <c r="I53" s="195">
        <f>'1 1 Pol'!G8</f>
        <v>0</v>
      </c>
      <c r="J53" s="192" t="str">
        <f>IF(I64=0,"",I53/I64*100)</f>
        <v/>
      </c>
    </row>
    <row r="54" spans="1:10" ht="36.75" customHeight="1" x14ac:dyDescent="0.2">
      <c r="A54" s="181"/>
      <c r="B54" s="186" t="s">
        <v>68</v>
      </c>
      <c r="C54" s="187" t="s">
        <v>69</v>
      </c>
      <c r="D54" s="188"/>
      <c r="E54" s="188"/>
      <c r="F54" s="194" t="s">
        <v>24</v>
      </c>
      <c r="G54" s="195"/>
      <c r="H54" s="195"/>
      <c r="I54" s="195">
        <f>'1 1 Pol'!G25</f>
        <v>0</v>
      </c>
      <c r="J54" s="192" t="str">
        <f>IF(I64=0,"",I54/I64*100)</f>
        <v/>
      </c>
    </row>
    <row r="55" spans="1:10" ht="36.75" customHeight="1" x14ac:dyDescent="0.2">
      <c r="A55" s="181"/>
      <c r="B55" s="186" t="s">
        <v>70</v>
      </c>
      <c r="C55" s="187" t="s">
        <v>71</v>
      </c>
      <c r="D55" s="188"/>
      <c r="E55" s="188"/>
      <c r="F55" s="194" t="s">
        <v>24</v>
      </c>
      <c r="G55" s="195"/>
      <c r="H55" s="195"/>
      <c r="I55" s="195">
        <f>'1 1 Pol'!G30</f>
        <v>0</v>
      </c>
      <c r="J55" s="192" t="str">
        <f>IF(I64=0,"",I55/I64*100)</f>
        <v/>
      </c>
    </row>
    <row r="56" spans="1:10" ht="36.75" customHeight="1" x14ac:dyDescent="0.2">
      <c r="A56" s="181"/>
      <c r="B56" s="186" t="s">
        <v>72</v>
      </c>
      <c r="C56" s="187" t="s">
        <v>73</v>
      </c>
      <c r="D56" s="188"/>
      <c r="E56" s="188"/>
      <c r="F56" s="194" t="s">
        <v>24</v>
      </c>
      <c r="G56" s="195"/>
      <c r="H56" s="195"/>
      <c r="I56" s="195">
        <f>'1 1 Pol'!G34</f>
        <v>0</v>
      </c>
      <c r="J56" s="192" t="str">
        <f>IF(I64=0,"",I56/I64*100)</f>
        <v/>
      </c>
    </row>
    <row r="57" spans="1:10" ht="36.75" customHeight="1" x14ac:dyDescent="0.2">
      <c r="A57" s="181"/>
      <c r="B57" s="186" t="s">
        <v>74</v>
      </c>
      <c r="C57" s="187" t="s">
        <v>75</v>
      </c>
      <c r="D57" s="188"/>
      <c r="E57" s="188"/>
      <c r="F57" s="194" t="s">
        <v>24</v>
      </c>
      <c r="G57" s="195"/>
      <c r="H57" s="195"/>
      <c r="I57" s="195">
        <f>'1 1 Pol'!G49</f>
        <v>0</v>
      </c>
      <c r="J57" s="192" t="str">
        <f>IF(I64=0,"",I57/I64*100)</f>
        <v/>
      </c>
    </row>
    <row r="58" spans="1:10" ht="36.75" customHeight="1" x14ac:dyDescent="0.2">
      <c r="A58" s="181"/>
      <c r="B58" s="186" t="s">
        <v>76</v>
      </c>
      <c r="C58" s="187" t="s">
        <v>44</v>
      </c>
      <c r="D58" s="188"/>
      <c r="E58" s="188"/>
      <c r="F58" s="194" t="s">
        <v>24</v>
      </c>
      <c r="G58" s="195"/>
      <c r="H58" s="195"/>
      <c r="I58" s="195">
        <f>'1 1 Pol'!G54</f>
        <v>0</v>
      </c>
      <c r="J58" s="192" t="str">
        <f>IF(I64=0,"",I58/I64*100)</f>
        <v/>
      </c>
    </row>
    <row r="59" spans="1:10" ht="36.75" customHeight="1" x14ac:dyDescent="0.2">
      <c r="A59" s="181"/>
      <c r="B59" s="186" t="s">
        <v>77</v>
      </c>
      <c r="C59" s="187" t="s">
        <v>78</v>
      </c>
      <c r="D59" s="188"/>
      <c r="E59" s="188"/>
      <c r="F59" s="194" t="s">
        <v>24</v>
      </c>
      <c r="G59" s="195"/>
      <c r="H59" s="195"/>
      <c r="I59" s="195">
        <f>'1 1 Pol'!G59</f>
        <v>0</v>
      </c>
      <c r="J59" s="192" t="str">
        <f>IF(I64=0,"",I59/I64*100)</f>
        <v/>
      </c>
    </row>
    <row r="60" spans="1:10" ht="36.75" customHeight="1" x14ac:dyDescent="0.2">
      <c r="A60" s="181"/>
      <c r="B60" s="186" t="s">
        <v>79</v>
      </c>
      <c r="C60" s="187" t="s">
        <v>80</v>
      </c>
      <c r="D60" s="188"/>
      <c r="E60" s="188"/>
      <c r="F60" s="194" t="s">
        <v>25</v>
      </c>
      <c r="G60" s="195"/>
      <c r="H60" s="195"/>
      <c r="I60" s="195">
        <f>'1 1 Pol'!G62</f>
        <v>0</v>
      </c>
      <c r="J60" s="192" t="str">
        <f>IF(I64=0,"",I60/I64*100)</f>
        <v/>
      </c>
    </row>
    <row r="61" spans="1:10" ht="36.75" customHeight="1" x14ac:dyDescent="0.2">
      <c r="A61" s="181"/>
      <c r="B61" s="186" t="s">
        <v>81</v>
      </c>
      <c r="C61" s="187" t="s">
        <v>82</v>
      </c>
      <c r="D61" s="188"/>
      <c r="E61" s="188"/>
      <c r="F61" s="194" t="s">
        <v>25</v>
      </c>
      <c r="G61" s="195"/>
      <c r="H61" s="195"/>
      <c r="I61" s="195">
        <f>'1 1 Pol'!G71</f>
        <v>0</v>
      </c>
      <c r="J61" s="192" t="str">
        <f>IF(I64=0,"",I61/I64*100)</f>
        <v/>
      </c>
    </row>
    <row r="62" spans="1:10" ht="36.75" customHeight="1" x14ac:dyDescent="0.2">
      <c r="A62" s="181"/>
      <c r="B62" s="186" t="s">
        <v>83</v>
      </c>
      <c r="C62" s="187" t="s">
        <v>84</v>
      </c>
      <c r="D62" s="188"/>
      <c r="E62" s="188"/>
      <c r="F62" s="194" t="s">
        <v>85</v>
      </c>
      <c r="G62" s="195"/>
      <c r="H62" s="195"/>
      <c r="I62" s="195">
        <f>'1 1 Pol'!G81</f>
        <v>0</v>
      </c>
      <c r="J62" s="192" t="str">
        <f>IF(I64=0,"",I62/I64*100)</f>
        <v/>
      </c>
    </row>
    <row r="63" spans="1:10" ht="36.75" customHeight="1" x14ac:dyDescent="0.2">
      <c r="A63" s="181"/>
      <c r="B63" s="186" t="s">
        <v>86</v>
      </c>
      <c r="C63" s="187" t="s">
        <v>27</v>
      </c>
      <c r="D63" s="188"/>
      <c r="E63" s="188"/>
      <c r="F63" s="194" t="s">
        <v>86</v>
      </c>
      <c r="G63" s="195"/>
      <c r="H63" s="195"/>
      <c r="I63" s="195">
        <f>'1 1 Pol'!G92</f>
        <v>0</v>
      </c>
      <c r="J63" s="192" t="str">
        <f>IF(I64=0,"",I63/I64*100)</f>
        <v/>
      </c>
    </row>
    <row r="64" spans="1:10" ht="25.5" customHeight="1" x14ac:dyDescent="0.2">
      <c r="A64" s="182"/>
      <c r="B64" s="189" t="s">
        <v>1</v>
      </c>
      <c r="C64" s="190"/>
      <c r="D64" s="191"/>
      <c r="E64" s="191"/>
      <c r="F64" s="196"/>
      <c r="G64" s="197"/>
      <c r="H64" s="197"/>
      <c r="I64" s="197">
        <f>SUM(I53:I63)</f>
        <v>0</v>
      </c>
      <c r="J64" s="193">
        <f>SUM(J53:J63)</f>
        <v>0</v>
      </c>
    </row>
    <row r="65" spans="6:10" x14ac:dyDescent="0.2">
      <c r="F65" s="137"/>
      <c r="G65" s="137"/>
      <c r="H65" s="137"/>
      <c r="I65" s="137"/>
      <c r="J65" s="138"/>
    </row>
    <row r="66" spans="6:10" x14ac:dyDescent="0.2">
      <c r="F66" s="137"/>
      <c r="G66" s="137"/>
      <c r="H66" s="137"/>
      <c r="I66" s="137"/>
      <c r="J66" s="138"/>
    </row>
    <row r="67" spans="6:10" x14ac:dyDescent="0.2">
      <c r="F67" s="137"/>
      <c r="G67" s="137"/>
      <c r="H67" s="137"/>
      <c r="I67" s="137"/>
      <c r="J67" s="138"/>
    </row>
  </sheetData>
  <sheetProtection algorithmName="SHA-512" hashValue="cr1yrUV45J7iypFFWyjk00MlaGxzh00WuOeDivxS1h8+Ft+WmFmKLX/tNVcauBPxKewiGV/QSJXuZFOk1F2VTA==" saltValue="yeOtQpIK1gCQ961i/XEE9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9u4jmVuQ3DJBvZJxiRKjWiYAXFZPfGRGDBl8VznVW7BS8Y90GVvte7nL1lwUXWs6wppeKaYS6ApFBTp/OHhbug==" saltValue="71H/dM56J6kmtT24LQN5G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88</v>
      </c>
      <c r="B1" s="199"/>
      <c r="C1" s="199"/>
      <c r="D1" s="199"/>
      <c r="E1" s="199"/>
      <c r="F1" s="199"/>
      <c r="G1" s="199"/>
      <c r="AG1" t="s">
        <v>89</v>
      </c>
    </row>
    <row r="2" spans="1:60" ht="24.95" customHeight="1" x14ac:dyDescent="0.2">
      <c r="A2" s="200" t="s">
        <v>7</v>
      </c>
      <c r="B2" s="49" t="s">
        <v>47</v>
      </c>
      <c r="C2" s="203" t="s">
        <v>48</v>
      </c>
      <c r="D2" s="201"/>
      <c r="E2" s="201"/>
      <c r="F2" s="201"/>
      <c r="G2" s="202"/>
      <c r="AG2" t="s">
        <v>90</v>
      </c>
    </row>
    <row r="3" spans="1:60" ht="24.95" customHeight="1" x14ac:dyDescent="0.2">
      <c r="A3" s="200" t="s">
        <v>8</v>
      </c>
      <c r="B3" s="49" t="s">
        <v>43</v>
      </c>
      <c r="C3" s="203" t="s">
        <v>44</v>
      </c>
      <c r="D3" s="201"/>
      <c r="E3" s="201"/>
      <c r="F3" s="201"/>
      <c r="G3" s="202"/>
      <c r="AC3" s="179" t="s">
        <v>90</v>
      </c>
      <c r="AG3" t="s">
        <v>91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92</v>
      </c>
    </row>
    <row r="5" spans="1:60" x14ac:dyDescent="0.2">
      <c r="D5" s="10"/>
    </row>
    <row r="6" spans="1:60" ht="38.25" x14ac:dyDescent="0.2">
      <c r="A6" s="210" t="s">
        <v>93</v>
      </c>
      <c r="B6" s="212" t="s">
        <v>94</v>
      </c>
      <c r="C6" s="212" t="s">
        <v>95</v>
      </c>
      <c r="D6" s="211" t="s">
        <v>96</v>
      </c>
      <c r="E6" s="210" t="s">
        <v>97</v>
      </c>
      <c r="F6" s="209" t="s">
        <v>98</v>
      </c>
      <c r="G6" s="210" t="s">
        <v>29</v>
      </c>
      <c r="H6" s="213" t="s">
        <v>30</v>
      </c>
      <c r="I6" s="213" t="s">
        <v>99</v>
      </c>
      <c r="J6" s="213" t="s">
        <v>31</v>
      </c>
      <c r="K6" s="213" t="s">
        <v>100</v>
      </c>
      <c r="L6" s="213" t="s">
        <v>101</v>
      </c>
      <c r="M6" s="213" t="s">
        <v>102</v>
      </c>
      <c r="N6" s="213" t="s">
        <v>103</v>
      </c>
      <c r="O6" s="213" t="s">
        <v>104</v>
      </c>
      <c r="P6" s="213" t="s">
        <v>105</v>
      </c>
      <c r="Q6" s="213" t="s">
        <v>106</v>
      </c>
      <c r="R6" s="213" t="s">
        <v>107</v>
      </c>
      <c r="S6" s="213" t="s">
        <v>108</v>
      </c>
      <c r="T6" s="213" t="s">
        <v>109</v>
      </c>
      <c r="U6" s="213" t="s">
        <v>110</v>
      </c>
      <c r="V6" s="213" t="s">
        <v>111</v>
      </c>
      <c r="W6" s="213" t="s">
        <v>112</v>
      </c>
      <c r="X6" s="213" t="s">
        <v>113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">
      <c r="A8" s="228" t="s">
        <v>114</v>
      </c>
      <c r="B8" s="229" t="s">
        <v>43</v>
      </c>
      <c r="C8" s="253" t="s">
        <v>67</v>
      </c>
      <c r="D8" s="230"/>
      <c r="E8" s="231"/>
      <c r="F8" s="232"/>
      <c r="G8" s="232">
        <f>SUMIF(AG9:AG24,"&lt;&gt;NOR",G9:G24)</f>
        <v>0</v>
      </c>
      <c r="H8" s="232"/>
      <c r="I8" s="232">
        <f>SUM(I9:I24)</f>
        <v>0</v>
      </c>
      <c r="J8" s="232"/>
      <c r="K8" s="232">
        <f>SUM(K9:K24)</f>
        <v>0</v>
      </c>
      <c r="L8" s="232"/>
      <c r="M8" s="232">
        <f>SUM(M9:M24)</f>
        <v>0</v>
      </c>
      <c r="N8" s="231"/>
      <c r="O8" s="231">
        <f>SUM(O9:O24)</f>
        <v>37.82</v>
      </c>
      <c r="P8" s="231"/>
      <c r="Q8" s="231">
        <f>SUM(Q9:Q24)</f>
        <v>8.39</v>
      </c>
      <c r="R8" s="232"/>
      <c r="S8" s="232"/>
      <c r="T8" s="233"/>
      <c r="U8" s="227"/>
      <c r="V8" s="227">
        <f>SUM(V9:V24)</f>
        <v>260.79000000000002</v>
      </c>
      <c r="W8" s="227"/>
      <c r="X8" s="227"/>
      <c r="AG8" t="s">
        <v>115</v>
      </c>
    </row>
    <row r="9" spans="1:60" ht="22.5" outlineLevel="1" x14ac:dyDescent="0.2">
      <c r="A9" s="234">
        <v>1</v>
      </c>
      <c r="B9" s="235" t="s">
        <v>116</v>
      </c>
      <c r="C9" s="254" t="s">
        <v>117</v>
      </c>
      <c r="D9" s="236" t="s">
        <v>118</v>
      </c>
      <c r="E9" s="237">
        <v>23.3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0.36</v>
      </c>
      <c r="Q9" s="237">
        <f>ROUND(E9*P9,2)</f>
        <v>8.39</v>
      </c>
      <c r="R9" s="239" t="s">
        <v>119</v>
      </c>
      <c r="S9" s="239" t="s">
        <v>120</v>
      </c>
      <c r="T9" s="240" t="s">
        <v>120</v>
      </c>
      <c r="U9" s="224">
        <v>1.2270000000000001</v>
      </c>
      <c r="V9" s="224">
        <f>ROUND(E9*U9,2)</f>
        <v>28.59</v>
      </c>
      <c r="W9" s="224"/>
      <c r="X9" s="224" t="s">
        <v>121</v>
      </c>
      <c r="Y9" s="214"/>
      <c r="Z9" s="214"/>
      <c r="AA9" s="214"/>
      <c r="AB9" s="214"/>
      <c r="AC9" s="214"/>
      <c r="AD9" s="214"/>
      <c r="AE9" s="214"/>
      <c r="AF9" s="214"/>
      <c r="AG9" s="214" t="s">
        <v>122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21"/>
      <c r="B10" s="222"/>
      <c r="C10" s="255" t="s">
        <v>123</v>
      </c>
      <c r="D10" s="225"/>
      <c r="E10" s="226">
        <v>23.3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124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4">
        <v>2</v>
      </c>
      <c r="B11" s="235" t="s">
        <v>125</v>
      </c>
      <c r="C11" s="254" t="s">
        <v>126</v>
      </c>
      <c r="D11" s="236" t="s">
        <v>127</v>
      </c>
      <c r="E11" s="237">
        <v>19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 t="s">
        <v>128</v>
      </c>
      <c r="S11" s="239" t="s">
        <v>120</v>
      </c>
      <c r="T11" s="240" t="s">
        <v>120</v>
      </c>
      <c r="U11" s="224">
        <v>0.6</v>
      </c>
      <c r="V11" s="224">
        <f>ROUND(E11*U11,2)</f>
        <v>11.4</v>
      </c>
      <c r="W11" s="224"/>
      <c r="X11" s="224" t="s">
        <v>121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122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21"/>
      <c r="B12" s="222"/>
      <c r="C12" s="255" t="s">
        <v>129</v>
      </c>
      <c r="D12" s="225"/>
      <c r="E12" s="226">
        <v>19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124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4">
        <v>3</v>
      </c>
      <c r="B13" s="235" t="s">
        <v>130</v>
      </c>
      <c r="C13" s="254" t="s">
        <v>131</v>
      </c>
      <c r="D13" s="236" t="s">
        <v>118</v>
      </c>
      <c r="E13" s="237">
        <v>148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 t="s">
        <v>132</v>
      </c>
      <c r="S13" s="239" t="s">
        <v>120</v>
      </c>
      <c r="T13" s="240" t="s">
        <v>120</v>
      </c>
      <c r="U13" s="224">
        <v>0</v>
      </c>
      <c r="V13" s="224">
        <f>ROUND(E13*U13,2)</f>
        <v>0</v>
      </c>
      <c r="W13" s="224"/>
      <c r="X13" s="224" t="s">
        <v>121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122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21"/>
      <c r="B14" s="222"/>
      <c r="C14" s="256" t="s">
        <v>133</v>
      </c>
      <c r="D14" s="241"/>
      <c r="E14" s="241"/>
      <c r="F14" s="241"/>
      <c r="G14" s="241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4"/>
      <c r="Z14" s="214"/>
      <c r="AA14" s="214"/>
      <c r="AB14" s="214"/>
      <c r="AC14" s="214"/>
      <c r="AD14" s="214"/>
      <c r="AE14" s="214"/>
      <c r="AF14" s="214"/>
      <c r="AG14" s="214" t="s">
        <v>134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21"/>
      <c r="B15" s="222"/>
      <c r="C15" s="255" t="s">
        <v>135</v>
      </c>
      <c r="D15" s="225"/>
      <c r="E15" s="226">
        <v>148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4"/>
      <c r="Z15" s="214"/>
      <c r="AA15" s="214"/>
      <c r="AB15" s="214"/>
      <c r="AC15" s="214"/>
      <c r="AD15" s="214"/>
      <c r="AE15" s="214"/>
      <c r="AF15" s="214"/>
      <c r="AG15" s="214" t="s">
        <v>124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34">
        <v>4</v>
      </c>
      <c r="B16" s="235" t="s">
        <v>136</v>
      </c>
      <c r="C16" s="254" t="s">
        <v>137</v>
      </c>
      <c r="D16" s="236" t="s">
        <v>138</v>
      </c>
      <c r="E16" s="237">
        <v>120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/>
      <c r="S16" s="239" t="s">
        <v>139</v>
      </c>
      <c r="T16" s="240" t="s">
        <v>140</v>
      </c>
      <c r="U16" s="224">
        <v>1.84</v>
      </c>
      <c r="V16" s="224">
        <f>ROUND(E16*U16,2)</f>
        <v>220.8</v>
      </c>
      <c r="W16" s="224"/>
      <c r="X16" s="224" t="s">
        <v>121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122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21"/>
      <c r="B17" s="222"/>
      <c r="C17" s="255" t="s">
        <v>141</v>
      </c>
      <c r="D17" s="225"/>
      <c r="E17" s="226">
        <v>90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124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21"/>
      <c r="B18" s="222"/>
      <c r="C18" s="255" t="s">
        <v>142</v>
      </c>
      <c r="D18" s="225"/>
      <c r="E18" s="226">
        <v>30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124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34">
        <v>5</v>
      </c>
      <c r="B19" s="235" t="s">
        <v>143</v>
      </c>
      <c r="C19" s="254" t="s">
        <v>144</v>
      </c>
      <c r="D19" s="236" t="s">
        <v>118</v>
      </c>
      <c r="E19" s="237">
        <v>148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3.0000000000000001E-5</v>
      </c>
      <c r="O19" s="237">
        <f>ROUND(E19*N19,2)</f>
        <v>0</v>
      </c>
      <c r="P19" s="237">
        <v>0</v>
      </c>
      <c r="Q19" s="237">
        <f>ROUND(E19*P19,2)</f>
        <v>0</v>
      </c>
      <c r="R19" s="239" t="s">
        <v>145</v>
      </c>
      <c r="S19" s="239" t="s">
        <v>120</v>
      </c>
      <c r="T19" s="240" t="s">
        <v>120</v>
      </c>
      <c r="U19" s="224">
        <v>0</v>
      </c>
      <c r="V19" s="224">
        <f>ROUND(E19*U19,2)</f>
        <v>0</v>
      </c>
      <c r="W19" s="224"/>
      <c r="X19" s="224" t="s">
        <v>146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147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21"/>
      <c r="B20" s="222"/>
      <c r="C20" s="256" t="s">
        <v>148</v>
      </c>
      <c r="D20" s="241"/>
      <c r="E20" s="241"/>
      <c r="F20" s="241"/>
      <c r="G20" s="241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4"/>
      <c r="Z20" s="214"/>
      <c r="AA20" s="214"/>
      <c r="AB20" s="214"/>
      <c r="AC20" s="214"/>
      <c r="AD20" s="214"/>
      <c r="AE20" s="214"/>
      <c r="AF20" s="214"/>
      <c r="AG20" s="214" t="s">
        <v>134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42" t="str">
        <f>C20</f>
        <v>vč. urovnání ornice, naložení na skládce, vodorovným přemístěním ornice na místo rozprostření, založení trávníku osetím a dodávky travního semene.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21"/>
      <c r="B21" s="222"/>
      <c r="C21" s="257" t="s">
        <v>149</v>
      </c>
      <c r="D21" s="243"/>
      <c r="E21" s="243"/>
      <c r="F21" s="243"/>
      <c r="G21" s="243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4"/>
      <c r="Z21" s="214"/>
      <c r="AA21" s="214"/>
      <c r="AB21" s="214"/>
      <c r="AC21" s="214"/>
      <c r="AD21" s="214"/>
      <c r="AE21" s="214"/>
      <c r="AF21" s="214"/>
      <c r="AG21" s="214" t="s">
        <v>150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21"/>
      <c r="B22" s="222"/>
      <c r="C22" s="255" t="s">
        <v>135</v>
      </c>
      <c r="D22" s="225"/>
      <c r="E22" s="226">
        <v>148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124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4">
        <v>6</v>
      </c>
      <c r="B23" s="235" t="s">
        <v>151</v>
      </c>
      <c r="C23" s="254" t="s">
        <v>152</v>
      </c>
      <c r="D23" s="236" t="s">
        <v>138</v>
      </c>
      <c r="E23" s="237">
        <v>22.643999999999998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1.67</v>
      </c>
      <c r="O23" s="237">
        <f>ROUND(E23*N23,2)</f>
        <v>37.82</v>
      </c>
      <c r="P23" s="237">
        <v>0</v>
      </c>
      <c r="Q23" s="237">
        <f>ROUND(E23*P23,2)</f>
        <v>0</v>
      </c>
      <c r="R23" s="239" t="s">
        <v>153</v>
      </c>
      <c r="S23" s="239" t="s">
        <v>120</v>
      </c>
      <c r="T23" s="240" t="s">
        <v>120</v>
      </c>
      <c r="U23" s="224">
        <v>0</v>
      </c>
      <c r="V23" s="224">
        <f>ROUND(E23*U23,2)</f>
        <v>0</v>
      </c>
      <c r="W23" s="224"/>
      <c r="X23" s="224" t="s">
        <v>154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155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21"/>
      <c r="B24" s="222"/>
      <c r="C24" s="255" t="s">
        <v>156</v>
      </c>
      <c r="D24" s="225"/>
      <c r="E24" s="226">
        <v>22.643999999999998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124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28" t="s">
        <v>114</v>
      </c>
      <c r="B25" s="229" t="s">
        <v>68</v>
      </c>
      <c r="C25" s="253" t="s">
        <v>69</v>
      </c>
      <c r="D25" s="230"/>
      <c r="E25" s="231"/>
      <c r="F25" s="232"/>
      <c r="G25" s="232">
        <f>SUMIF(AG26:AG29,"&lt;&gt;NOR",G26:G29)</f>
        <v>0</v>
      </c>
      <c r="H25" s="232"/>
      <c r="I25" s="232">
        <f>SUM(I26:I29)</f>
        <v>0</v>
      </c>
      <c r="J25" s="232"/>
      <c r="K25" s="232">
        <f>SUM(K26:K29)</f>
        <v>0</v>
      </c>
      <c r="L25" s="232"/>
      <c r="M25" s="232">
        <f>SUM(M26:M29)</f>
        <v>0</v>
      </c>
      <c r="N25" s="231"/>
      <c r="O25" s="231">
        <f>SUM(O26:O29)</f>
        <v>1.9</v>
      </c>
      <c r="P25" s="231"/>
      <c r="Q25" s="231">
        <f>SUM(Q26:Q29)</f>
        <v>0</v>
      </c>
      <c r="R25" s="232"/>
      <c r="S25" s="232"/>
      <c r="T25" s="233"/>
      <c r="U25" s="227"/>
      <c r="V25" s="227">
        <f>SUM(V26:V29)</f>
        <v>8.36</v>
      </c>
      <c r="W25" s="227"/>
      <c r="X25" s="227"/>
      <c r="AG25" t="s">
        <v>115</v>
      </c>
    </row>
    <row r="26" spans="1:60" ht="22.5" outlineLevel="1" x14ac:dyDescent="0.2">
      <c r="A26" s="234">
        <v>7</v>
      </c>
      <c r="B26" s="235" t="s">
        <v>157</v>
      </c>
      <c r="C26" s="254" t="s">
        <v>158</v>
      </c>
      <c r="D26" s="236" t="s">
        <v>127</v>
      </c>
      <c r="E26" s="237">
        <v>19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0.1</v>
      </c>
      <c r="O26" s="237">
        <f>ROUND(E26*N26,2)</f>
        <v>1.9</v>
      </c>
      <c r="P26" s="237">
        <v>0</v>
      </c>
      <c r="Q26" s="237">
        <f>ROUND(E26*P26,2)</f>
        <v>0</v>
      </c>
      <c r="R26" s="239" t="s">
        <v>128</v>
      </c>
      <c r="S26" s="239" t="s">
        <v>120</v>
      </c>
      <c r="T26" s="240" t="s">
        <v>120</v>
      </c>
      <c r="U26" s="224">
        <v>0.44</v>
      </c>
      <c r="V26" s="224">
        <f>ROUND(E26*U26,2)</f>
        <v>8.36</v>
      </c>
      <c r="W26" s="224"/>
      <c r="X26" s="224" t="s">
        <v>121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122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21"/>
      <c r="B27" s="222"/>
      <c r="C27" s="256" t="s">
        <v>159</v>
      </c>
      <c r="D27" s="241"/>
      <c r="E27" s="241"/>
      <c r="F27" s="241"/>
      <c r="G27" s="241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4"/>
      <c r="Z27" s="214"/>
      <c r="AA27" s="214"/>
      <c r="AB27" s="214"/>
      <c r="AC27" s="214"/>
      <c r="AD27" s="214"/>
      <c r="AE27" s="214"/>
      <c r="AF27" s="214"/>
      <c r="AG27" s="214" t="s">
        <v>134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/>
      <c r="B28" s="222"/>
      <c r="C28" s="255" t="s">
        <v>129</v>
      </c>
      <c r="D28" s="225"/>
      <c r="E28" s="226">
        <v>19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124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21"/>
      <c r="B29" s="222"/>
      <c r="C29" s="255" t="s">
        <v>160</v>
      </c>
      <c r="D29" s="225"/>
      <c r="E29" s="226"/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124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28" t="s">
        <v>114</v>
      </c>
      <c r="B30" s="229" t="s">
        <v>70</v>
      </c>
      <c r="C30" s="253" t="s">
        <v>71</v>
      </c>
      <c r="D30" s="230"/>
      <c r="E30" s="231"/>
      <c r="F30" s="232"/>
      <c r="G30" s="232">
        <f>SUMIF(AG31:AG33,"&lt;&gt;NOR",G31:G33)</f>
        <v>0</v>
      </c>
      <c r="H30" s="232"/>
      <c r="I30" s="232">
        <f>SUM(I31:I33)</f>
        <v>0</v>
      </c>
      <c r="J30" s="232"/>
      <c r="K30" s="232">
        <f>SUM(K31:K33)</f>
        <v>0</v>
      </c>
      <c r="L30" s="232"/>
      <c r="M30" s="232">
        <f>SUM(M31:M33)</f>
        <v>0</v>
      </c>
      <c r="N30" s="231"/>
      <c r="O30" s="231">
        <f>SUM(O31:O33)</f>
        <v>1.19</v>
      </c>
      <c r="P30" s="231"/>
      <c r="Q30" s="231">
        <f>SUM(Q31:Q33)</f>
        <v>0</v>
      </c>
      <c r="R30" s="232"/>
      <c r="S30" s="232"/>
      <c r="T30" s="233"/>
      <c r="U30" s="227"/>
      <c r="V30" s="227">
        <f>SUM(V31:V33)</f>
        <v>0</v>
      </c>
      <c r="W30" s="227"/>
      <c r="X30" s="227"/>
      <c r="AG30" t="s">
        <v>115</v>
      </c>
    </row>
    <row r="31" spans="1:60" outlineLevel="1" x14ac:dyDescent="0.2">
      <c r="A31" s="244">
        <v>8</v>
      </c>
      <c r="B31" s="245" t="s">
        <v>161</v>
      </c>
      <c r="C31" s="258" t="s">
        <v>162</v>
      </c>
      <c r="D31" s="246" t="s">
        <v>163</v>
      </c>
      <c r="E31" s="247">
        <v>1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/>
      <c r="S31" s="249" t="s">
        <v>139</v>
      </c>
      <c r="T31" s="250" t="s">
        <v>140</v>
      </c>
      <c r="U31" s="224">
        <v>0</v>
      </c>
      <c r="V31" s="224">
        <f>ROUND(E31*U31,2)</f>
        <v>0</v>
      </c>
      <c r="W31" s="224"/>
      <c r="X31" s="224" t="s">
        <v>121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164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4">
        <v>9</v>
      </c>
      <c r="B32" s="235" t="s">
        <v>165</v>
      </c>
      <c r="C32" s="254" t="s">
        <v>166</v>
      </c>
      <c r="D32" s="236" t="s">
        <v>167</v>
      </c>
      <c r="E32" s="237">
        <v>70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1.7000000000000001E-2</v>
      </c>
      <c r="O32" s="237">
        <f>ROUND(E32*N32,2)</f>
        <v>1.19</v>
      </c>
      <c r="P32" s="237">
        <v>0</v>
      </c>
      <c r="Q32" s="237">
        <f>ROUND(E32*P32,2)</f>
        <v>0</v>
      </c>
      <c r="R32" s="239"/>
      <c r="S32" s="239" t="s">
        <v>139</v>
      </c>
      <c r="T32" s="240" t="s">
        <v>140</v>
      </c>
      <c r="U32" s="224">
        <v>0</v>
      </c>
      <c r="V32" s="224">
        <f>ROUND(E32*U32,2)</f>
        <v>0</v>
      </c>
      <c r="W32" s="224"/>
      <c r="X32" s="224" t="s">
        <v>121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122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21"/>
      <c r="B33" s="222"/>
      <c r="C33" s="255" t="s">
        <v>168</v>
      </c>
      <c r="D33" s="225"/>
      <c r="E33" s="226">
        <v>70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4"/>
      <c r="Z33" s="214"/>
      <c r="AA33" s="214"/>
      <c r="AB33" s="214"/>
      <c r="AC33" s="214"/>
      <c r="AD33" s="214"/>
      <c r="AE33" s="214"/>
      <c r="AF33" s="214"/>
      <c r="AG33" s="214" t="s">
        <v>124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x14ac:dyDescent="0.2">
      <c r="A34" s="228" t="s">
        <v>114</v>
      </c>
      <c r="B34" s="229" t="s">
        <v>72</v>
      </c>
      <c r="C34" s="253" t="s">
        <v>73</v>
      </c>
      <c r="D34" s="230"/>
      <c r="E34" s="231"/>
      <c r="F34" s="232"/>
      <c r="G34" s="232">
        <f>SUMIF(AG35:AG48,"&lt;&gt;NOR",G35:G48)</f>
        <v>0</v>
      </c>
      <c r="H34" s="232"/>
      <c r="I34" s="232">
        <f>SUM(I35:I48)</f>
        <v>0</v>
      </c>
      <c r="J34" s="232"/>
      <c r="K34" s="232">
        <f>SUM(K35:K48)</f>
        <v>0</v>
      </c>
      <c r="L34" s="232"/>
      <c r="M34" s="232">
        <f>SUM(M35:M48)</f>
        <v>0</v>
      </c>
      <c r="N34" s="231"/>
      <c r="O34" s="231">
        <f>SUM(O35:O48)</f>
        <v>5.83</v>
      </c>
      <c r="P34" s="231"/>
      <c r="Q34" s="231">
        <f>SUM(Q35:Q48)</f>
        <v>0</v>
      </c>
      <c r="R34" s="232"/>
      <c r="S34" s="232"/>
      <c r="T34" s="233"/>
      <c r="U34" s="227"/>
      <c r="V34" s="227">
        <f>SUM(V35:V48)</f>
        <v>88.37</v>
      </c>
      <c r="W34" s="227"/>
      <c r="X34" s="227"/>
      <c r="AG34" t="s">
        <v>115</v>
      </c>
    </row>
    <row r="35" spans="1:60" ht="22.5" outlineLevel="1" x14ac:dyDescent="0.2">
      <c r="A35" s="234">
        <v>10</v>
      </c>
      <c r="B35" s="235" t="s">
        <v>169</v>
      </c>
      <c r="C35" s="254" t="s">
        <v>170</v>
      </c>
      <c r="D35" s="236" t="s">
        <v>118</v>
      </c>
      <c r="E35" s="237">
        <v>313.60000000000002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1.8380000000000001E-2</v>
      </c>
      <c r="O35" s="237">
        <f>ROUND(E35*N35,2)</f>
        <v>5.76</v>
      </c>
      <c r="P35" s="237">
        <v>0</v>
      </c>
      <c r="Q35" s="237">
        <f>ROUND(E35*P35,2)</f>
        <v>0</v>
      </c>
      <c r="R35" s="239" t="s">
        <v>171</v>
      </c>
      <c r="S35" s="239" t="s">
        <v>120</v>
      </c>
      <c r="T35" s="240" t="s">
        <v>120</v>
      </c>
      <c r="U35" s="224">
        <v>0.13</v>
      </c>
      <c r="V35" s="224">
        <f>ROUND(E35*U35,2)</f>
        <v>40.770000000000003</v>
      </c>
      <c r="W35" s="224"/>
      <c r="X35" s="224" t="s">
        <v>121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122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21"/>
      <c r="B36" s="222"/>
      <c r="C36" s="256" t="s">
        <v>172</v>
      </c>
      <c r="D36" s="241"/>
      <c r="E36" s="241"/>
      <c r="F36" s="241"/>
      <c r="G36" s="241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134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21"/>
      <c r="B37" s="222"/>
      <c r="C37" s="257" t="s">
        <v>173</v>
      </c>
      <c r="D37" s="243"/>
      <c r="E37" s="243"/>
      <c r="F37" s="243"/>
      <c r="G37" s="243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4"/>
      <c r="Z37" s="214"/>
      <c r="AA37" s="214"/>
      <c r="AB37" s="214"/>
      <c r="AC37" s="214"/>
      <c r="AD37" s="214"/>
      <c r="AE37" s="214"/>
      <c r="AF37" s="214"/>
      <c r="AG37" s="214" t="s">
        <v>150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21"/>
      <c r="B38" s="222"/>
      <c r="C38" s="255" t="s">
        <v>174</v>
      </c>
      <c r="D38" s="225"/>
      <c r="E38" s="226">
        <v>313.60000000000002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4"/>
      <c r="Z38" s="214"/>
      <c r="AA38" s="214"/>
      <c r="AB38" s="214"/>
      <c r="AC38" s="214"/>
      <c r="AD38" s="214"/>
      <c r="AE38" s="214"/>
      <c r="AF38" s="214"/>
      <c r="AG38" s="214" t="s">
        <v>124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4">
        <v>11</v>
      </c>
      <c r="B39" s="235" t="s">
        <v>175</v>
      </c>
      <c r="C39" s="254" t="s">
        <v>176</v>
      </c>
      <c r="D39" s="236" t="s">
        <v>177</v>
      </c>
      <c r="E39" s="237">
        <v>18.815999999999999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 t="s">
        <v>171</v>
      </c>
      <c r="S39" s="239" t="s">
        <v>120</v>
      </c>
      <c r="T39" s="240" t="s">
        <v>120</v>
      </c>
      <c r="U39" s="224">
        <v>0</v>
      </c>
      <c r="V39" s="224">
        <f>ROUND(E39*U39,2)</f>
        <v>0</v>
      </c>
      <c r="W39" s="224"/>
      <c r="X39" s="224" t="s">
        <v>121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122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21"/>
      <c r="B40" s="222"/>
      <c r="C40" s="256" t="s">
        <v>172</v>
      </c>
      <c r="D40" s="241"/>
      <c r="E40" s="241"/>
      <c r="F40" s="241"/>
      <c r="G40" s="241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4"/>
      <c r="Z40" s="214"/>
      <c r="AA40" s="214"/>
      <c r="AB40" s="214"/>
      <c r="AC40" s="214"/>
      <c r="AD40" s="214"/>
      <c r="AE40" s="214"/>
      <c r="AF40" s="214"/>
      <c r="AG40" s="214" t="s">
        <v>134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21"/>
      <c r="B41" s="222"/>
      <c r="C41" s="255" t="s">
        <v>178</v>
      </c>
      <c r="D41" s="225"/>
      <c r="E41" s="226">
        <v>18.815999999999999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4"/>
      <c r="Z41" s="214"/>
      <c r="AA41" s="214"/>
      <c r="AB41" s="214"/>
      <c r="AC41" s="214"/>
      <c r="AD41" s="214"/>
      <c r="AE41" s="214"/>
      <c r="AF41" s="214"/>
      <c r="AG41" s="214" t="s">
        <v>124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33.75" outlineLevel="1" x14ac:dyDescent="0.2">
      <c r="A42" s="234">
        <v>12</v>
      </c>
      <c r="B42" s="235" t="s">
        <v>179</v>
      </c>
      <c r="C42" s="254" t="s">
        <v>180</v>
      </c>
      <c r="D42" s="236" t="s">
        <v>118</v>
      </c>
      <c r="E42" s="237">
        <v>78.400000000000006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8.4999999999999995E-4</v>
      </c>
      <c r="O42" s="237">
        <f>ROUND(E42*N42,2)</f>
        <v>7.0000000000000007E-2</v>
      </c>
      <c r="P42" s="237">
        <v>0</v>
      </c>
      <c r="Q42" s="237">
        <f>ROUND(E42*P42,2)</f>
        <v>0</v>
      </c>
      <c r="R42" s="239" t="s">
        <v>171</v>
      </c>
      <c r="S42" s="239" t="s">
        <v>120</v>
      </c>
      <c r="T42" s="240" t="s">
        <v>120</v>
      </c>
      <c r="U42" s="224">
        <v>6.0000000000000001E-3</v>
      </c>
      <c r="V42" s="224">
        <f>ROUND(E42*U42,2)</f>
        <v>0.47</v>
      </c>
      <c r="W42" s="224"/>
      <c r="X42" s="224" t="s">
        <v>121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122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21"/>
      <c r="B43" s="222"/>
      <c r="C43" s="256" t="s">
        <v>172</v>
      </c>
      <c r="D43" s="241"/>
      <c r="E43" s="241"/>
      <c r="F43" s="241"/>
      <c r="G43" s="241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4"/>
      <c r="Z43" s="214"/>
      <c r="AA43" s="214"/>
      <c r="AB43" s="214"/>
      <c r="AC43" s="214"/>
      <c r="AD43" s="214"/>
      <c r="AE43" s="214"/>
      <c r="AF43" s="214"/>
      <c r="AG43" s="214" t="s">
        <v>134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21"/>
      <c r="B44" s="222"/>
      <c r="C44" s="255" t="s">
        <v>181</v>
      </c>
      <c r="D44" s="225"/>
      <c r="E44" s="226">
        <v>78.400000000000006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4"/>
      <c r="Z44" s="214"/>
      <c r="AA44" s="214"/>
      <c r="AB44" s="214"/>
      <c r="AC44" s="214"/>
      <c r="AD44" s="214"/>
      <c r="AE44" s="214"/>
      <c r="AF44" s="214"/>
      <c r="AG44" s="214" t="s">
        <v>124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44">
        <v>13</v>
      </c>
      <c r="B45" s="245" t="s">
        <v>182</v>
      </c>
      <c r="C45" s="258" t="s">
        <v>183</v>
      </c>
      <c r="D45" s="246" t="s">
        <v>118</v>
      </c>
      <c r="E45" s="247">
        <v>313.60000000000002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 t="s">
        <v>171</v>
      </c>
      <c r="S45" s="249" t="s">
        <v>120</v>
      </c>
      <c r="T45" s="250" t="s">
        <v>120</v>
      </c>
      <c r="U45" s="224">
        <v>0.10199999999999999</v>
      </c>
      <c r="V45" s="224">
        <f>ROUND(E45*U45,2)</f>
        <v>31.99</v>
      </c>
      <c r="W45" s="224"/>
      <c r="X45" s="224" t="s">
        <v>121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122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44">
        <v>14</v>
      </c>
      <c r="B46" s="245" t="s">
        <v>184</v>
      </c>
      <c r="C46" s="258" t="s">
        <v>185</v>
      </c>
      <c r="D46" s="246" t="s">
        <v>118</v>
      </c>
      <c r="E46" s="247">
        <v>313.60000000000002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 t="s">
        <v>171</v>
      </c>
      <c r="S46" s="249" t="s">
        <v>120</v>
      </c>
      <c r="T46" s="250" t="s">
        <v>120</v>
      </c>
      <c r="U46" s="224">
        <v>3.0300000000000001E-2</v>
      </c>
      <c r="V46" s="224">
        <f>ROUND(E46*U46,2)</f>
        <v>9.5</v>
      </c>
      <c r="W46" s="224"/>
      <c r="X46" s="224" t="s">
        <v>121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122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33.75" outlineLevel="1" x14ac:dyDescent="0.2">
      <c r="A47" s="244">
        <v>15</v>
      </c>
      <c r="B47" s="245" t="s">
        <v>186</v>
      </c>
      <c r="C47" s="258" t="s">
        <v>187</v>
      </c>
      <c r="D47" s="246" t="s">
        <v>118</v>
      </c>
      <c r="E47" s="247">
        <v>78.400000000000006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5.0000000000000002E-5</v>
      </c>
      <c r="O47" s="247">
        <f>ROUND(E47*N47,2)</f>
        <v>0</v>
      </c>
      <c r="P47" s="247">
        <v>0</v>
      </c>
      <c r="Q47" s="247">
        <f>ROUND(E47*P47,2)</f>
        <v>0</v>
      </c>
      <c r="R47" s="249" t="s">
        <v>171</v>
      </c>
      <c r="S47" s="249" t="s">
        <v>120</v>
      </c>
      <c r="T47" s="250" t="s">
        <v>120</v>
      </c>
      <c r="U47" s="224">
        <v>0</v>
      </c>
      <c r="V47" s="224">
        <f>ROUND(E47*U47,2)</f>
        <v>0</v>
      </c>
      <c r="W47" s="224"/>
      <c r="X47" s="224" t="s">
        <v>121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122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44">
        <v>16</v>
      </c>
      <c r="B48" s="245" t="s">
        <v>188</v>
      </c>
      <c r="C48" s="258" t="s">
        <v>189</v>
      </c>
      <c r="D48" s="246" t="s">
        <v>118</v>
      </c>
      <c r="E48" s="247">
        <v>313.60000000000002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9" t="s">
        <v>171</v>
      </c>
      <c r="S48" s="249" t="s">
        <v>120</v>
      </c>
      <c r="T48" s="250" t="s">
        <v>120</v>
      </c>
      <c r="U48" s="224">
        <v>1.7999999999999999E-2</v>
      </c>
      <c r="V48" s="224">
        <f>ROUND(E48*U48,2)</f>
        <v>5.64</v>
      </c>
      <c r="W48" s="224"/>
      <c r="X48" s="224" t="s">
        <v>121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122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x14ac:dyDescent="0.2">
      <c r="A49" s="228" t="s">
        <v>114</v>
      </c>
      <c r="B49" s="229" t="s">
        <v>74</v>
      </c>
      <c r="C49" s="253" t="s">
        <v>75</v>
      </c>
      <c r="D49" s="230"/>
      <c r="E49" s="231"/>
      <c r="F49" s="232"/>
      <c r="G49" s="232">
        <f>SUMIF(AG50:AG53,"&lt;&gt;NOR",G50:G53)</f>
        <v>0</v>
      </c>
      <c r="H49" s="232"/>
      <c r="I49" s="232">
        <f>SUM(I50:I53)</f>
        <v>0</v>
      </c>
      <c r="J49" s="232"/>
      <c r="K49" s="232">
        <f>SUM(K50:K53)</f>
        <v>0</v>
      </c>
      <c r="L49" s="232"/>
      <c r="M49" s="232">
        <f>SUM(M50:M53)</f>
        <v>0</v>
      </c>
      <c r="N49" s="231"/>
      <c r="O49" s="231">
        <f>SUM(O50:O53)</f>
        <v>0</v>
      </c>
      <c r="P49" s="231"/>
      <c r="Q49" s="231">
        <f>SUM(Q50:Q53)</f>
        <v>37.619999999999997</v>
      </c>
      <c r="R49" s="232"/>
      <c r="S49" s="232"/>
      <c r="T49" s="233"/>
      <c r="U49" s="227"/>
      <c r="V49" s="227">
        <f>SUM(V50:V53)</f>
        <v>121.06</v>
      </c>
      <c r="W49" s="227"/>
      <c r="X49" s="227"/>
      <c r="AG49" t="s">
        <v>115</v>
      </c>
    </row>
    <row r="50" spans="1:60" outlineLevel="1" x14ac:dyDescent="0.2">
      <c r="A50" s="234">
        <v>17</v>
      </c>
      <c r="B50" s="235" t="s">
        <v>190</v>
      </c>
      <c r="C50" s="254" t="s">
        <v>191</v>
      </c>
      <c r="D50" s="236" t="s">
        <v>138</v>
      </c>
      <c r="E50" s="237">
        <v>18.809999999999999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0</v>
      </c>
      <c r="O50" s="237">
        <f>ROUND(E50*N50,2)</f>
        <v>0</v>
      </c>
      <c r="P50" s="237">
        <v>2</v>
      </c>
      <c r="Q50" s="237">
        <f>ROUND(E50*P50,2)</f>
        <v>37.619999999999997</v>
      </c>
      <c r="R50" s="239" t="s">
        <v>192</v>
      </c>
      <c r="S50" s="239" t="s">
        <v>120</v>
      </c>
      <c r="T50" s="240" t="s">
        <v>120</v>
      </c>
      <c r="U50" s="224">
        <v>6.4359999999999999</v>
      </c>
      <c r="V50" s="224">
        <f>ROUND(E50*U50,2)</f>
        <v>121.06</v>
      </c>
      <c r="W50" s="224"/>
      <c r="X50" s="224" t="s">
        <v>121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122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21"/>
      <c r="B51" s="222"/>
      <c r="C51" s="256" t="s">
        <v>193</v>
      </c>
      <c r="D51" s="241"/>
      <c r="E51" s="241"/>
      <c r="F51" s="241"/>
      <c r="G51" s="241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4"/>
      <c r="Z51" s="214"/>
      <c r="AA51" s="214"/>
      <c r="AB51" s="214"/>
      <c r="AC51" s="214"/>
      <c r="AD51" s="214"/>
      <c r="AE51" s="214"/>
      <c r="AF51" s="214"/>
      <c r="AG51" s="214" t="s">
        <v>134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21"/>
      <c r="B52" s="222"/>
      <c r="C52" s="255" t="s">
        <v>194</v>
      </c>
      <c r="D52" s="225"/>
      <c r="E52" s="226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4"/>
      <c r="Z52" s="214"/>
      <c r="AA52" s="214"/>
      <c r="AB52" s="214"/>
      <c r="AC52" s="214"/>
      <c r="AD52" s="214"/>
      <c r="AE52" s="214"/>
      <c r="AF52" s="214"/>
      <c r="AG52" s="214" t="s">
        <v>124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21"/>
      <c r="B53" s="222"/>
      <c r="C53" s="255" t="s">
        <v>195</v>
      </c>
      <c r="D53" s="225"/>
      <c r="E53" s="226">
        <v>18.809999999999999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124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">
      <c r="A54" s="228" t="s">
        <v>114</v>
      </c>
      <c r="B54" s="229" t="s">
        <v>76</v>
      </c>
      <c r="C54" s="253" t="s">
        <v>44</v>
      </c>
      <c r="D54" s="230"/>
      <c r="E54" s="231"/>
      <c r="F54" s="232"/>
      <c r="G54" s="232">
        <f>SUMIF(AG55:AG58,"&lt;&gt;NOR",G55:G58)</f>
        <v>0</v>
      </c>
      <c r="H54" s="232"/>
      <c r="I54" s="232">
        <f>SUM(I55:I58)</f>
        <v>0</v>
      </c>
      <c r="J54" s="232"/>
      <c r="K54" s="232">
        <f>SUM(K55:K58)</f>
        <v>0</v>
      </c>
      <c r="L54" s="232"/>
      <c r="M54" s="232">
        <f>SUM(M55:M58)</f>
        <v>0</v>
      </c>
      <c r="N54" s="231"/>
      <c r="O54" s="231">
        <f>SUM(O55:O58)</f>
        <v>0</v>
      </c>
      <c r="P54" s="231"/>
      <c r="Q54" s="231">
        <f>SUM(Q55:Q58)</f>
        <v>380.05</v>
      </c>
      <c r="R54" s="232"/>
      <c r="S54" s="232"/>
      <c r="T54" s="233"/>
      <c r="U54" s="227"/>
      <c r="V54" s="227">
        <f>SUM(V55:V58)</f>
        <v>336.91</v>
      </c>
      <c r="W54" s="227"/>
      <c r="X54" s="227"/>
      <c r="AG54" t="s">
        <v>115</v>
      </c>
    </row>
    <row r="55" spans="1:60" ht="33.75" outlineLevel="1" x14ac:dyDescent="0.2">
      <c r="A55" s="234">
        <v>18</v>
      </c>
      <c r="B55" s="235" t="s">
        <v>196</v>
      </c>
      <c r="C55" s="254" t="s">
        <v>197</v>
      </c>
      <c r="D55" s="236" t="s">
        <v>138</v>
      </c>
      <c r="E55" s="237">
        <v>691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0.55000000000000004</v>
      </c>
      <c r="Q55" s="237">
        <f>ROUND(E55*P55,2)</f>
        <v>380.05</v>
      </c>
      <c r="R55" s="239" t="s">
        <v>198</v>
      </c>
      <c r="S55" s="239" t="s">
        <v>120</v>
      </c>
      <c r="T55" s="240" t="s">
        <v>120</v>
      </c>
      <c r="U55" s="224">
        <v>0.48757</v>
      </c>
      <c r="V55" s="224">
        <f>ROUND(E55*U55,2)</f>
        <v>336.91</v>
      </c>
      <c r="W55" s="224"/>
      <c r="X55" s="224" t="s">
        <v>121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164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21"/>
      <c r="B56" s="222"/>
      <c r="C56" s="256" t="s">
        <v>199</v>
      </c>
      <c r="D56" s="241"/>
      <c r="E56" s="241"/>
      <c r="F56" s="241"/>
      <c r="G56" s="241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4"/>
      <c r="Z56" s="214"/>
      <c r="AA56" s="214"/>
      <c r="AB56" s="214"/>
      <c r="AC56" s="214"/>
      <c r="AD56" s="214"/>
      <c r="AE56" s="214"/>
      <c r="AF56" s="214"/>
      <c r="AG56" s="214" t="s">
        <v>134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21"/>
      <c r="B57" s="222"/>
      <c r="C57" s="257" t="s">
        <v>200</v>
      </c>
      <c r="D57" s="243"/>
      <c r="E57" s="243"/>
      <c r="F57" s="243"/>
      <c r="G57" s="243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4"/>
      <c r="Z57" s="214"/>
      <c r="AA57" s="214"/>
      <c r="AB57" s="214"/>
      <c r="AC57" s="214"/>
      <c r="AD57" s="214"/>
      <c r="AE57" s="214"/>
      <c r="AF57" s="214"/>
      <c r="AG57" s="214" t="s">
        <v>150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21"/>
      <c r="B58" s="222"/>
      <c r="C58" s="255" t="s">
        <v>201</v>
      </c>
      <c r="D58" s="225"/>
      <c r="E58" s="226">
        <v>691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4"/>
      <c r="Z58" s="214"/>
      <c r="AA58" s="214"/>
      <c r="AB58" s="214"/>
      <c r="AC58" s="214"/>
      <c r="AD58" s="214"/>
      <c r="AE58" s="214"/>
      <c r="AF58" s="214"/>
      <c r="AG58" s="214" t="s">
        <v>124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x14ac:dyDescent="0.2">
      <c r="A59" s="228" t="s">
        <v>114</v>
      </c>
      <c r="B59" s="229" t="s">
        <v>77</v>
      </c>
      <c r="C59" s="253" t="s">
        <v>78</v>
      </c>
      <c r="D59" s="230"/>
      <c r="E59" s="231"/>
      <c r="F59" s="232"/>
      <c r="G59" s="232">
        <f>SUMIF(AG60:AG61,"&lt;&gt;NOR",G60:G61)</f>
        <v>0</v>
      </c>
      <c r="H59" s="232"/>
      <c r="I59" s="232">
        <f>SUM(I60:I61)</f>
        <v>0</v>
      </c>
      <c r="J59" s="232"/>
      <c r="K59" s="232">
        <f>SUM(K60:K61)</f>
        <v>0</v>
      </c>
      <c r="L59" s="232"/>
      <c r="M59" s="232">
        <f>SUM(M60:M61)</f>
        <v>0</v>
      </c>
      <c r="N59" s="231"/>
      <c r="O59" s="231">
        <f>SUM(O60:O61)</f>
        <v>0</v>
      </c>
      <c r="P59" s="231"/>
      <c r="Q59" s="231">
        <f>SUM(Q60:Q61)</f>
        <v>0</v>
      </c>
      <c r="R59" s="232"/>
      <c r="S59" s="232"/>
      <c r="T59" s="233"/>
      <c r="U59" s="227"/>
      <c r="V59" s="227">
        <f>SUM(V60:V61)</f>
        <v>186.54</v>
      </c>
      <c r="W59" s="227"/>
      <c r="X59" s="227"/>
      <c r="AG59" t="s">
        <v>115</v>
      </c>
    </row>
    <row r="60" spans="1:60" outlineLevel="1" x14ac:dyDescent="0.2">
      <c r="A60" s="234">
        <v>19</v>
      </c>
      <c r="B60" s="235" t="s">
        <v>202</v>
      </c>
      <c r="C60" s="254" t="s">
        <v>203</v>
      </c>
      <c r="D60" s="236" t="s">
        <v>204</v>
      </c>
      <c r="E60" s="237">
        <v>46.740009999999998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9" t="s">
        <v>198</v>
      </c>
      <c r="S60" s="239" t="s">
        <v>120</v>
      </c>
      <c r="T60" s="240" t="s">
        <v>120</v>
      </c>
      <c r="U60" s="224">
        <v>3.9910000000000001</v>
      </c>
      <c r="V60" s="224">
        <f>ROUND(E60*U60,2)</f>
        <v>186.54</v>
      </c>
      <c r="W60" s="224"/>
      <c r="X60" s="224" t="s">
        <v>205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206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21"/>
      <c r="B61" s="222"/>
      <c r="C61" s="256" t="s">
        <v>207</v>
      </c>
      <c r="D61" s="241"/>
      <c r="E61" s="241"/>
      <c r="F61" s="241"/>
      <c r="G61" s="241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4"/>
      <c r="Z61" s="214"/>
      <c r="AA61" s="214"/>
      <c r="AB61" s="214"/>
      <c r="AC61" s="214"/>
      <c r="AD61" s="214"/>
      <c r="AE61" s="214"/>
      <c r="AF61" s="214"/>
      <c r="AG61" s="214" t="s">
        <v>134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x14ac:dyDescent="0.2">
      <c r="A62" s="228" t="s">
        <v>114</v>
      </c>
      <c r="B62" s="229" t="s">
        <v>79</v>
      </c>
      <c r="C62" s="253" t="s">
        <v>80</v>
      </c>
      <c r="D62" s="230"/>
      <c r="E62" s="231"/>
      <c r="F62" s="232"/>
      <c r="G62" s="232">
        <f>SUMIF(AG63:AG70,"&lt;&gt;NOR",G63:G70)</f>
        <v>0</v>
      </c>
      <c r="H62" s="232"/>
      <c r="I62" s="232">
        <f>SUM(I63:I70)</f>
        <v>0</v>
      </c>
      <c r="J62" s="232"/>
      <c r="K62" s="232">
        <f>SUM(K63:K70)</f>
        <v>0</v>
      </c>
      <c r="L62" s="232"/>
      <c r="M62" s="232">
        <f>SUM(M63:M70)</f>
        <v>0</v>
      </c>
      <c r="N62" s="231"/>
      <c r="O62" s="231">
        <f>SUM(O63:O70)</f>
        <v>0</v>
      </c>
      <c r="P62" s="231"/>
      <c r="Q62" s="231">
        <f>SUM(Q63:Q70)</f>
        <v>1.9100000000000001</v>
      </c>
      <c r="R62" s="232"/>
      <c r="S62" s="232"/>
      <c r="T62" s="233"/>
      <c r="U62" s="227"/>
      <c r="V62" s="227">
        <f>SUM(V63:V70)</f>
        <v>46.9</v>
      </c>
      <c r="W62" s="227"/>
      <c r="X62" s="227"/>
      <c r="AG62" t="s">
        <v>115</v>
      </c>
    </row>
    <row r="63" spans="1:60" outlineLevel="1" x14ac:dyDescent="0.2">
      <c r="A63" s="234">
        <v>20</v>
      </c>
      <c r="B63" s="235" t="s">
        <v>208</v>
      </c>
      <c r="C63" s="254" t="s">
        <v>209</v>
      </c>
      <c r="D63" s="236" t="s">
        <v>210</v>
      </c>
      <c r="E63" s="237">
        <v>22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2E-3</v>
      </c>
      <c r="Q63" s="237">
        <f>ROUND(E63*P63,2)</f>
        <v>0.04</v>
      </c>
      <c r="R63" s="239" t="s">
        <v>211</v>
      </c>
      <c r="S63" s="239" t="s">
        <v>120</v>
      </c>
      <c r="T63" s="240" t="s">
        <v>120</v>
      </c>
      <c r="U63" s="224">
        <v>0.156</v>
      </c>
      <c r="V63" s="224">
        <f>ROUND(E63*U63,2)</f>
        <v>3.43</v>
      </c>
      <c r="W63" s="224"/>
      <c r="X63" s="224" t="s">
        <v>121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122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21"/>
      <c r="B64" s="222"/>
      <c r="C64" s="255" t="s">
        <v>212</v>
      </c>
      <c r="D64" s="225"/>
      <c r="E64" s="226">
        <v>22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4"/>
      <c r="Z64" s="214"/>
      <c r="AA64" s="214"/>
      <c r="AB64" s="214"/>
      <c r="AC64" s="214"/>
      <c r="AD64" s="214"/>
      <c r="AE64" s="214"/>
      <c r="AF64" s="214"/>
      <c r="AG64" s="214" t="s">
        <v>124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2.5" outlineLevel="1" x14ac:dyDescent="0.2">
      <c r="A65" s="244">
        <v>21</v>
      </c>
      <c r="B65" s="245" t="s">
        <v>213</v>
      </c>
      <c r="C65" s="258" t="s">
        <v>214</v>
      </c>
      <c r="D65" s="246" t="s">
        <v>118</v>
      </c>
      <c r="E65" s="247">
        <v>132.5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7">
        <v>0</v>
      </c>
      <c r="O65" s="247">
        <f>ROUND(E65*N65,2)</f>
        <v>0</v>
      </c>
      <c r="P65" s="247">
        <v>0</v>
      </c>
      <c r="Q65" s="247">
        <f>ROUND(E65*P65,2)</f>
        <v>0</v>
      </c>
      <c r="R65" s="249" t="s">
        <v>211</v>
      </c>
      <c r="S65" s="249" t="s">
        <v>120</v>
      </c>
      <c r="T65" s="250" t="s">
        <v>120</v>
      </c>
      <c r="U65" s="224">
        <v>3.5999999999999997E-2</v>
      </c>
      <c r="V65" s="224">
        <f>ROUND(E65*U65,2)</f>
        <v>4.7699999999999996</v>
      </c>
      <c r="W65" s="224"/>
      <c r="X65" s="224" t="s">
        <v>121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122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2.5" outlineLevel="1" x14ac:dyDescent="0.2">
      <c r="A66" s="244">
        <v>22</v>
      </c>
      <c r="B66" s="245" t="s">
        <v>215</v>
      </c>
      <c r="C66" s="258" t="s">
        <v>216</v>
      </c>
      <c r="D66" s="246" t="s">
        <v>210</v>
      </c>
      <c r="E66" s="247">
        <v>22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9" t="s">
        <v>211</v>
      </c>
      <c r="S66" s="249" t="s">
        <v>120</v>
      </c>
      <c r="T66" s="250" t="s">
        <v>120</v>
      </c>
      <c r="U66" s="224">
        <v>7.7999999999999996E-3</v>
      </c>
      <c r="V66" s="224">
        <f>ROUND(E66*U66,2)</f>
        <v>0.17</v>
      </c>
      <c r="W66" s="224"/>
      <c r="X66" s="224" t="s">
        <v>121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122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1" x14ac:dyDescent="0.2">
      <c r="A67" s="234">
        <v>23</v>
      </c>
      <c r="B67" s="235" t="s">
        <v>217</v>
      </c>
      <c r="C67" s="254" t="s">
        <v>218</v>
      </c>
      <c r="D67" s="236" t="s">
        <v>118</v>
      </c>
      <c r="E67" s="237">
        <v>132.5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0</v>
      </c>
      <c r="O67" s="237">
        <f>ROUND(E67*N67,2)</f>
        <v>0</v>
      </c>
      <c r="P67" s="237">
        <v>1.4E-2</v>
      </c>
      <c r="Q67" s="237">
        <f>ROUND(E67*P67,2)</f>
        <v>1.86</v>
      </c>
      <c r="R67" s="239" t="s">
        <v>211</v>
      </c>
      <c r="S67" s="239" t="s">
        <v>120</v>
      </c>
      <c r="T67" s="240" t="s">
        <v>120</v>
      </c>
      <c r="U67" s="224">
        <v>0.28860000000000002</v>
      </c>
      <c r="V67" s="224">
        <f>ROUND(E67*U67,2)</f>
        <v>38.24</v>
      </c>
      <c r="W67" s="224"/>
      <c r="X67" s="224" t="s">
        <v>121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122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55" t="s">
        <v>219</v>
      </c>
      <c r="D68" s="225"/>
      <c r="E68" s="226">
        <v>132.5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4"/>
      <c r="Z68" s="214"/>
      <c r="AA68" s="214"/>
      <c r="AB68" s="214"/>
      <c r="AC68" s="214"/>
      <c r="AD68" s="214"/>
      <c r="AE68" s="214"/>
      <c r="AF68" s="214"/>
      <c r="AG68" s="214" t="s">
        <v>124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2.5" outlineLevel="1" x14ac:dyDescent="0.2">
      <c r="A69" s="234">
        <v>24</v>
      </c>
      <c r="B69" s="235" t="s">
        <v>220</v>
      </c>
      <c r="C69" s="254" t="s">
        <v>221</v>
      </c>
      <c r="D69" s="236" t="s">
        <v>163</v>
      </c>
      <c r="E69" s="237">
        <v>1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7">
        <v>0</v>
      </c>
      <c r="O69" s="237">
        <f>ROUND(E69*N69,2)</f>
        <v>0</v>
      </c>
      <c r="P69" s="237">
        <v>1.4E-2</v>
      </c>
      <c r="Q69" s="237">
        <f>ROUND(E69*P69,2)</f>
        <v>0.01</v>
      </c>
      <c r="R69" s="239"/>
      <c r="S69" s="239" t="s">
        <v>139</v>
      </c>
      <c r="T69" s="240" t="s">
        <v>140</v>
      </c>
      <c r="U69" s="224">
        <v>0.28999999999999998</v>
      </c>
      <c r="V69" s="224">
        <f>ROUND(E69*U69,2)</f>
        <v>0.28999999999999998</v>
      </c>
      <c r="W69" s="224"/>
      <c r="X69" s="224" t="s">
        <v>121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122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21"/>
      <c r="B70" s="222"/>
      <c r="C70" s="255" t="s">
        <v>222</v>
      </c>
      <c r="D70" s="225"/>
      <c r="E70" s="226">
        <v>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4"/>
      <c r="Z70" s="214"/>
      <c r="AA70" s="214"/>
      <c r="AB70" s="214"/>
      <c r="AC70" s="214"/>
      <c r="AD70" s="214"/>
      <c r="AE70" s="214"/>
      <c r="AF70" s="214"/>
      <c r="AG70" s="214" t="s">
        <v>124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x14ac:dyDescent="0.2">
      <c r="A71" s="228" t="s">
        <v>114</v>
      </c>
      <c r="B71" s="229" t="s">
        <v>81</v>
      </c>
      <c r="C71" s="253" t="s">
        <v>82</v>
      </c>
      <c r="D71" s="230"/>
      <c r="E71" s="231"/>
      <c r="F71" s="232"/>
      <c r="G71" s="232">
        <f>SUMIF(AG72:AG80,"&lt;&gt;NOR",G72:G80)</f>
        <v>0</v>
      </c>
      <c r="H71" s="232"/>
      <c r="I71" s="232">
        <f>SUM(I72:I80)</f>
        <v>0</v>
      </c>
      <c r="J71" s="232"/>
      <c r="K71" s="232">
        <f>SUM(K72:K80)</f>
        <v>0</v>
      </c>
      <c r="L71" s="232"/>
      <c r="M71" s="232">
        <f>SUM(M72:M80)</f>
        <v>0</v>
      </c>
      <c r="N71" s="231"/>
      <c r="O71" s="231">
        <f>SUM(O72:O80)</f>
        <v>0.34</v>
      </c>
      <c r="P71" s="231"/>
      <c r="Q71" s="231">
        <f>SUM(Q72:Q80)</f>
        <v>0.84</v>
      </c>
      <c r="R71" s="232"/>
      <c r="S71" s="232"/>
      <c r="T71" s="233"/>
      <c r="U71" s="227"/>
      <c r="V71" s="227">
        <f>SUM(V72:V80)</f>
        <v>59.099999999999994</v>
      </c>
      <c r="W71" s="227"/>
      <c r="X71" s="227"/>
      <c r="AG71" t="s">
        <v>115</v>
      </c>
    </row>
    <row r="72" spans="1:60" outlineLevel="1" x14ac:dyDescent="0.2">
      <c r="A72" s="234">
        <v>25</v>
      </c>
      <c r="B72" s="235" t="s">
        <v>223</v>
      </c>
      <c r="C72" s="254" t="s">
        <v>224</v>
      </c>
      <c r="D72" s="236" t="s">
        <v>210</v>
      </c>
      <c r="E72" s="237">
        <v>32.26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0.01</v>
      </c>
      <c r="O72" s="237">
        <f>ROUND(E72*N72,2)</f>
        <v>0.32</v>
      </c>
      <c r="P72" s="237">
        <v>0</v>
      </c>
      <c r="Q72" s="237">
        <f>ROUND(E72*P72,2)</f>
        <v>0</v>
      </c>
      <c r="R72" s="239" t="s">
        <v>225</v>
      </c>
      <c r="S72" s="239" t="s">
        <v>120</v>
      </c>
      <c r="T72" s="240" t="s">
        <v>120</v>
      </c>
      <c r="U72" s="224">
        <v>0.47</v>
      </c>
      <c r="V72" s="224">
        <f>ROUND(E72*U72,2)</f>
        <v>15.16</v>
      </c>
      <c r="W72" s="224"/>
      <c r="X72" s="224" t="s">
        <v>121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122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21"/>
      <c r="B73" s="222"/>
      <c r="C73" s="255" t="s">
        <v>226</v>
      </c>
      <c r="D73" s="225"/>
      <c r="E73" s="226">
        <v>32.26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124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55" t="s">
        <v>160</v>
      </c>
      <c r="D74" s="225"/>
      <c r="E74" s="226"/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124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4">
        <v>26</v>
      </c>
      <c r="B75" s="235" t="s">
        <v>227</v>
      </c>
      <c r="C75" s="254" t="s">
        <v>228</v>
      </c>
      <c r="D75" s="236" t="s">
        <v>210</v>
      </c>
      <c r="E75" s="237">
        <v>62.7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7">
        <v>0</v>
      </c>
      <c r="O75" s="237">
        <f>ROUND(E75*N75,2)</f>
        <v>0</v>
      </c>
      <c r="P75" s="237">
        <v>9.2499999999999995E-3</v>
      </c>
      <c r="Q75" s="237">
        <f>ROUND(E75*P75,2)</f>
        <v>0.57999999999999996</v>
      </c>
      <c r="R75" s="239" t="s">
        <v>225</v>
      </c>
      <c r="S75" s="239" t="s">
        <v>120</v>
      </c>
      <c r="T75" s="240" t="s">
        <v>120</v>
      </c>
      <c r="U75" s="224">
        <v>0.28699999999999998</v>
      </c>
      <c r="V75" s="224">
        <f>ROUND(E75*U75,2)</f>
        <v>17.989999999999998</v>
      </c>
      <c r="W75" s="224"/>
      <c r="X75" s="224" t="s">
        <v>121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122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21"/>
      <c r="B76" s="222"/>
      <c r="C76" s="255" t="s">
        <v>229</v>
      </c>
      <c r="D76" s="225"/>
      <c r="E76" s="226">
        <v>62.7</v>
      </c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4"/>
      <c r="Z76" s="214"/>
      <c r="AA76" s="214"/>
      <c r="AB76" s="214"/>
      <c r="AC76" s="214"/>
      <c r="AD76" s="214"/>
      <c r="AE76" s="214"/>
      <c r="AF76" s="214"/>
      <c r="AG76" s="214" t="s">
        <v>124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 x14ac:dyDescent="0.2">
      <c r="A77" s="234">
        <v>27</v>
      </c>
      <c r="B77" s="235" t="s">
        <v>230</v>
      </c>
      <c r="C77" s="254" t="s">
        <v>231</v>
      </c>
      <c r="D77" s="236" t="s">
        <v>232</v>
      </c>
      <c r="E77" s="237">
        <v>256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7">
        <v>6.0000000000000002E-5</v>
      </c>
      <c r="O77" s="237">
        <f>ROUND(E77*N77,2)</f>
        <v>0.02</v>
      </c>
      <c r="P77" s="237">
        <v>1E-3</v>
      </c>
      <c r="Q77" s="237">
        <f>ROUND(E77*P77,2)</f>
        <v>0.26</v>
      </c>
      <c r="R77" s="239" t="s">
        <v>225</v>
      </c>
      <c r="S77" s="239" t="s">
        <v>120</v>
      </c>
      <c r="T77" s="240" t="s">
        <v>120</v>
      </c>
      <c r="U77" s="224">
        <v>9.7000000000000003E-2</v>
      </c>
      <c r="V77" s="224">
        <f>ROUND(E77*U77,2)</f>
        <v>24.83</v>
      </c>
      <c r="W77" s="224"/>
      <c r="X77" s="224" t="s">
        <v>121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122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21"/>
      <c r="B78" s="222"/>
      <c r="C78" s="255" t="s">
        <v>233</v>
      </c>
      <c r="D78" s="225"/>
      <c r="E78" s="226">
        <v>256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4"/>
      <c r="Z78" s="214"/>
      <c r="AA78" s="214"/>
      <c r="AB78" s="214"/>
      <c r="AC78" s="214"/>
      <c r="AD78" s="214"/>
      <c r="AE78" s="214"/>
      <c r="AF78" s="214"/>
      <c r="AG78" s="214" t="s">
        <v>124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4">
        <v>28</v>
      </c>
      <c r="B79" s="235" t="s">
        <v>234</v>
      </c>
      <c r="C79" s="254" t="s">
        <v>235</v>
      </c>
      <c r="D79" s="236" t="s">
        <v>204</v>
      </c>
      <c r="E79" s="237">
        <v>0.33795999999999998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9" t="s">
        <v>225</v>
      </c>
      <c r="S79" s="239" t="s">
        <v>120</v>
      </c>
      <c r="T79" s="240" t="s">
        <v>120</v>
      </c>
      <c r="U79" s="224">
        <v>3.327</v>
      </c>
      <c r="V79" s="224">
        <f>ROUND(E79*U79,2)</f>
        <v>1.1200000000000001</v>
      </c>
      <c r="W79" s="224"/>
      <c r="X79" s="224" t="s">
        <v>205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206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21"/>
      <c r="B80" s="222"/>
      <c r="C80" s="256" t="s">
        <v>236</v>
      </c>
      <c r="D80" s="241"/>
      <c r="E80" s="241"/>
      <c r="F80" s="241"/>
      <c r="G80" s="241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4"/>
      <c r="Z80" s="214"/>
      <c r="AA80" s="214"/>
      <c r="AB80" s="214"/>
      <c r="AC80" s="214"/>
      <c r="AD80" s="214"/>
      <c r="AE80" s="214"/>
      <c r="AF80" s="214"/>
      <c r="AG80" s="214" t="s">
        <v>134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x14ac:dyDescent="0.2">
      <c r="A81" s="228" t="s">
        <v>114</v>
      </c>
      <c r="B81" s="229" t="s">
        <v>83</v>
      </c>
      <c r="C81" s="253" t="s">
        <v>84</v>
      </c>
      <c r="D81" s="230"/>
      <c r="E81" s="231"/>
      <c r="F81" s="232"/>
      <c r="G81" s="232">
        <f>SUMIF(AG82:AG91,"&lt;&gt;NOR",G82:G91)</f>
        <v>0</v>
      </c>
      <c r="H81" s="232"/>
      <c r="I81" s="232">
        <f>SUM(I82:I91)</f>
        <v>0</v>
      </c>
      <c r="J81" s="232"/>
      <c r="K81" s="232">
        <f>SUM(K82:K91)</f>
        <v>0</v>
      </c>
      <c r="L81" s="232"/>
      <c r="M81" s="232">
        <f>SUM(M82:M91)</f>
        <v>0</v>
      </c>
      <c r="N81" s="231"/>
      <c r="O81" s="231">
        <f>SUM(O82:O91)</f>
        <v>0</v>
      </c>
      <c r="P81" s="231"/>
      <c r="Q81" s="231">
        <f>SUM(Q82:Q91)</f>
        <v>0</v>
      </c>
      <c r="R81" s="232"/>
      <c r="S81" s="232"/>
      <c r="T81" s="233"/>
      <c r="U81" s="227"/>
      <c r="V81" s="227">
        <f>SUM(V82:V91)</f>
        <v>26.32</v>
      </c>
      <c r="W81" s="227"/>
      <c r="X81" s="227"/>
      <c r="AG81" t="s">
        <v>115</v>
      </c>
    </row>
    <row r="82" spans="1:60" ht="22.5" outlineLevel="1" x14ac:dyDescent="0.2">
      <c r="A82" s="244">
        <v>29</v>
      </c>
      <c r="B82" s="245" t="s">
        <v>237</v>
      </c>
      <c r="C82" s="258" t="s">
        <v>238</v>
      </c>
      <c r="D82" s="246" t="s">
        <v>204</v>
      </c>
      <c r="E82" s="247">
        <v>1.9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21</v>
      </c>
      <c r="M82" s="249">
        <f>G82*(1+L82/100)</f>
        <v>0</v>
      </c>
      <c r="N82" s="247">
        <v>0</v>
      </c>
      <c r="O82" s="247">
        <f>ROUND(E82*N82,2)</f>
        <v>0</v>
      </c>
      <c r="P82" s="247">
        <v>0</v>
      </c>
      <c r="Q82" s="247">
        <f>ROUND(E82*P82,2)</f>
        <v>0</v>
      </c>
      <c r="R82" s="249" t="s">
        <v>192</v>
      </c>
      <c r="S82" s="249" t="s">
        <v>120</v>
      </c>
      <c r="T82" s="250" t="s">
        <v>120</v>
      </c>
      <c r="U82" s="224">
        <v>2.0089999999999999</v>
      </c>
      <c r="V82" s="224">
        <f>ROUND(E82*U82,2)</f>
        <v>3.82</v>
      </c>
      <c r="W82" s="224"/>
      <c r="X82" s="224" t="s">
        <v>121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122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1" x14ac:dyDescent="0.2">
      <c r="A83" s="244">
        <v>30</v>
      </c>
      <c r="B83" s="245" t="s">
        <v>239</v>
      </c>
      <c r="C83" s="258" t="s">
        <v>240</v>
      </c>
      <c r="D83" s="246" t="s">
        <v>204</v>
      </c>
      <c r="E83" s="247">
        <v>1.9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21</v>
      </c>
      <c r="M83" s="249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9" t="s">
        <v>192</v>
      </c>
      <c r="S83" s="249" t="s">
        <v>120</v>
      </c>
      <c r="T83" s="250" t="s">
        <v>120</v>
      </c>
      <c r="U83" s="224">
        <v>0.95899999999999996</v>
      </c>
      <c r="V83" s="224">
        <f>ROUND(E83*U83,2)</f>
        <v>1.82</v>
      </c>
      <c r="W83" s="224"/>
      <c r="X83" s="224" t="s">
        <v>121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122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44">
        <v>31</v>
      </c>
      <c r="B84" s="245" t="s">
        <v>241</v>
      </c>
      <c r="C84" s="258" t="s">
        <v>242</v>
      </c>
      <c r="D84" s="246" t="s">
        <v>204</v>
      </c>
      <c r="E84" s="247">
        <v>0.5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21</v>
      </c>
      <c r="M84" s="249">
        <f>G84*(1+L84/100)</f>
        <v>0</v>
      </c>
      <c r="N84" s="247">
        <v>0</v>
      </c>
      <c r="O84" s="247">
        <f>ROUND(E84*N84,2)</f>
        <v>0</v>
      </c>
      <c r="P84" s="247">
        <v>0</v>
      </c>
      <c r="Q84" s="247">
        <f>ROUND(E84*P84,2)</f>
        <v>0</v>
      </c>
      <c r="R84" s="249" t="s">
        <v>192</v>
      </c>
      <c r="S84" s="249" t="s">
        <v>120</v>
      </c>
      <c r="T84" s="250" t="s">
        <v>120</v>
      </c>
      <c r="U84" s="224">
        <v>0</v>
      </c>
      <c r="V84" s="224">
        <f>ROUND(E84*U84,2)</f>
        <v>0</v>
      </c>
      <c r="W84" s="224"/>
      <c r="X84" s="224" t="s">
        <v>121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164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44">
        <v>32</v>
      </c>
      <c r="B85" s="245" t="s">
        <v>243</v>
      </c>
      <c r="C85" s="258" t="s">
        <v>244</v>
      </c>
      <c r="D85" s="246" t="s">
        <v>204</v>
      </c>
      <c r="E85" s="247">
        <v>1.9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7">
        <v>0</v>
      </c>
      <c r="O85" s="247">
        <f>ROUND(E85*N85,2)</f>
        <v>0</v>
      </c>
      <c r="P85" s="247">
        <v>0</v>
      </c>
      <c r="Q85" s="247">
        <f>ROUND(E85*P85,2)</f>
        <v>0</v>
      </c>
      <c r="R85" s="249" t="s">
        <v>192</v>
      </c>
      <c r="S85" s="249" t="s">
        <v>120</v>
      </c>
      <c r="T85" s="250" t="s">
        <v>120</v>
      </c>
      <c r="U85" s="224">
        <v>0</v>
      </c>
      <c r="V85" s="224">
        <f>ROUND(E85*U85,2)</f>
        <v>0</v>
      </c>
      <c r="W85" s="224"/>
      <c r="X85" s="224" t="s">
        <v>121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122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44">
        <v>33</v>
      </c>
      <c r="B86" s="245" t="s">
        <v>245</v>
      </c>
      <c r="C86" s="258" t="s">
        <v>246</v>
      </c>
      <c r="D86" s="246" t="s">
        <v>204</v>
      </c>
      <c r="E86" s="247">
        <v>1.9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7">
        <v>0</v>
      </c>
      <c r="O86" s="247">
        <f>ROUND(E86*N86,2)</f>
        <v>0</v>
      </c>
      <c r="P86" s="247">
        <v>0</v>
      </c>
      <c r="Q86" s="247">
        <f>ROUND(E86*P86,2)</f>
        <v>0</v>
      </c>
      <c r="R86" s="249" t="s">
        <v>128</v>
      </c>
      <c r="S86" s="249" t="s">
        <v>120</v>
      </c>
      <c r="T86" s="250" t="s">
        <v>120</v>
      </c>
      <c r="U86" s="224">
        <v>0.92700000000000005</v>
      </c>
      <c r="V86" s="224">
        <f>ROUND(E86*U86,2)</f>
        <v>1.76</v>
      </c>
      <c r="W86" s="224"/>
      <c r="X86" s="224" t="s">
        <v>121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122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2.5" outlineLevel="1" x14ac:dyDescent="0.2">
      <c r="A87" s="234">
        <v>34</v>
      </c>
      <c r="B87" s="235" t="s">
        <v>247</v>
      </c>
      <c r="C87" s="254" t="s">
        <v>248</v>
      </c>
      <c r="D87" s="236" t="s">
        <v>204</v>
      </c>
      <c r="E87" s="237">
        <v>11.4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9" t="s">
        <v>128</v>
      </c>
      <c r="S87" s="239" t="s">
        <v>120</v>
      </c>
      <c r="T87" s="240" t="s">
        <v>120</v>
      </c>
      <c r="U87" s="224">
        <v>0.08</v>
      </c>
      <c r="V87" s="224">
        <f>ROUND(E87*U87,2)</f>
        <v>0.91</v>
      </c>
      <c r="W87" s="224"/>
      <c r="X87" s="224" t="s">
        <v>121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122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21"/>
      <c r="B88" s="222"/>
      <c r="C88" s="255" t="s">
        <v>249</v>
      </c>
      <c r="D88" s="225"/>
      <c r="E88" s="226">
        <v>11.4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124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4">
        <v>35</v>
      </c>
      <c r="B89" s="235" t="s">
        <v>250</v>
      </c>
      <c r="C89" s="254" t="s">
        <v>251</v>
      </c>
      <c r="D89" s="236" t="s">
        <v>204</v>
      </c>
      <c r="E89" s="237">
        <v>428.80698000000001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7">
        <v>0</v>
      </c>
      <c r="O89" s="237">
        <f>ROUND(E89*N89,2)</f>
        <v>0</v>
      </c>
      <c r="P89" s="237">
        <v>0</v>
      </c>
      <c r="Q89" s="237">
        <f>ROUND(E89*P89,2)</f>
        <v>0</v>
      </c>
      <c r="R89" s="239" t="s">
        <v>198</v>
      </c>
      <c r="S89" s="239" t="s">
        <v>120</v>
      </c>
      <c r="T89" s="240" t="s">
        <v>120</v>
      </c>
      <c r="U89" s="224">
        <v>4.2000000000000003E-2</v>
      </c>
      <c r="V89" s="224">
        <f>ROUND(E89*U89,2)</f>
        <v>18.010000000000002</v>
      </c>
      <c r="W89" s="224"/>
      <c r="X89" s="224" t="s">
        <v>252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253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21"/>
      <c r="B90" s="222"/>
      <c r="C90" s="256" t="s">
        <v>254</v>
      </c>
      <c r="D90" s="241"/>
      <c r="E90" s="241"/>
      <c r="F90" s="241"/>
      <c r="G90" s="241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4"/>
      <c r="Z90" s="214"/>
      <c r="AA90" s="214"/>
      <c r="AB90" s="214"/>
      <c r="AC90" s="214"/>
      <c r="AD90" s="214"/>
      <c r="AE90" s="214"/>
      <c r="AF90" s="214"/>
      <c r="AG90" s="214" t="s">
        <v>134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44">
        <v>36</v>
      </c>
      <c r="B91" s="245" t="s">
        <v>255</v>
      </c>
      <c r="C91" s="258" t="s">
        <v>256</v>
      </c>
      <c r="D91" s="246" t="s">
        <v>204</v>
      </c>
      <c r="E91" s="247">
        <v>428.80698000000001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9" t="s">
        <v>192</v>
      </c>
      <c r="S91" s="249" t="s">
        <v>120</v>
      </c>
      <c r="T91" s="250" t="s">
        <v>120</v>
      </c>
      <c r="U91" s="224">
        <v>0</v>
      </c>
      <c r="V91" s="224">
        <f>ROUND(E91*U91,2)</f>
        <v>0</v>
      </c>
      <c r="W91" s="224"/>
      <c r="X91" s="224" t="s">
        <v>252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253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x14ac:dyDescent="0.2">
      <c r="A92" s="228" t="s">
        <v>114</v>
      </c>
      <c r="B92" s="229" t="s">
        <v>86</v>
      </c>
      <c r="C92" s="253" t="s">
        <v>27</v>
      </c>
      <c r="D92" s="230"/>
      <c r="E92" s="231"/>
      <c r="F92" s="232"/>
      <c r="G92" s="232">
        <f>SUMIF(AG93:AG100,"&lt;&gt;NOR",G93:G100)</f>
        <v>0</v>
      </c>
      <c r="H92" s="232"/>
      <c r="I92" s="232">
        <f>SUM(I93:I100)</f>
        <v>0</v>
      </c>
      <c r="J92" s="232"/>
      <c r="K92" s="232">
        <f>SUM(K93:K100)</f>
        <v>0</v>
      </c>
      <c r="L92" s="232"/>
      <c r="M92" s="232">
        <f>SUM(M93:M100)</f>
        <v>0</v>
      </c>
      <c r="N92" s="231"/>
      <c r="O92" s="231">
        <f>SUM(O93:O100)</f>
        <v>0</v>
      </c>
      <c r="P92" s="231"/>
      <c r="Q92" s="231">
        <f>SUM(Q93:Q100)</f>
        <v>0</v>
      </c>
      <c r="R92" s="232"/>
      <c r="S92" s="232"/>
      <c r="T92" s="233"/>
      <c r="U92" s="227"/>
      <c r="V92" s="227">
        <f>SUM(V93:V100)</f>
        <v>0</v>
      </c>
      <c r="W92" s="227"/>
      <c r="X92" s="227"/>
      <c r="AG92" t="s">
        <v>115</v>
      </c>
    </row>
    <row r="93" spans="1:60" outlineLevel="1" x14ac:dyDescent="0.2">
      <c r="A93" s="234">
        <v>37</v>
      </c>
      <c r="B93" s="235" t="s">
        <v>257</v>
      </c>
      <c r="C93" s="254" t="s">
        <v>258</v>
      </c>
      <c r="D93" s="236" t="s">
        <v>259</v>
      </c>
      <c r="E93" s="237">
        <v>1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9"/>
      <c r="S93" s="239" t="s">
        <v>120</v>
      </c>
      <c r="T93" s="240" t="s">
        <v>140</v>
      </c>
      <c r="U93" s="224">
        <v>0</v>
      </c>
      <c r="V93" s="224">
        <f>ROUND(E93*U93,2)</f>
        <v>0</v>
      </c>
      <c r="W93" s="224"/>
      <c r="X93" s="224" t="s">
        <v>260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261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21"/>
      <c r="B94" s="222"/>
      <c r="C94" s="259" t="s">
        <v>262</v>
      </c>
      <c r="D94" s="251"/>
      <c r="E94" s="251"/>
      <c r="F94" s="251"/>
      <c r="G94" s="251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4"/>
      <c r="Z94" s="214"/>
      <c r="AA94" s="214"/>
      <c r="AB94" s="214"/>
      <c r="AC94" s="214"/>
      <c r="AD94" s="214"/>
      <c r="AE94" s="214"/>
      <c r="AF94" s="214"/>
      <c r="AG94" s="214" t="s">
        <v>150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42" t="str">
        <f>C94</f>
        <v>Zaměření a vytýčení stávajících inženýrských sítí v místě stavby z hlediska jejich ochrany při provádění stavby.</v>
      </c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4">
        <v>38</v>
      </c>
      <c r="B95" s="235" t="s">
        <v>263</v>
      </c>
      <c r="C95" s="254" t="s">
        <v>264</v>
      </c>
      <c r="D95" s="236" t="s">
        <v>259</v>
      </c>
      <c r="E95" s="237">
        <v>1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9"/>
      <c r="S95" s="239" t="s">
        <v>120</v>
      </c>
      <c r="T95" s="240" t="s">
        <v>140</v>
      </c>
      <c r="U95" s="224">
        <v>0</v>
      </c>
      <c r="V95" s="224">
        <f>ROUND(E95*U95,2)</f>
        <v>0</v>
      </c>
      <c r="W95" s="224"/>
      <c r="X95" s="224" t="s">
        <v>260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261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21"/>
      <c r="B96" s="222"/>
      <c r="C96" s="259" t="s">
        <v>265</v>
      </c>
      <c r="D96" s="251"/>
      <c r="E96" s="251"/>
      <c r="F96" s="251"/>
      <c r="G96" s="251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4"/>
      <c r="Z96" s="214"/>
      <c r="AA96" s="214"/>
      <c r="AB96" s="214"/>
      <c r="AC96" s="214"/>
      <c r="AD96" s="214"/>
      <c r="AE96" s="214"/>
      <c r="AF96" s="214"/>
      <c r="AG96" s="214" t="s">
        <v>150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4">
        <v>39</v>
      </c>
      <c r="B97" s="235" t="s">
        <v>266</v>
      </c>
      <c r="C97" s="254" t="s">
        <v>267</v>
      </c>
      <c r="D97" s="236" t="s">
        <v>259</v>
      </c>
      <c r="E97" s="237">
        <v>1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9"/>
      <c r="S97" s="239" t="s">
        <v>120</v>
      </c>
      <c r="T97" s="240" t="s">
        <v>140</v>
      </c>
      <c r="U97" s="224">
        <v>0</v>
      </c>
      <c r="V97" s="224">
        <f>ROUND(E97*U97,2)</f>
        <v>0</v>
      </c>
      <c r="W97" s="224"/>
      <c r="X97" s="224" t="s">
        <v>260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268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33.75" outlineLevel="1" x14ac:dyDescent="0.2">
      <c r="A98" s="221"/>
      <c r="B98" s="222"/>
      <c r="C98" s="259" t="s">
        <v>269</v>
      </c>
      <c r="D98" s="251"/>
      <c r="E98" s="251"/>
      <c r="F98" s="251"/>
      <c r="G98" s="251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4"/>
      <c r="Z98" s="214"/>
      <c r="AA98" s="214"/>
      <c r="AB98" s="214"/>
      <c r="AC98" s="214"/>
      <c r="AD98" s="214"/>
      <c r="AE98" s="214"/>
      <c r="AF98" s="214"/>
      <c r="AG98" s="214" t="s">
        <v>150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42" t="str">
        <f>C98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4">
        <v>40</v>
      </c>
      <c r="B99" s="235" t="s">
        <v>270</v>
      </c>
      <c r="C99" s="254" t="s">
        <v>271</v>
      </c>
      <c r="D99" s="236" t="s">
        <v>259</v>
      </c>
      <c r="E99" s="237">
        <v>1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7">
        <v>0</v>
      </c>
      <c r="O99" s="237">
        <f>ROUND(E99*N99,2)</f>
        <v>0</v>
      </c>
      <c r="P99" s="237">
        <v>0</v>
      </c>
      <c r="Q99" s="237">
        <f>ROUND(E99*P99,2)</f>
        <v>0</v>
      </c>
      <c r="R99" s="239"/>
      <c r="S99" s="239" t="s">
        <v>120</v>
      </c>
      <c r="T99" s="240" t="s">
        <v>140</v>
      </c>
      <c r="U99" s="224">
        <v>0</v>
      </c>
      <c r="V99" s="224">
        <f>ROUND(E99*U99,2)</f>
        <v>0</v>
      </c>
      <c r="W99" s="224"/>
      <c r="X99" s="224" t="s">
        <v>260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268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2.5" outlineLevel="1" x14ac:dyDescent="0.2">
      <c r="A100" s="221"/>
      <c r="B100" s="222"/>
      <c r="C100" s="259" t="s">
        <v>272</v>
      </c>
      <c r="D100" s="251"/>
      <c r="E100" s="251"/>
      <c r="F100" s="251"/>
      <c r="G100" s="251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150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42" t="str">
        <f>C100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00" s="214"/>
      <c r="BC100" s="214"/>
      <c r="BD100" s="214"/>
      <c r="BE100" s="214"/>
      <c r="BF100" s="214"/>
      <c r="BG100" s="214"/>
      <c r="BH100" s="214"/>
    </row>
    <row r="101" spans="1:60" x14ac:dyDescent="0.2">
      <c r="A101" s="3"/>
      <c r="B101" s="4"/>
      <c r="C101" s="260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101</v>
      </c>
    </row>
    <row r="102" spans="1:60" x14ac:dyDescent="0.2">
      <c r="A102" s="217"/>
      <c r="B102" s="218" t="s">
        <v>29</v>
      </c>
      <c r="C102" s="261"/>
      <c r="D102" s="219"/>
      <c r="E102" s="220"/>
      <c r="F102" s="220"/>
      <c r="G102" s="252">
        <f>G8+G25+G30+G34+G49+G54+G59+G62+G71+G81+G92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273</v>
      </c>
    </row>
    <row r="103" spans="1:60" x14ac:dyDescent="0.2">
      <c r="C103" s="262"/>
      <c r="D103" s="10"/>
      <c r="AG103" t="s">
        <v>274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LeSSk5IHoD302Ar3jYT2B6UmGKt061KuoFzkZ0ocvCY+zndLLb+3W/1oaslgxMr9n1D2j3UcKS6eQkvJc2/8A==" saltValue="vetDnDddwe4zbYdB7fXUOg==" spinCount="100000" sheet="1"/>
  <mergeCells count="22">
    <mergeCell ref="C94:G94"/>
    <mergeCell ref="C96:G96"/>
    <mergeCell ref="C98:G98"/>
    <mergeCell ref="C100:G100"/>
    <mergeCell ref="C51:G51"/>
    <mergeCell ref="C56:G56"/>
    <mergeCell ref="C57:G57"/>
    <mergeCell ref="C61:G61"/>
    <mergeCell ref="C80:G80"/>
    <mergeCell ref="C90:G90"/>
    <mergeCell ref="C21:G21"/>
    <mergeCell ref="C27:G27"/>
    <mergeCell ref="C36:G36"/>
    <mergeCell ref="C37:G37"/>
    <mergeCell ref="C40:G40"/>
    <mergeCell ref="C43:G43"/>
    <mergeCell ref="A1:G1"/>
    <mergeCell ref="C2:G2"/>
    <mergeCell ref="C3:G3"/>
    <mergeCell ref="C4:G4"/>
    <mergeCell ref="C14:G14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Pavel Šafář</cp:lastModifiedBy>
  <cp:lastPrinted>2019-03-19T12:27:02Z</cp:lastPrinted>
  <dcterms:created xsi:type="dcterms:W3CDTF">2009-04-08T07:15:50Z</dcterms:created>
  <dcterms:modified xsi:type="dcterms:W3CDTF">2021-12-15T10:10:21Z</dcterms:modified>
</cp:coreProperties>
</file>