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Střecha části -B-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'02 - Střecha části -B-'!$C$138:$K$988</definedName>
    <definedName name="_xlnm.Print_Area" localSheetId="1">'02 - Střecha části -B-'!$C$4:$J$76,'02 - Střecha části -B-'!$C$82:$J$120,'02 - Střecha části -B-'!$C$126:$J$988</definedName>
    <definedName name="_xlnm.Print_Area" localSheetId="2">'Seznam figur'!$C$4:$G$11</definedName>
    <definedName name="_xlnm.Print_Titles" localSheetId="0">'Rekapitulace stavby'!$92:$92</definedName>
    <definedName name="_xlnm.Print_Titles" localSheetId="1">'02 - Střecha části -B-'!$138:$138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<sst xmlns="http://schemas.openxmlformats.org/spreadsheetml/2006/main" count="8734" uniqueCount="1027">
  <si>
    <t>Export Komplet</t>
  </si>
  <si>
    <t/>
  </si>
  <si>
    <t>2.0</t>
  </si>
  <si>
    <t>ZAMOK</t>
  </si>
  <si>
    <t>False</t>
  </si>
  <si>
    <t>{abc890fe-bbe8-477c-8514-b53a17d2db53}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</si>
  <si>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</si>
  <si>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</si>
  <si>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</si>
  <si>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</si>
  <si>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</si>
  <si>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</si>
  <si>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</si>
  <si>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</si>
  <si>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18/12-001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</si>
  <si>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</si>
  <si>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</si>
  <si>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 čp. 804, ul. Jana Palacha, Objekt Gymnázia Turnov, na st.p.č. 1774/1 v k.ú. Turnov</t>
  </si>
  <si>
    <t>KSO:</t>
  </si>
  <si>
    <t>CC-CZ:</t>
  </si>
  <si>
    <t>Místo:</t>
  </si>
  <si>
    <t>čp. 804, ul. Jana Palacha, Turnov</t>
  </si>
  <si>
    <t>Datum:</t>
  </si>
  <si>
    <t>16. 5. 2019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</si>
  <si>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</si>
  <si>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</si>
  <si>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</si>
  <si>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</si>
  <si>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</si>
  <si>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</si>
  <si>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</si>
  <si>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</si>
  <si>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27538320</t>
  </si>
  <si>
    <t>ACTIV Projekce, s.r.o.</t>
  </si>
  <si>
    <t>CZ27538320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</si>
  <si>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</si>
  <si>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</si>
  <si>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</si>
  <si>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</si>
  <si>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</si>
  <si>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</si>
  <si>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</si>
  <si>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</si>
  <si>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</si>
  <si>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</si>
  <si>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</si>
  <si>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</si>
  <si>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</si>
  <si>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</si>
  <si>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</si>
  <si>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</si>
  <si>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</si>
  <si>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</si>
  <si>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</si>
  <si>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</si>
  <si>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</si>
  <si>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</si>
  <si>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</si>
  <si>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</si>
  <si>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</si>
  <si>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</si>
  <si>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</si>
  <si>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</si>
  <si>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</si>
  <si>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</si>
  <si>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</si>
  <si>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</si>
  <si>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</si>
  <si>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</si>
  <si>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</si>
  <si>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</si>
  <si>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</si>
  <si>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</si>
  <si>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</si>
  <si>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</si>
  <si>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</si>
  <si>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</si>
  <si>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</si>
  <si>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</si>
  <si>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</si>
  <si>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</si>
  <si>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</si>
  <si>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</si>
  <si>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</si>
  <si>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Střecha části -B-</t>
  </si>
  <si>
    <t>STA</t>
  </si>
  <si>
    <t>1</t>
  </si>
  <si>
    <t>{65aea3da-8618-4c54-8201-2a8d35e00e1f}</t>
  </si>
  <si>
    <t>2</t>
  </si>
  <si>
    <t>KRYCÍ LIST SOUPISU PRACÍ</t>
  </si>
  <si>
    <t>Objekt:</t>
  </si>
  <si>
    <t>02 - Střecha části -B-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</si>
  <si>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</si>
  <si>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</si>
  <si>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</si>
  <si>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</si>
  <si>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</si>
  <si>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</si>
  <si>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</si>
  <si>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</si>
  <si>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</si>
  <si>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 Přesun sutě</t>
  </si>
  <si>
    <t xml:space="preserve">    998 - 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</si>
  <si>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</si>
  <si>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</si>
  <si>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</si>
  <si>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</si>
  <si>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740 - Elektromontáže - zkoušky a revize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</si>
  <si>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</si>
  <si>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</si>
  <si>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</si>
  <si>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</si>
  <si>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</si>
  <si>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</si>
  <si>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</si>
  <si>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</si>
  <si>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</si>
  <si>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</si>
  <si>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VRN7 -  Provozní vlivy</t>
  </si>
  <si>
    <t xml:space="preserve">    VRN9 - 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</si>
  <si>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</si>
  <si>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</si>
  <si>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</si>
  <si>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</si>
  <si>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</si>
  <si>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</si>
  <si>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</si>
  <si>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</si>
  <si>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</si>
  <si>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</si>
  <si>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</si>
  <si>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</si>
  <si>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</si>
  <si>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</si>
  <si>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</si>
  <si>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</si>
  <si>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6</t>
  </si>
  <si>
    <t>Úpravy povrchů, podlahy a osazování výplní</t>
  </si>
  <si>
    <t>K</t>
  </si>
  <si>
    <t>622331121</t>
  </si>
  <si>
    <t>Cementová omítka hladká jednovrstvá vnějších stěn nanášená ručně ve dvou vrstvách</t>
  </si>
  <si>
    <t>m2</t>
  </si>
  <si>
    <t>4</t>
  </si>
  <si>
    <t>-759069614</t>
  </si>
  <si>
    <t>VV</t>
  </si>
  <si>
    <t>"komínové zdivo nad střešní rovinou" REP3</t>
  </si>
  <si>
    <t>"1/2 plocha zdiva komínu 2,45/0,6" 3*(2*2,45+2*0,6)*2,2*0,5</t>
  </si>
  <si>
    <t>"1/2 plocha zdiva komínu 3,0/0,6" 1*(2*3+2*0,6)*2,2*0,5</t>
  </si>
  <si>
    <t>"1/2 plocha zdiva komínu 3,65/0,45" 1*(2*3,65+2*0,45)*2,2*0,5</t>
  </si>
  <si>
    <t>"1/2 plocha zdiva komínu 3,5/0,45" 1*(2*3,5+2*0,45)*2,2*0,5</t>
  </si>
  <si>
    <t>"1/2 plocha zdiva komínu 1,15/0,6" 2*(2*1,15+2*0,6)*2,2*0,5</t>
  </si>
  <si>
    <t>"1/2 plocha zdiva komínu 1,65/1,2" 1*(2*1,65+2*1,2)*3,3*0,5</t>
  </si>
  <si>
    <t>Součet</t>
  </si>
  <si>
    <t>622331191</t>
  </si>
  <si>
    <t>Příplatek k cementové omítce vnějších stěn za každých dalších 5 mm tloušťky ručně</t>
  </si>
  <si>
    <t>1817758928</t>
  </si>
  <si>
    <t>3</t>
  </si>
  <si>
    <t>623142001</t>
  </si>
  <si>
    <t>Potažení vnějších pilířů nebo sloupů sklovláknitým pletivem vtlačeným do tenkovrstvé hmoty</t>
  </si>
  <si>
    <t>-896458376</t>
  </si>
  <si>
    <t>"komínové zdivo pod střešní rovinou"</t>
  </si>
  <si>
    <t>9</t>
  </si>
  <si>
    <t>Ostatní konstrukce a práce, bourání</t>
  </si>
  <si>
    <t>938902122</t>
  </si>
  <si>
    <t>Čištění ploch betonových konstrukcí tlakovou vodou</t>
  </si>
  <si>
    <t>16</t>
  </si>
  <si>
    <t>2091444067</t>
  </si>
  <si>
    <t>"zdobná atika"</t>
  </si>
  <si>
    <t>"vodorovná část RŠ"1,65*(14,5+2*38,45)</t>
  </si>
  <si>
    <t>"sloup 600" 7*(2*0,6+2*0,45)*0,55</t>
  </si>
  <si>
    <t>"sloup 1500" 5*(2*1,5+2*0,45)*0,55</t>
  </si>
  <si>
    <t>"sloup 750" 11*(2*0,75+2*0,45)*0,55</t>
  </si>
  <si>
    <t>"sloup 1750" 3*(2*1,75+2*0,45)*0,55</t>
  </si>
  <si>
    <t>"sloup 2350" 1*(2*2,35+2*0,45)*0,55</t>
  </si>
  <si>
    <t>"rohový sloup" 2*(2*1,25+2*0,45+2*0,8)*0,55</t>
  </si>
  <si>
    <t>Mezisoučet</t>
  </si>
  <si>
    <t>"komínové zdivo"</t>
  </si>
  <si>
    <t>"komínová deska 2,45/0,6" 3*((2*2,65+2*0,8)*(0,1+0,08)+(2,65*0,8))</t>
  </si>
  <si>
    <t>"komínová deska 3,0/0,6" 1*((2*3,2+2*0,8)*(0,1+0,08)+(3,2*0,8))</t>
  </si>
  <si>
    <t>"komínová deska 3,65/0,45" 1*((2*3,85+2*0,65)*(0,1+0,08)+(3,85*0,65))</t>
  </si>
  <si>
    <t>"komínová deska 3,5/0,45" 1*((2*3,7+2*0,65)*(0,1+0,08)+(3,7*0,65))</t>
  </si>
  <si>
    <t>"komínová deska 1,15/0,6" 2*((2*1,35+2*0,8)*(0,1+0,08)+(1,35*0,8))</t>
  </si>
  <si>
    <t>"komínová deska 1,65/1,2" 1*((2*1,85+2*1,4)*(0,1+0,08)+(1,85*1,4))</t>
  </si>
  <si>
    <t>"plocha zdiva komínu 2,45/0,6" 3*(2*2,45+2*0,6)*2,2</t>
  </si>
  <si>
    <t>"plocha zdiva komínu 3,0/0,6" 1*(2*3+2*0,6)*2,2</t>
  </si>
  <si>
    <t>"plocha zdiva komínu 3,65/0,45" 1*(2*3,65+2*0,45)*2,2</t>
  </si>
  <si>
    <t>"plocha zdiva komínu 3,5/0,45" 1*(2*3,5+2*0,45)*2,2</t>
  </si>
  <si>
    <t>"plocha zdiva komínu 1,15/0,6" 2*(2*1,15+2*0,6)*2,2</t>
  </si>
  <si>
    <t>"plocha zdiva komínu 1,65/1,2" 1*(2*1,65+2*1,2)*3,3</t>
  </si>
  <si>
    <t>5</t>
  </si>
  <si>
    <t>938902123</t>
  </si>
  <si>
    <t>Čištění ploch betonových konstrukcí ocelovými kartáči</t>
  </si>
  <si>
    <t>1129056791</t>
  </si>
  <si>
    <t>949101111</t>
  </si>
  <si>
    <t>Lešení pomocné pro objekty pozemních staveb s lešeňovou podlahou v do 1,9 m zatížení do 150 kg/m2</t>
  </si>
  <si>
    <t>1474454466</t>
  </si>
  <si>
    <t>"plocha zdiva komínu 2,45/0,6" 3*(2,45*0,6)*2,2</t>
  </si>
  <si>
    <t>"plocha zdiva komínu 3,0/0,6" 1*(3,0*0,6)*2,2</t>
  </si>
  <si>
    <t>"plocha zdiva komínu 3,65/0,45" 1*(3,65*0,45)*2,2</t>
  </si>
  <si>
    <t>"plocha zdiva komínu 3,5/0,45" 1*(3,5*0,45)*2,2</t>
  </si>
  <si>
    <t>"plocha zdiva komínu 1,15/0,6" 2*(1,15*0,6)*2,2</t>
  </si>
  <si>
    <t>"plocha zdiva komínu 1,65/1,2" 1*(1,65*1,2)*3,3</t>
  </si>
  <si>
    <t>7</t>
  </si>
  <si>
    <t>952901111</t>
  </si>
  <si>
    <t>Vyčištění budov bytové a občanské výstavby při výšce podlaží do 4 m</t>
  </si>
  <si>
    <t>-1259032395</t>
  </si>
  <si>
    <t>"půda" 37,95*13,55</t>
  </si>
  <si>
    <t>8</t>
  </si>
  <si>
    <t>965042141</t>
  </si>
  <si>
    <t>Bourání podkladů pod dlažby nebo mazanin betonových nebo z litého asfaltu tl do 100 mm pl přes 4 m2</t>
  </si>
  <si>
    <t>m3</t>
  </si>
  <si>
    <t>1539705160</t>
  </si>
  <si>
    <t>"okraj střechy" (0,45+0,75)*(2*39,2+16,1)*0,1</t>
  </si>
  <si>
    <t>"arkýř" (7,55*1,2)*0,1</t>
  </si>
  <si>
    <t>11</t>
  </si>
  <si>
    <t>975073111</t>
  </si>
  <si>
    <t>Jednostranné podchycení střešních vazníků v do 3,5 m pro zatížení do 1000 kg/m</t>
  </si>
  <si>
    <t>m</t>
  </si>
  <si>
    <t>-1692810502</t>
  </si>
  <si>
    <t>"odhad" 40</t>
  </si>
  <si>
    <t>12</t>
  </si>
  <si>
    <t>978036191</t>
  </si>
  <si>
    <t>Otlučení cementových omítek vnějších ploch rozsahu do 100 %</t>
  </si>
  <si>
    <t>-1535438951</t>
  </si>
  <si>
    <t>13</t>
  </si>
  <si>
    <t>985112112</t>
  </si>
  <si>
    <t>Odsekání degradovaného betonu stěn tl do 30 mm</t>
  </si>
  <si>
    <t>493542299</t>
  </si>
  <si>
    <t>"zdobná atika" 15%</t>
  </si>
  <si>
    <t>"vodorovná část RŠ"1,65*(14,5+2*38,45)*0,15</t>
  </si>
  <si>
    <t>"sloup 600" 7*(2*0,6+2*0,45)*0,55*0,15</t>
  </si>
  <si>
    <t>"sloup 1500" 5*(2*1,5+2*0,45)*0,55*0,15</t>
  </si>
  <si>
    <t>"sloup 750" 11*(2*0,75+2*0,45)*0,55*0,15</t>
  </si>
  <si>
    <t>"sloup 1750" 3*(2*1,75+2*0,45)*0,55*0,15</t>
  </si>
  <si>
    <t>"sloup 2350" 1*(2*2,35+2*0,45)*0,55*0,15</t>
  </si>
  <si>
    <t>"rohový sloup" 2*(2*1,25+2*0,45+2*0,8)*0,55*0,15</t>
  </si>
  <si>
    <t>"komínové zdivo" 15%</t>
  </si>
  <si>
    <t>"komínová deska 2,45/0,6" 3*((2*2,65+2*0,8)*(0,1+0,08)+(2,65*0,8))*0,15</t>
  </si>
  <si>
    <t>"komínová deska 3,0/0,6" 1*((2*3,2+2*0,8)*(0,1+0,08)+(3,2*0,8))*0,15</t>
  </si>
  <si>
    <t>"komínová deska 3,65/0,45" 1*((2*3,85+2*0,65)*(0,1+0,08)+(3,85*0,65))*0,15</t>
  </si>
  <si>
    <t>"komínová deska 3,5/0,45" 1*((2*3,7+2*0,65)*(0,1+0,08)+(3,7*0,65))*0,15</t>
  </si>
  <si>
    <t>"komínová deska 1,15/0,6" 2*((2*1,35+2*0,8)*(0,1+0,08)+(1,35*0,8))*0,15</t>
  </si>
  <si>
    <t>"komínová deska 1,65/1,2" 1*((2*1,85+2*1,4)*(0,1+0,08)+(1,85*1,4))*0,15</t>
  </si>
  <si>
    <t>14</t>
  </si>
  <si>
    <t>985121122</t>
  </si>
  <si>
    <t>Tryskání degradovaného betonu stěn a rubu kleneb vodou pod tlakem do 1250 barů</t>
  </si>
  <si>
    <t>-1307789093</t>
  </si>
  <si>
    <t>"zdobná atika" 30%</t>
  </si>
  <si>
    <t>"vodorovná část RŠ"1,65*(14,5+2*38,45)*0,30</t>
  </si>
  <si>
    <t>"sloup 600" 7*(2*0,6+2*0,45)*0,55*0,30</t>
  </si>
  <si>
    <t>"sloup 1500" 5*(2*1,5+2*0,45)*0,55*0,30</t>
  </si>
  <si>
    <t>"sloup 750" 11*(2*0,75+2*0,45)*0,55*0,30</t>
  </si>
  <si>
    <t>"sloup 1750" 3*(2*1,75+2*0,45)*0,55*0,30</t>
  </si>
  <si>
    <t>"sloup 2350" 1*(2*2,35+2*0,45)*0,55*0,30</t>
  </si>
  <si>
    <t>"rohový sloup" 2*(2*1,25+2*0,45+2*0,8)*0,55*0,30</t>
  </si>
  <si>
    <t>"komínové zdivo" 30%</t>
  </si>
  <si>
    <t>"komínová deska 2,45/0,6" 3*((2*2,65+2*0,8)*(0,1+0,08)+(2,65*0,8))*0,30</t>
  </si>
  <si>
    <t>"komínová deska 3,0/0,6" 1*((2*3,2+2*0,8)*(0,1+0,08)+(3,2*0,8))*0,30</t>
  </si>
  <si>
    <t>"komínová deska 3,65/0,45" 1*((2*3,85+2*0,65)*(0,1+0,08)+(3,85*0,65))*0,30</t>
  </si>
  <si>
    <t>"komínová deska 3,5/0,45" 1*((2*3,7+2*0,65)*(0,1+0,08)+(3,7*0,65))*0,30</t>
  </si>
  <si>
    <t>"komínová deska 1,15/0,6" 2*((2*1,35+2*0,8)*(0,1+0,08)+(1,35*0,8))*0,30</t>
  </si>
  <si>
    <t>"komínová deska 1,65/1,2" 1*((2*1,85+2*1,4)*(0,1+0,08)+(1,85*1,4))*0,30</t>
  </si>
  <si>
    <t>985311111</t>
  </si>
  <si>
    <t>Reprofilace stěn cementovými sanačními maltami tl 10 mm</t>
  </si>
  <si>
    <t>855826132</t>
  </si>
  <si>
    <t>"zdobná atika"5% REP0, REP1 a REP2</t>
  </si>
  <si>
    <t>"sloup 600" 7*(2*0,6+2*0,45)*0,55*0,05</t>
  </si>
  <si>
    <t>"sloup 1500" 5*(2*1,5+2*0,45)*0,55*0,05</t>
  </si>
  <si>
    <t>"sloup 750" 11*(2*0,75+2*0,45)*0,55*0,05</t>
  </si>
  <si>
    <t>"sloup 1750" 3*(2*1,75+2*0,45)*0,55*0,05</t>
  </si>
  <si>
    <t>"sloup 2350" 1*(2*2,35+2*0,45)*0,55*0,05</t>
  </si>
  <si>
    <t>"rohový sloup" 2*(2*1,25+2*0,45+2*0,8)*0,55*0,05</t>
  </si>
  <si>
    <t>985311112</t>
  </si>
  <si>
    <t>Reprofilace stěn cementovými sanačními maltami tl 20 mm</t>
  </si>
  <si>
    <t>-1161679384</t>
  </si>
  <si>
    <t>17</t>
  </si>
  <si>
    <t>985311113</t>
  </si>
  <si>
    <t>Reprofilace stěn cementovými sanačními maltami tl 30 mm</t>
  </si>
  <si>
    <t>-1495619281</t>
  </si>
  <si>
    <t>18</t>
  </si>
  <si>
    <t>985311114</t>
  </si>
  <si>
    <t>Reprofilace stěn cementovými sanačními maltami tl 40 mm</t>
  </si>
  <si>
    <t>-237986844</t>
  </si>
  <si>
    <t>19</t>
  </si>
  <si>
    <t>985311115</t>
  </si>
  <si>
    <t>Reprofilace stěn cementovými sanačními maltami tl 50 mm</t>
  </si>
  <si>
    <t>602587177</t>
  </si>
  <si>
    <t>20</t>
  </si>
  <si>
    <t>985311211</t>
  </si>
  <si>
    <t>Reprofilace líce kleneb a podhledů cementovými sanačními maltami tl 10 mm</t>
  </si>
  <si>
    <t>-633726082</t>
  </si>
  <si>
    <t>"vodorovná část RŠ"1,65*(14,5+2*38,45)*0,05</t>
  </si>
  <si>
    <t>985311212</t>
  </si>
  <si>
    <t>Reprofilace líce kleneb a podhledů cementovými sanačními maltami tl 20 mm</t>
  </si>
  <si>
    <t>-1731840830</t>
  </si>
  <si>
    <t>22</t>
  </si>
  <si>
    <t>985311213</t>
  </si>
  <si>
    <t>Reprofilace líce kleneb a podhledů cementovými sanačními maltami tl 30 mm</t>
  </si>
  <si>
    <t>-1613067758</t>
  </si>
  <si>
    <t>23</t>
  </si>
  <si>
    <t>985311214</t>
  </si>
  <si>
    <t>Reprofilace líce kleneb a podhledů cementovými sanačními maltami tl 40 mm</t>
  </si>
  <si>
    <t>1064847631</t>
  </si>
  <si>
    <t>24</t>
  </si>
  <si>
    <t>985311215</t>
  </si>
  <si>
    <t>Reprofilace líce kleneb a podhledů cementovými sanačními maltami tl 50 mm</t>
  </si>
  <si>
    <t>-2061202179</t>
  </si>
  <si>
    <t>25</t>
  </si>
  <si>
    <t>985311311</t>
  </si>
  <si>
    <t>Reprofilace rubu kleneb a podlah cementovými sanačními maltami tl 10 mm</t>
  </si>
  <si>
    <t>916731692</t>
  </si>
  <si>
    <t>"komínové zdivo"5% REP4</t>
  </si>
  <si>
    <t>"komínová deska 2,45/0,6" 3*((2*2,65+2*0,8)*(0,1+0,08)+(2,65*0,8))*0,05</t>
  </si>
  <si>
    <t>"komínová deska 3,0/0,6" 1*((2*3,2+2*0,8)*(0,1+0,08)+(3,2*0,8))*0,05</t>
  </si>
  <si>
    <t>"komínová deska 3,65/0,45" 1*((2*3,85+2*0,65)*(0,1+0,08)+(3,85*0,65))*0,05</t>
  </si>
  <si>
    <t>"komínová deska 3,5/0,45" 1*((2*3,7+2*0,65)*(0,1+0,08)+(3,7*0,65))*0,05</t>
  </si>
  <si>
    <t>"komínová deska 1,15/0,6" 2*((2*1,35+2*0,8)*(0,1+0,08)+(1,35*0,8))*0,05</t>
  </si>
  <si>
    <t>"komínová deska 1,65/1,2" 1*((2*1,85+2*1,4)*(0,1+0,08)+(1,85*1,4))*0,05</t>
  </si>
  <si>
    <t>26</t>
  </si>
  <si>
    <t>985311312</t>
  </si>
  <si>
    <t>Reprofilace rubu kleneb a podlah cementovými sanačními maltami tl 20 mm</t>
  </si>
  <si>
    <t>-1339795115</t>
  </si>
  <si>
    <t>27</t>
  </si>
  <si>
    <t>985311313</t>
  </si>
  <si>
    <t>Reprofilace rubu kleneb a podlah cementovými sanačními maltami tl 30 mm</t>
  </si>
  <si>
    <t>-1958677723</t>
  </si>
  <si>
    <t>28</t>
  </si>
  <si>
    <t>985311911</t>
  </si>
  <si>
    <t>Příplatek při reprofilaci sanačními maltami za práci ve stísněném prostoru</t>
  </si>
  <si>
    <t>-1888129539</t>
  </si>
  <si>
    <t>"zdobná atika" 25%</t>
  </si>
  <si>
    <t>"vodorovná část RŠ"1,65*(14,5+2*38,45)*0,25</t>
  </si>
  <si>
    <t>"sloup 600" 7*(2*0,6+2*0,45)*0,55*0,25</t>
  </si>
  <si>
    <t>"sloup 1500" 5*(2*1,5+2*0,45)*0,55*0,25</t>
  </si>
  <si>
    <t>"sloup 750" 11*(2*0,75+2*0,45)*0,55*0,25</t>
  </si>
  <si>
    <t>"sloup 1750" 3*(2*1,75+2*0,45)*0,55*0,25</t>
  </si>
  <si>
    <t>"sloup 2350" 1*(2*2,35+2*0,45)*0,55*0,25</t>
  </si>
  <si>
    <t>"rohový sloup" 2*(2*1,25+2*0,45+2*0,8)*0,55*0,25</t>
  </si>
  <si>
    <t>"komínové zdivo" 25%</t>
  </si>
  <si>
    <t>"komínová deska 2,45/0,6" 3*((2*2,65+2*0,8)*(0,1+0,08)+(2,65*0,8))*0,25</t>
  </si>
  <si>
    <t>"komínová deska 3,0/0,6" 1*((2*3,2+2*0,8)*(0,1+0,08)+(3,2*0,8))*0,25</t>
  </si>
  <si>
    <t>"komínová deska 3,65/0,45" 1*((2*3,85+2*0,65)*(0,1+0,08)+(3,85*0,65))*0,25</t>
  </si>
  <si>
    <t>"komínová deska 3,5/0,45" 1*((2*3,7+2*0,65)*(0,1+0,08)+(3,7*0,65))*0,25</t>
  </si>
  <si>
    <t>"komínová deska 1,15/0,6" 2*((2*1,35+2*0,8)*(0,1+0,08)+(1,35*0,8))*0,25</t>
  </si>
  <si>
    <t>"komínová deska 1,65/1,2" 1*((2*1,85+2*1,4)*(0,1+0,08)+(1,85*1,4))*0,25</t>
  </si>
  <si>
    <t>29</t>
  </si>
  <si>
    <t>985311912</t>
  </si>
  <si>
    <t>Příplatek při reprofilaci sanačními maltami za plochu do 10 m2 jednotlivě</t>
  </si>
  <si>
    <t>256140254</t>
  </si>
  <si>
    <t>30</t>
  </si>
  <si>
    <t>985312113</t>
  </si>
  <si>
    <t>Stěrka k vyrovnání betonových ploch stěn tl 4 mm</t>
  </si>
  <si>
    <t>-1970395844</t>
  </si>
  <si>
    <t>31</t>
  </si>
  <si>
    <t>985312123</t>
  </si>
  <si>
    <t>Stěrka k vyrovnání betonových ploch líce kleneb a podhledů tl 4 mm</t>
  </si>
  <si>
    <t>-877394726</t>
  </si>
  <si>
    <t>32</t>
  </si>
  <si>
    <t>985312191</t>
  </si>
  <si>
    <t>Příplatek ke stěrce pro vyrovnání betonových ploch za práci ve stísněném prostoru</t>
  </si>
  <si>
    <t>2005968931</t>
  </si>
  <si>
    <t>33</t>
  </si>
  <si>
    <t>985312192</t>
  </si>
  <si>
    <t>Příplatek ke stěrce pro vyrovnání betonových ploch za plochu do 10 m2 jednotlivě</t>
  </si>
  <si>
    <t>1928447909</t>
  </si>
  <si>
    <t>34</t>
  </si>
  <si>
    <t>985321211</t>
  </si>
  <si>
    <t>Ochranný nátěr výztuže na epoxidové bázi stěn, líce kleneb a podhledů 1 vrstva tl 1 mm</t>
  </si>
  <si>
    <t>563792819</t>
  </si>
  <si>
    <t>"odhad" REP0, REP1 a REP2</t>
  </si>
  <si>
    <t>35</t>
  </si>
  <si>
    <t>985321911</t>
  </si>
  <si>
    <t>Příplatek k cenám ochranného nátěru výztuže za práce ve stísněném prostoru</t>
  </si>
  <si>
    <t>161777552</t>
  </si>
  <si>
    <t>"odhad"</t>
  </si>
  <si>
    <t>36</t>
  </si>
  <si>
    <t>985321912</t>
  </si>
  <si>
    <t>Příplatek k cenám ochranného nátěru výztuže za plochu do 10 m2 jednotlivě</t>
  </si>
  <si>
    <t>531665195</t>
  </si>
  <si>
    <t>37</t>
  </si>
  <si>
    <t>985323111</t>
  </si>
  <si>
    <t>Spojovací můstek reprofilovaného betonu na cementové bázi tl 1 mm</t>
  </si>
  <si>
    <t>442147713</t>
  </si>
  <si>
    <t>38</t>
  </si>
  <si>
    <t>985323211</t>
  </si>
  <si>
    <t>Spojovací můstek reprofilovaného betonu na epoxidové bázi tl 1 mm</t>
  </si>
  <si>
    <t>-524849756</t>
  </si>
  <si>
    <t>39</t>
  </si>
  <si>
    <t>985323911</t>
  </si>
  <si>
    <t>Příplatek k cenám spojovacího můstku za práci ve stísněném prostoru</t>
  </si>
  <si>
    <t>-1920789317</t>
  </si>
  <si>
    <t>40</t>
  </si>
  <si>
    <t>985323912</t>
  </si>
  <si>
    <t>Příplatek k cenám spojovacího můstku za plochu do 10 m2 jednotlivě</t>
  </si>
  <si>
    <t>-75760904</t>
  </si>
  <si>
    <t>41</t>
  </si>
  <si>
    <t>985324211</t>
  </si>
  <si>
    <t>Ochranný akrylátový nátěr betonu dvojnásobný s impregnací (OS-B)</t>
  </si>
  <si>
    <t>-699253285</t>
  </si>
  <si>
    <t>"komínové zdivo" REP5</t>
  </si>
  <si>
    <t>42</t>
  </si>
  <si>
    <t>985324221</t>
  </si>
  <si>
    <t>Ochranný akrylátový nátěr betonu dvojnásobný se stěrkou (OS-C)</t>
  </si>
  <si>
    <t>681364925</t>
  </si>
  <si>
    <t>"zdobná atika" REP0, REP1, REP2</t>
  </si>
  <si>
    <t>43</t>
  </si>
  <si>
    <t>985324911</t>
  </si>
  <si>
    <t>Příplatek k cenám ochranných nátěrů betonu za práci ve stísněném prostoru</t>
  </si>
  <si>
    <t>-1821846341</t>
  </si>
  <si>
    <t>44</t>
  </si>
  <si>
    <t>985324912</t>
  </si>
  <si>
    <t>Příplatek k cenám ochranných nátěrů betonu za plochu do 10 m2 jednotlivě</t>
  </si>
  <si>
    <t>-1120061804</t>
  </si>
  <si>
    <t>45</t>
  </si>
  <si>
    <t>985331213</t>
  </si>
  <si>
    <t>Dodatečné vlepování betonářské výztuže D 12 mm do chemické malty včetně vyvrtání otvoru</t>
  </si>
  <si>
    <t>1910312989</t>
  </si>
  <si>
    <t>46</t>
  </si>
  <si>
    <t>985331911</t>
  </si>
  <si>
    <t>Příplatek k dodatečnému vlepování betonářské výztuže za práci ve stísněném prostoru</t>
  </si>
  <si>
    <t>-795719259</t>
  </si>
  <si>
    <t>94</t>
  </si>
  <si>
    <t>Lešení a stavební výtahy</t>
  </si>
  <si>
    <t>148</t>
  </si>
  <si>
    <t>941221112</t>
  </si>
  <si>
    <t>Montáž lešení řadového rámového šíře do 1,2 m v do 25 m</t>
  </si>
  <si>
    <t>942625644</t>
  </si>
  <si>
    <t>18,5*38,8</t>
  </si>
  <si>
    <t>19,1*(38,8+2*1,65)</t>
  </si>
  <si>
    <t>11,25*14,65</t>
  </si>
  <si>
    <t>149</t>
  </si>
  <si>
    <t>941221213</t>
  </si>
  <si>
    <t>Příplatek k lešení řadovému rámovému lehkému š 1,2 m v do 40 m za první a ZKD den použití</t>
  </si>
  <si>
    <t>-819743143</t>
  </si>
  <si>
    <t>1686,723*3*30</t>
  </si>
  <si>
    <t>150</t>
  </si>
  <si>
    <t>941221812</t>
  </si>
  <si>
    <t>Demontáž lešení řadového rámového šíře do 1,2 m v do 25 m</t>
  </si>
  <si>
    <t>663207632</t>
  </si>
  <si>
    <t>1686,723</t>
  </si>
  <si>
    <t>997</t>
  </si>
  <si>
    <t xml:space="preserve"> Přesun sutě</t>
  </si>
  <si>
    <t>47</t>
  </si>
  <si>
    <t>997013004x</t>
  </si>
  <si>
    <t>Vyklizení a sestěhování  prostorů půdy</t>
  </si>
  <si>
    <t>1779958501</t>
  </si>
  <si>
    <t>"půda" 13,55*37,95</t>
  </si>
  <si>
    <t>146</t>
  </si>
  <si>
    <t>997013155</t>
  </si>
  <si>
    <t>Vnitrostaveništní doprava suti a vybouraných hmot pro budovy v do 18 m s omezením mechanizace</t>
  </si>
  <si>
    <t>t</t>
  </si>
  <si>
    <t>-180290534</t>
  </si>
  <si>
    <t>49</t>
  </si>
  <si>
    <t>997013312</t>
  </si>
  <si>
    <t>Montáž a demontáž shozu suti v do 20 m</t>
  </si>
  <si>
    <t>1351429567</t>
  </si>
  <si>
    <t>50</t>
  </si>
  <si>
    <t>997013321</t>
  </si>
  <si>
    <t>Příplatek k shozu suti v do 10 m za první a ZKD den použití</t>
  </si>
  <si>
    <t>1071208668</t>
  </si>
  <si>
    <t>16*10</t>
  </si>
  <si>
    <t>51</t>
  </si>
  <si>
    <t>997013501</t>
  </si>
  <si>
    <t>Odvoz suti a vybouraných hmot na skládku nebo meziskládku do 1 km se složením</t>
  </si>
  <si>
    <t>-1877267838</t>
  </si>
  <si>
    <t>52</t>
  </si>
  <si>
    <t>997013509</t>
  </si>
  <si>
    <t>Příplatek k odvozu suti a vybouraných hmot na skládku ZKD 1 km přes 1 km</t>
  </si>
  <si>
    <t>-694290560</t>
  </si>
  <si>
    <t>65,219*10 'Přepočtené koeficientem množství</t>
  </si>
  <si>
    <t>54</t>
  </si>
  <si>
    <t>997013814</t>
  </si>
  <si>
    <t>Poplatek za uložení stavebního odpadu z izolačních hmot na skládce (skládkovné)</t>
  </si>
  <si>
    <t>951831050</t>
  </si>
  <si>
    <t>11,008</t>
  </si>
  <si>
    <t>147</t>
  </si>
  <si>
    <t>997013831</t>
  </si>
  <si>
    <t>Poplatek za uložení stavebního směsného odpadu na skládce (skládkovné)</t>
  </si>
  <si>
    <t>1946754980</t>
  </si>
  <si>
    <t>998</t>
  </si>
  <si>
    <t xml:space="preserve"> Přesun hmot</t>
  </si>
  <si>
    <t>145</t>
  </si>
  <si>
    <t>998011003</t>
  </si>
  <si>
    <t>Přesun hmot pro budovy zděné v do 24 m</t>
  </si>
  <si>
    <t>1985082088</t>
  </si>
  <si>
    <t>PSV</t>
  </si>
  <si>
    <t>Práce a dodávky PSV</t>
  </si>
  <si>
    <t>711</t>
  </si>
  <si>
    <t>Izolace proti vodě, vlhkosti a plynům</t>
  </si>
  <si>
    <t>57</t>
  </si>
  <si>
    <t>711131101</t>
  </si>
  <si>
    <t>Provedení izolace proti zemní vlhkosti pásy na sucho vodorovné AIP nebo tkaninou</t>
  </si>
  <si>
    <t>-1715630367</t>
  </si>
  <si>
    <t>"pozednice 120x160" 71,328*0,2</t>
  </si>
  <si>
    <t>58</t>
  </si>
  <si>
    <t>M</t>
  </si>
  <si>
    <t>628212280</t>
  </si>
  <si>
    <t>pás asfaltovaný dle specifikace TZ</t>
  </si>
  <si>
    <t>-440726401</t>
  </si>
  <si>
    <t>14,266*1,15 'Přepočtené koeficientem množství</t>
  </si>
  <si>
    <t>59</t>
  </si>
  <si>
    <t>998711203</t>
  </si>
  <si>
    <t>Přesun hmot procentní pro izolace proti vodě, vlhkosti a plynům v objektech v do 60 m</t>
  </si>
  <si>
    <t>%</t>
  </si>
  <si>
    <t>-2133294378</t>
  </si>
  <si>
    <t>712</t>
  </si>
  <si>
    <t>Povlakové krytiny</t>
  </si>
  <si>
    <t>60</t>
  </si>
  <si>
    <t>712-01</t>
  </si>
  <si>
    <t>Montáž krytiny z PVC mechanicky kotvené, vodorovné, vč.provedení veškerých detailů (hrany, lemování, prostupy a pod.), vč.dodávky kotevních a pomocných prvků</t>
  </si>
  <si>
    <t>2007060054</t>
  </si>
  <si>
    <t>B1.1-B1.4</t>
  </si>
  <si>
    <t>289+67+11+289</t>
  </si>
  <si>
    <t>"vytažení na konstrukce"</t>
  </si>
  <si>
    <t>"sloup 600" 7*(2*0,6+2*0,45)*0,2</t>
  </si>
  <si>
    <t>"sloup 1500" 5*(2*1,5+2*0,45)*0,2</t>
  </si>
  <si>
    <t>"sloup 750" 11*(2*0,75+2*0,45)*0,2</t>
  </si>
  <si>
    <t>"sloup 1750" 3*(2*1,75+2*0,45)*0,2</t>
  </si>
  <si>
    <t>"sloup 2350" 1*(2*2,35+2*0,45)*0,2</t>
  </si>
  <si>
    <t>"rohový sloup" 2*(2*1,25+2*0,45+2*0,8)*0,2</t>
  </si>
  <si>
    <t>"plocha zdiva komínu 2,45/0,6" 3*(2*2,45+2*0,6)*0,2</t>
  </si>
  <si>
    <t>"plocha zdiva komínu 3,0/0,6" 1*(2*3+2*0,6)*0,2</t>
  </si>
  <si>
    <t>"plocha zdiva komínu 3,65/0,45" 1*(2*3,65+2*0,45)*0,2</t>
  </si>
  <si>
    <t>"plocha zdiva komínu 3,5/0,45" 1*(2*3,5+2*0,45)*0,2</t>
  </si>
  <si>
    <t>"plocha zdiva komínu 1,15/0,6" 2*(2*1,15+2*0,6)*0,2</t>
  </si>
  <si>
    <t>"plocha zdiva komínu 1,65/1,2" 1*(2*1,65+2*1,2)*0,2</t>
  </si>
  <si>
    <t>"na přilehlé zdivo "16,2*0,2</t>
  </si>
  <si>
    <t>61</t>
  </si>
  <si>
    <t>712-spc01</t>
  </si>
  <si>
    <t>fólie střešní PVC-P ke kotvení antracitová 1,5 mm</t>
  </si>
  <si>
    <t>-16964557</t>
  </si>
  <si>
    <t>687,98*1,15 'Přepočtené koeficientem množství</t>
  </si>
  <si>
    <t>62</t>
  </si>
  <si>
    <t>712-03</t>
  </si>
  <si>
    <t>Montáž netkané textilie, vodorovné, vč.provedení veškerých detailů (hrany, lemování, prostupy)</t>
  </si>
  <si>
    <t>-1223629067</t>
  </si>
  <si>
    <t>63</t>
  </si>
  <si>
    <t>712-SPEC2</t>
  </si>
  <si>
    <t>dodávka netkané separační polypropylenové textilie 300g/m2</t>
  </si>
  <si>
    <t>-124801360</t>
  </si>
  <si>
    <t>687,98*1,1 'Přepočtené koeficientem množství</t>
  </si>
  <si>
    <t>64</t>
  </si>
  <si>
    <t>712363115</t>
  </si>
  <si>
    <t>Provedení prostupu povlakové krytiny střech  kruhového průřezu D do 300 mm  "K03"</t>
  </si>
  <si>
    <t>kus</t>
  </si>
  <si>
    <t>1067684672</t>
  </si>
  <si>
    <t>65</t>
  </si>
  <si>
    <t>283427800x</t>
  </si>
  <si>
    <t>střešní systémový prostup s manžetou - kanalizace dn 150 "P1"</t>
  </si>
  <si>
    <t>-1845331051</t>
  </si>
  <si>
    <t>66</t>
  </si>
  <si>
    <t>712363116</t>
  </si>
  <si>
    <t>Provedení prostupu povlakové krytiny střech  kruhového průřezu D do 500 mm  "K04"</t>
  </si>
  <si>
    <t>-560983942</t>
  </si>
  <si>
    <t>67</t>
  </si>
  <si>
    <t>553810100</t>
  </si>
  <si>
    <t>turbína ventilační  průměr 356 mm specifikace dle TZ "P0"</t>
  </si>
  <si>
    <t>267673292</t>
  </si>
  <si>
    <t>151</t>
  </si>
  <si>
    <t>712400832</t>
  </si>
  <si>
    <t>Odstranění povlakové krytiny střech do 30° dvouvrstvé</t>
  </si>
  <si>
    <t>-495807341</t>
  </si>
  <si>
    <t>152</t>
  </si>
  <si>
    <t>712400834</t>
  </si>
  <si>
    <t>Příplatek k odstranění povlakové krytiny střech do 30° ZKD vrstvu</t>
  </si>
  <si>
    <t>104714946</t>
  </si>
  <si>
    <t>687,98</t>
  </si>
  <si>
    <t>70</t>
  </si>
  <si>
    <t>712-tz</t>
  </si>
  <si>
    <t>Tahové zkoušky pro volbu vhodného kotevního systému a ověření únosnosti podkladu (bližší popis viz Technická zpráva)</t>
  </si>
  <si>
    <t>kmpl</t>
  </si>
  <si>
    <t>-367432411</t>
  </si>
  <si>
    <t>71</t>
  </si>
  <si>
    <t>712-KL4</t>
  </si>
  <si>
    <t>poplastovaný plech rš 100 tmelící lišta (připojení na stěnu)</t>
  </si>
  <si>
    <t>mb</t>
  </si>
  <si>
    <t>-1547752854</t>
  </si>
  <si>
    <t>"přepočteno množství koeficientem 1,15"</t>
  </si>
  <si>
    <t>164,4*1,15</t>
  </si>
  <si>
    <t>72</t>
  </si>
  <si>
    <t>712-KL1</t>
  </si>
  <si>
    <t>poplastovaný plech rš 300 (atiková okapnice, vč. podkladního plechu)</t>
  </si>
  <si>
    <t>516352918</t>
  </si>
  <si>
    <t>94,8*1,15</t>
  </si>
  <si>
    <t>73</t>
  </si>
  <si>
    <t>712-KL2</t>
  </si>
  <si>
    <t xml:space="preserve">poplastovaný plech rš 150 (vnější hrana) </t>
  </si>
  <si>
    <t>-770359788</t>
  </si>
  <si>
    <t>60,0*1,15</t>
  </si>
  <si>
    <t>74</t>
  </si>
  <si>
    <t>712-KL3</t>
  </si>
  <si>
    <t>poplastovaný plech rš 150 (vnitřní hrana)</t>
  </si>
  <si>
    <t>1870422551</t>
  </si>
  <si>
    <t>168,4*1,15</t>
  </si>
  <si>
    <t>75</t>
  </si>
  <si>
    <t>712-KL7</t>
  </si>
  <si>
    <t>poplastovaný plech rš 300 (nároží/hřeben)</t>
  </si>
  <si>
    <t>336252989</t>
  </si>
  <si>
    <t>79,0*1,15</t>
  </si>
  <si>
    <t>153</t>
  </si>
  <si>
    <t>712-KL6</t>
  </si>
  <si>
    <t>poplastovaný plech rš 300 (závětrná lišta na atiku)</t>
  </si>
  <si>
    <t>675226828</t>
  </si>
  <si>
    <t>2,5*1,15</t>
  </si>
  <si>
    <t>76</t>
  </si>
  <si>
    <t>712-P2</t>
  </si>
  <si>
    <t>D+M střešní výlez pro povlakovou krytinu z PVC "P2"</t>
  </si>
  <si>
    <t>1205018792</t>
  </si>
  <si>
    <t>77</t>
  </si>
  <si>
    <t>998712203</t>
  </si>
  <si>
    <t>Přesun hmot procentní pro krytiny povlakové v objektech v do 24 m</t>
  </si>
  <si>
    <t>-966616450</t>
  </si>
  <si>
    <t>721</t>
  </si>
  <si>
    <t>Zdravotechnika - vnitřní kanalizace</t>
  </si>
  <si>
    <t>79</t>
  </si>
  <si>
    <t>721174063</t>
  </si>
  <si>
    <t>Potrubí kanalizační z PP větrací systém HT DN 110</t>
  </si>
  <si>
    <t>-1441279555</t>
  </si>
  <si>
    <t>"odhad bude fakturováno na základě skutečnosti" 6*1,5</t>
  </si>
  <si>
    <t>78</t>
  </si>
  <si>
    <t>998721203</t>
  </si>
  <si>
    <t>Přesun hmot procentní pro vnitřní kanalizace v objektech v do 24 m</t>
  </si>
  <si>
    <t>-166324931</t>
  </si>
  <si>
    <t>740</t>
  </si>
  <si>
    <t>Elektromontáže - zkoušky a revize</t>
  </si>
  <si>
    <t>80</t>
  </si>
  <si>
    <t>740991100</t>
  </si>
  <si>
    <t>Celková prohlídka elektrického rozvodu a zařízení do 100 000,- Kč</t>
  </si>
  <si>
    <t>kompl</t>
  </si>
  <si>
    <t>1825117879</t>
  </si>
  <si>
    <t>743</t>
  </si>
  <si>
    <t>Elektromontáže - hrubá montáž</t>
  </si>
  <si>
    <t>81</t>
  </si>
  <si>
    <t>741110001</t>
  </si>
  <si>
    <t>Montáž drát nebo lano hromosvodné svodové D do 10 mm s podpěrou vč. svorek a pospojování</t>
  </si>
  <si>
    <t>1236600211</t>
  </si>
  <si>
    <t>82</t>
  </si>
  <si>
    <t>354410730</t>
  </si>
  <si>
    <t>drát (lano) průměr 10 mm FeZn</t>
  </si>
  <si>
    <t>kg</t>
  </si>
  <si>
    <t>-1091083423</t>
  </si>
  <si>
    <t>130*0,62</t>
  </si>
  <si>
    <t>83</t>
  </si>
  <si>
    <t>354415600x</t>
  </si>
  <si>
    <t xml:space="preserve">podpěra vedení hromosvodu povlakové střechy </t>
  </si>
  <si>
    <t>1799543701</t>
  </si>
  <si>
    <t>84</t>
  </si>
  <si>
    <t>741430004</t>
  </si>
  <si>
    <t>Montáž tyč jímací délky do 3 m na střešní hřeben nebo zdivo</t>
  </si>
  <si>
    <t>-518503621</t>
  </si>
  <si>
    <t>85</t>
  </si>
  <si>
    <t>354411290</t>
  </si>
  <si>
    <t>tyč jímací s kovaným hrotem JK 2,0 nerez</t>
  </si>
  <si>
    <t>1710650315</t>
  </si>
  <si>
    <t>86</t>
  </si>
  <si>
    <t>741430004-D</t>
  </si>
  <si>
    <t>Demontáž tyč jímací délky do 3 m na střešní hřeben nebo zdivo</t>
  </si>
  <si>
    <t>-2132385023</t>
  </si>
  <si>
    <t>87</t>
  </si>
  <si>
    <t>743621110-D</t>
  </si>
  <si>
    <t>Demontáž drát nebo lano hromosvodné svodové D do 10 mm  vč. svorek a pospojování</t>
  </si>
  <si>
    <t>-2023744502</t>
  </si>
  <si>
    <t>762</t>
  </si>
  <si>
    <t>Konstrukce tesařské</t>
  </si>
  <si>
    <t>88</t>
  </si>
  <si>
    <t>762083111</t>
  </si>
  <si>
    <t>Impregnace řeziva proti dřevokaznému hmyzu a houbám máčením třída ohrožení 1 a 2</t>
  </si>
  <si>
    <t>1957691826</t>
  </si>
  <si>
    <t>"nové řezivo - viz TZ - výpis řeziva"</t>
  </si>
  <si>
    <t>(1,089+5,374+3,187)*1,1</t>
  </si>
  <si>
    <t>"kontralatě"</t>
  </si>
  <si>
    <t>0,04*0,06*8,05*2*(38+7)*1,1</t>
  </si>
  <si>
    <t>"okapová hrana"</t>
  </si>
  <si>
    <t>"fošny  5x24cm" (2*39,2+16,1)*3*(0,05*0,24)*1,1</t>
  </si>
  <si>
    <t>"dřevěný kastlík"</t>
  </si>
  <si>
    <t>"fošny  5x24cm" 5*0,6*4*(0,05*0,24)*1,1</t>
  </si>
  <si>
    <t>"fošny  5x24cm" 3*0,6*4*(0,05*0,24)*1,1</t>
  </si>
  <si>
    <t>89</t>
  </si>
  <si>
    <t>762331913</t>
  </si>
  <si>
    <t>Vyřezání části střešní vazby průřezové plochy řeziva do 120 cm2 délky do 8 m</t>
  </si>
  <si>
    <t>17858775</t>
  </si>
  <si>
    <t>"viz TZ - výpis řeziva"</t>
  </si>
  <si>
    <t>"kleštiny 80x150" 226,88*0,4</t>
  </si>
  <si>
    <t>90</t>
  </si>
  <si>
    <t>762331923</t>
  </si>
  <si>
    <t>Vyřezání části střešní vazby průřezové plochy řeziva do 224 cm2 délky do 8 m</t>
  </si>
  <si>
    <t>1987931684</t>
  </si>
  <si>
    <t>"krokev 120x150" 543,853*0,4</t>
  </si>
  <si>
    <t>"nárožní krokev 120x150" 19,544*0,4</t>
  </si>
  <si>
    <t>"výměna 120x150" 4,154*0,3</t>
  </si>
  <si>
    <t>"pozednice 150x120" 89,16*0,8</t>
  </si>
  <si>
    <t>"šikmá vzpěra (ztužení) 150x100" 3,502*0,2</t>
  </si>
  <si>
    <t>91</t>
  </si>
  <si>
    <t>762331933</t>
  </si>
  <si>
    <t>Vyřezání části střešní vazby průřezové plochy řeziva do 288 cm2 délky do 8 m</t>
  </si>
  <si>
    <t>-477196620</t>
  </si>
  <si>
    <t>"sloupek 150x150" 30,175*0,2</t>
  </si>
  <si>
    <t>"vaznice roznášecí V1 150x150" 106,988*0,7</t>
  </si>
  <si>
    <t>"vaznice roznášecí V3 150x150" 31,7*0,3</t>
  </si>
  <si>
    <t>"vaznice 150x180" 106,635*0,4</t>
  </si>
  <si>
    <t>92</t>
  </si>
  <si>
    <t>762332931</t>
  </si>
  <si>
    <t>Montáž doplnění části střešní vazby z hranolů průřezové plochy do 120 cm2</t>
  </si>
  <si>
    <t>150446270</t>
  </si>
  <si>
    <t>93</t>
  </si>
  <si>
    <t>605121210</t>
  </si>
  <si>
    <t>řezivo jehličnaté hranol jakost I-II délka 4 - 5 m</t>
  </si>
  <si>
    <t>-1981612328</t>
  </si>
  <si>
    <t>"kleštiny 80x150" 226,88*0,4*0,08*0,15</t>
  </si>
  <si>
    <t>762332932</t>
  </si>
  <si>
    <t>Montáž doplnění části střešní vazby z hranolů průřezové plochy do 224 cm2</t>
  </si>
  <si>
    <t>1226113699</t>
  </si>
  <si>
    <t>95</t>
  </si>
  <si>
    <t>-1344806026</t>
  </si>
  <si>
    <t>"krokev 120x150" 543,853*0,4*0,12*0,15</t>
  </si>
  <si>
    <t>"nárožní krokev 120x150" 19,544*0,4*0,12*0,15</t>
  </si>
  <si>
    <t>"výměna 120x150" 4,154*0,3*0,12*0,15</t>
  </si>
  <si>
    <t>"pozednice 150x120" 89,16*0,8*0,15*0,12</t>
  </si>
  <si>
    <t>"šikmá vzpěra (ztužení) 150x100" 3,502*0,2*0,15*0,1</t>
  </si>
  <si>
    <t>96</t>
  </si>
  <si>
    <t>762332933</t>
  </si>
  <si>
    <t>Montáž doplnění části střešní vazby z hranolů průřezové plochy do 288 cm2</t>
  </si>
  <si>
    <t>-963407421</t>
  </si>
  <si>
    <t>97</t>
  </si>
  <si>
    <t>-1604394474</t>
  </si>
  <si>
    <t>"sloupek 150x150" 30,175*0,2*0,15*0,15</t>
  </si>
  <si>
    <t>"vaznice roznášecí V1 150x150" 106,988*0,7*0,15*0,15</t>
  </si>
  <si>
    <t>"vaznice roznášecí V3 150x150" 31,7*0,3*0,15*0,15</t>
  </si>
  <si>
    <t>"vaznice 150x180" 106,635*0,4*0,15*0,18</t>
  </si>
  <si>
    <t>98</t>
  </si>
  <si>
    <t>762341011</t>
  </si>
  <si>
    <t>Bednění střech rovných z desek OSB tl 10 mm na sraz šroubovaných na krokve</t>
  </si>
  <si>
    <t>-662340200</t>
  </si>
  <si>
    <t xml:space="preserve">"kraje střechy" </t>
  </si>
  <si>
    <t>0,75*(2*39,2+16,1)</t>
  </si>
  <si>
    <t>99</t>
  </si>
  <si>
    <t>762341013x</t>
  </si>
  <si>
    <t>Bednění střech rovných z desek OSB tl 15 mm na sraz šroubovaných na krokve</t>
  </si>
  <si>
    <t>1590744827</t>
  </si>
  <si>
    <t>100</t>
  </si>
  <si>
    <t>762341275</t>
  </si>
  <si>
    <t>Montáž bednění střech rovných a šikmých sklonu do 60° z desek dřevotřískových na pero a drážku lepené</t>
  </si>
  <si>
    <t>407445261</t>
  </si>
  <si>
    <t>-0,75*(2*39,2+16,1)</t>
  </si>
  <si>
    <t>101</t>
  </si>
  <si>
    <t>607262800</t>
  </si>
  <si>
    <t>deska dřevoštěpková OSB 3 PD4 2500x675x25 mm</t>
  </si>
  <si>
    <t>1177667087</t>
  </si>
  <si>
    <t xml:space="preserve">"přepočteno množství koeficientem 1,1" </t>
  </si>
  <si>
    <t>585,125*1,1</t>
  </si>
  <si>
    <t>102</t>
  </si>
  <si>
    <t>762341811</t>
  </si>
  <si>
    <t>Demontáž bednění střech z prken</t>
  </si>
  <si>
    <t>266679807</t>
  </si>
  <si>
    <t>103</t>
  </si>
  <si>
    <t>762351110</t>
  </si>
  <si>
    <t>Montáž konstrukcí světlíku, větráku nebo dýmníku z hraněného řeziva plochy do 100 cm2</t>
  </si>
  <si>
    <t>274889532</t>
  </si>
  <si>
    <t>(2*39,2+16,1)*3</t>
  </si>
  <si>
    <t>5*0,6*4</t>
  </si>
  <si>
    <t>3*0,6*4</t>
  </si>
  <si>
    <t>104</t>
  </si>
  <si>
    <t>605111350</t>
  </si>
  <si>
    <t>řezivo stavební fošny prismované (středové) šířky přes 220 mm délky 2 - 5 m</t>
  </si>
  <si>
    <t>2074810002</t>
  </si>
  <si>
    <t>3,632*1,1</t>
  </si>
  <si>
    <t>105</t>
  </si>
  <si>
    <t>762342441</t>
  </si>
  <si>
    <t>Montáž lišt trojúhelníkových nebo kontralatí na střechách sklonu do 60°</t>
  </si>
  <si>
    <t>320993477</t>
  </si>
  <si>
    <t>8,05*2*(38+7)</t>
  </si>
  <si>
    <t>106</t>
  </si>
  <si>
    <t>605141060</t>
  </si>
  <si>
    <t>řezivo jehličnaté lať pevnostní třída S10 - 13 průžez 40 x 60 mm</t>
  </si>
  <si>
    <t>372728511</t>
  </si>
  <si>
    <t>" kontralatě-přepočteno množství koeficientem 1,1" "</t>
  </si>
  <si>
    <t>107</t>
  </si>
  <si>
    <t>762395000x</t>
  </si>
  <si>
    <t>Spojovací prostředky pro montáž krovu, bednění, laťování, světlíky, klíny včetně svorníků, buldog</t>
  </si>
  <si>
    <t>-1748357017</t>
  </si>
  <si>
    <t>108</t>
  </si>
  <si>
    <t>998762203</t>
  </si>
  <si>
    <t>Přesun hmot procentní pro kce tesařské v objektech v do 24 m</t>
  </si>
  <si>
    <t>622464125</t>
  </si>
  <si>
    <t>764</t>
  </si>
  <si>
    <t>Konstrukce klempířské</t>
  </si>
  <si>
    <t>109</t>
  </si>
  <si>
    <t>764002821</t>
  </si>
  <si>
    <t>Demontáž střešního výlezu do suti</t>
  </si>
  <si>
    <t>1173776125</t>
  </si>
  <si>
    <t>110</t>
  </si>
  <si>
    <t>764001821</t>
  </si>
  <si>
    <t>Demontáž krytiny ze svitků nebo tabulí do suti</t>
  </si>
  <si>
    <t>1653483846</t>
  </si>
  <si>
    <t>111</t>
  </si>
  <si>
    <t>764002841</t>
  </si>
  <si>
    <t>Demontáž oplechování horních ploch zdí a nadezdívek do suti</t>
  </si>
  <si>
    <t>687783527</t>
  </si>
  <si>
    <t>(2*38,6+14,85)*0,75</t>
  </si>
  <si>
    <t>112</t>
  </si>
  <si>
    <t>764002871</t>
  </si>
  <si>
    <t>Demontáž lemování zdí do suti</t>
  </si>
  <si>
    <t>-1620607623</t>
  </si>
  <si>
    <t>"na přilehlé zdivo "16,2</t>
  </si>
  <si>
    <t>113</t>
  </si>
  <si>
    <t>764002881</t>
  </si>
  <si>
    <t>Demontáž lemování střešních prostupů do suti</t>
  </si>
  <si>
    <t>1136715669</t>
  </si>
  <si>
    <t>"sloup 600" 7*(0,6*0,45)</t>
  </si>
  <si>
    <t>"sloup 1500" 5*(1,5*0,45)</t>
  </si>
  <si>
    <t>"sloup 750" 11*(0,75*0,45)</t>
  </si>
  <si>
    <t>"sloup 1750" 3*(1,75*0,45)</t>
  </si>
  <si>
    <t>"sloup 2350" 1*(2,35*0,45)</t>
  </si>
  <si>
    <t>"rohový sloup" 2*(0,45*1,25+0,45*0,8)</t>
  </si>
  <si>
    <t>"komíny"</t>
  </si>
  <si>
    <t>"plocha zdiva komínu 2,45/0,6" 3*(2,45*0,6)</t>
  </si>
  <si>
    <t>"plocha zdiva komínu 3,0/0,6" 1*(3,0*0,6)</t>
  </si>
  <si>
    <t>"plocha zdiva komínu 3,65/0,45" 1*(3,65*0,45)</t>
  </si>
  <si>
    <t>"plocha zdiva komínu 3,5/0,45" 1*(3,5*0,45)</t>
  </si>
  <si>
    <t>"plocha zdiva komínu 1,15/0,6" 2*(1,15*0,6)</t>
  </si>
  <si>
    <t>"plocha zdiva komínu 1,65/1,2" 1*(1,65*1,2)</t>
  </si>
  <si>
    <t>114</t>
  </si>
  <si>
    <t>764004803</t>
  </si>
  <si>
    <t>Demontáž podokapního žlabu k dalšímu použití</t>
  </si>
  <si>
    <t>1342342010</t>
  </si>
  <si>
    <t>80,6</t>
  </si>
  <si>
    <t>115</t>
  </si>
  <si>
    <t>764021403</t>
  </si>
  <si>
    <t>Podkladní plech z Al plechu rš 250 mm</t>
  </si>
  <si>
    <t>1991878962</t>
  </si>
  <si>
    <t>"vodorovná část "(14,5+2*38,45)*2</t>
  </si>
  <si>
    <t>"komínová deska 2,45/0,6" 3*((2*2,65+2*0,8))</t>
  </si>
  <si>
    <t>"komínová deska 3,0/0,6" 1*((2*3,2+2*0,8))</t>
  </si>
  <si>
    <t>"komínová deska 3,65/0,45" 1*((2*3,85+2*0,65))</t>
  </si>
  <si>
    <t>"komínová deska 3,5/0,45" 1*((2*3,7+2*0,65))</t>
  </si>
  <si>
    <t>"komínová deska 1,15/0,6" 2*((2*1,35+2*0,8))</t>
  </si>
  <si>
    <t>"komínová deska 1,65/1,2" 1*((2*1,85+2*1,4))</t>
  </si>
  <si>
    <t>116</t>
  </si>
  <si>
    <t>764201136x</t>
  </si>
  <si>
    <t>Montáž oplechování okapní hrany s a vč. dodávky větrací mřížky</t>
  </si>
  <si>
    <t>1188793077</t>
  </si>
  <si>
    <t>(2*39,2+16,1)</t>
  </si>
  <si>
    <t>117</t>
  </si>
  <si>
    <t>764225411</t>
  </si>
  <si>
    <t>Oplechování horních ploch a nadezdívek (atik) bez rohů z Al plechu celoplošně lepené rš přes 800 mm</t>
  </si>
  <si>
    <t>-1741578457</t>
  </si>
  <si>
    <t>"pol.č. K02" 68</t>
  </si>
  <si>
    <t>"pol.č. K01" 2*0,93</t>
  </si>
  <si>
    <t>"pol.č. K01" 1*1,8</t>
  </si>
  <si>
    <t>"pol.č. K01" 2*2,12</t>
  </si>
  <si>
    <t>"pol.č. K01" 1*2,28</t>
  </si>
  <si>
    <t>"pol.č. K01" 1*2,41</t>
  </si>
  <si>
    <t>"pol.č. K01" 1*2,5</t>
  </si>
  <si>
    <t>"pol.č. K01" 1*2,56</t>
  </si>
  <si>
    <t>118</t>
  </si>
  <si>
    <t>764121491</t>
  </si>
  <si>
    <t>Příplatek k cenám krytiny z Al plechu za těsnění drážek sklonu do 10°</t>
  </si>
  <si>
    <t>21260180</t>
  </si>
  <si>
    <t>119</t>
  </si>
  <si>
    <t>764225446</t>
  </si>
  <si>
    <t>Příplatek za zvýšenou pracnost při oplechování rohů nadezdívek (atik) z Al plechu rš přes 400 mm</t>
  </si>
  <si>
    <t>1770834830</t>
  </si>
  <si>
    <t>"pol.č. K02" 8</t>
  </si>
  <si>
    <t>"pol.č. K01" 4</t>
  </si>
  <si>
    <t>"pol.č. K01" 2*4</t>
  </si>
  <si>
    <t>120</t>
  </si>
  <si>
    <t>764501113</t>
  </si>
  <si>
    <t>Montáž stávajícího žlabu podokapního hranatého vč. rohů, kotlíků kolen a mezikusů</t>
  </si>
  <si>
    <t>-312041341</t>
  </si>
  <si>
    <t>154</t>
  </si>
  <si>
    <t>764501113x</t>
  </si>
  <si>
    <t>Montáž žlabu podokapního hranatého, vč. čel a kotlíku</t>
  </si>
  <si>
    <t>-2009010266</t>
  </si>
  <si>
    <t>158</t>
  </si>
  <si>
    <t>553440230</t>
  </si>
  <si>
    <t>žlab okapový hranatý Cu, délka 4 a 6 m, 400 mm, vč. čel a kotlíku</t>
  </si>
  <si>
    <t>-1931075444</t>
  </si>
  <si>
    <t>121</t>
  </si>
  <si>
    <t>764501115</t>
  </si>
  <si>
    <t>Montáž háku podokapního hranatého</t>
  </si>
  <si>
    <t>547132836</t>
  </si>
  <si>
    <t>140</t>
  </si>
  <si>
    <t>"arkýř" 13</t>
  </si>
  <si>
    <t>122</t>
  </si>
  <si>
    <t>553440330</t>
  </si>
  <si>
    <t>hák žlabový hranatý, Cu 400 mm</t>
  </si>
  <si>
    <t>4663667</t>
  </si>
  <si>
    <t>156</t>
  </si>
  <si>
    <t>764508101x</t>
  </si>
  <si>
    <t>Montáž hranatého svodu, vč. objímek, odskoků, kolen a mezikusů</t>
  </si>
  <si>
    <t>708792623</t>
  </si>
  <si>
    <t>"arkýř" 15</t>
  </si>
  <si>
    <t>157</t>
  </si>
  <si>
    <t>553440270</t>
  </si>
  <si>
    <t>svod okapový hranatý Cu 120 mm, vč. objímek, odskoků, kolen a mezikusů</t>
  </si>
  <si>
    <t>-1593047063</t>
  </si>
  <si>
    <t>123</t>
  </si>
  <si>
    <t>764522463</t>
  </si>
  <si>
    <t>Maska hladká včetně čel nadřímsového žlabu z Al plechu rš 250 mm</t>
  </si>
  <si>
    <t>426914665</t>
  </si>
  <si>
    <t>124</t>
  </si>
  <si>
    <t>764522473</t>
  </si>
  <si>
    <t>Příplatek k cenám masky nadřímsového žlabu z Al plechu za provedení rohu nebo koutu rš 250 mm</t>
  </si>
  <si>
    <t>-1347951555</t>
  </si>
  <si>
    <t>125</t>
  </si>
  <si>
    <t>998764203</t>
  </si>
  <si>
    <t>Přesun hmot procentní pro konstrukce klempířské v objektech v do 24 m</t>
  </si>
  <si>
    <t>1106118381</t>
  </si>
  <si>
    <t>767</t>
  </si>
  <si>
    <t>Konstrukce zámečnické</t>
  </si>
  <si>
    <t>134</t>
  </si>
  <si>
    <t>767881128</t>
  </si>
  <si>
    <t>Montáž sloupků záchytného systému do dřevěných trámových konstrukcí sevřením, kotvením</t>
  </si>
  <si>
    <t>234348338</t>
  </si>
  <si>
    <t>135</t>
  </si>
  <si>
    <t>Z1</t>
  </si>
  <si>
    <t>Systémový kotevní bod</t>
  </si>
  <si>
    <t>-618279426</t>
  </si>
  <si>
    <t>159</t>
  </si>
  <si>
    <t>767995117</t>
  </si>
  <si>
    <t>Montáž atypických zámečnických konstrukcí hmotnosti do 500 kg</t>
  </si>
  <si>
    <t>497174666</t>
  </si>
  <si>
    <t>"U 180" 10*22</t>
  </si>
  <si>
    <t>"prořez" 220*0,1</t>
  </si>
  <si>
    <t>"kotvící prvky"  220*0,15</t>
  </si>
  <si>
    <t>160</t>
  </si>
  <si>
    <t>Z2</t>
  </si>
  <si>
    <t>ocel profilová U 180</t>
  </si>
  <si>
    <t>165938349</t>
  </si>
  <si>
    <t>136</t>
  </si>
  <si>
    <t>998767203</t>
  </si>
  <si>
    <t>Přesun hmot procentní pro zámečnické konstrukce v objektech v do 24 m</t>
  </si>
  <si>
    <t>1289336209</t>
  </si>
  <si>
    <t>783</t>
  </si>
  <si>
    <t>Dokončovací práce - nátěry</t>
  </si>
  <si>
    <t>137</t>
  </si>
  <si>
    <t>783000103</t>
  </si>
  <si>
    <t>Ochrana podlah nebo vodorovných ploch při provádění nátěrů položením fólie</t>
  </si>
  <si>
    <t>-1843829375</t>
  </si>
  <si>
    <t>138</t>
  </si>
  <si>
    <t>283231500</t>
  </si>
  <si>
    <t>fólie separační PE bal. 100 m2</t>
  </si>
  <si>
    <t>-1994666229</t>
  </si>
  <si>
    <t>585,125*1,05</t>
  </si>
  <si>
    <t>139</t>
  </si>
  <si>
    <t>783201201</t>
  </si>
  <si>
    <t>Obroušení tesařských konstrukcí před provedením nátěru</t>
  </si>
  <si>
    <t>-1101833317</t>
  </si>
  <si>
    <t>"kleštiny 80x150" 226,88*0,6*(0,08+0,15)*2*1,05</t>
  </si>
  <si>
    <t>"krokev 120x150" 543,853*0,6*(0,12+0,15)*2*1,05</t>
  </si>
  <si>
    <t>"nárožní krokev 120x150" 19,544*0,6*(0,12+0,15)*2*1,05</t>
  </si>
  <si>
    <t>"výměna 120x150" 4,154*0,7*(0,12+0,15)*2*1,05</t>
  </si>
  <si>
    <t>"pozednice 150x120" 89,16*0,2*(0,15+0,12)*2*1,05</t>
  </si>
  <si>
    <t>"šikmá vzpěra (ztužení) 150x100" 3,502*0,8*(0,15+0,1)*2*1,05</t>
  </si>
  <si>
    <t>"sloupek 150x150" 30,175*0,8*(0,15+0,15)*2*1,05</t>
  </si>
  <si>
    <t>"vaznice roznášecí V1 150x150" 106,988*0,3*(0,15+0,15)*2*1,05</t>
  </si>
  <si>
    <t>"vaznice roznášecí V3 150x150" 31,7*0,7*(0,15+0,15)*2*1,05</t>
  </si>
  <si>
    <t>"vaznice 150x180" 106,635*0,6*(0,15+0,18)*2*1,05</t>
  </si>
  <si>
    <t>783201401</t>
  </si>
  <si>
    <t>Ometení tesařských konstrukcí před provedením nátěru</t>
  </si>
  <si>
    <t>-948844050</t>
  </si>
  <si>
    <t>141</t>
  </si>
  <si>
    <t>783201403</t>
  </si>
  <si>
    <t>Oprášení tesařských konstrukcí před provedením nátěru</t>
  </si>
  <si>
    <t>209067373</t>
  </si>
  <si>
    <t>142</t>
  </si>
  <si>
    <t>783213121</t>
  </si>
  <si>
    <t>Napouštěcí dvojnásobný syntetický fungicidní nátěr tesařských konstrukcí zabudovaných do konstrukce</t>
  </si>
  <si>
    <t>-1607552466</t>
  </si>
  <si>
    <t>784</t>
  </si>
  <si>
    <t>Dokončovací práce - malby a tapety</t>
  </si>
  <si>
    <t>143</t>
  </si>
  <si>
    <t>784141001</t>
  </si>
  <si>
    <t>Ošetření plísní napadených ploch včetně odstranění plísní v místnostech výšky do 3,80 m</t>
  </si>
  <si>
    <t>-1502799434</t>
  </si>
  <si>
    <t>" likvidace plísne zdiva otlučením dle TZ /odhad 10m2/" 10</t>
  </si>
  <si>
    <t>VRN</t>
  </si>
  <si>
    <t>Vedlejší rozpočtové náklady</t>
  </si>
  <si>
    <t>VRN1</t>
  </si>
  <si>
    <t xml:space="preserve"> Průzkumné, geodetické a projektové práce</t>
  </si>
  <si>
    <t>126</t>
  </si>
  <si>
    <t>011503000</t>
  </si>
  <si>
    <t>Stavební průzkum bez rozlišení - odborná činnost diagnostika rozsahu poškození při provádění stavebních prací</t>
  </si>
  <si>
    <t>soubor</t>
  </si>
  <si>
    <t>1024</t>
  </si>
  <si>
    <t>1202223612</t>
  </si>
  <si>
    <t>127</t>
  </si>
  <si>
    <t>011514000</t>
  </si>
  <si>
    <t>Stavebně-statický průzkum - Statický dozor při provádění staveb</t>
  </si>
  <si>
    <t>-678903852</t>
  </si>
  <si>
    <t>128</t>
  </si>
  <si>
    <t>013254000</t>
  </si>
  <si>
    <t>Dokumentace skutečného provedení stavby</t>
  </si>
  <si>
    <t>-2123600214</t>
  </si>
  <si>
    <t>129</t>
  </si>
  <si>
    <t>013264000</t>
  </si>
  <si>
    <t>Dokumentace bouracích prací</t>
  </si>
  <si>
    <t>-891987359</t>
  </si>
  <si>
    <t>VRN3</t>
  </si>
  <si>
    <t xml:space="preserve"> Zařízení staveniště</t>
  </si>
  <si>
    <t>130</t>
  </si>
  <si>
    <t>030001000</t>
  </si>
  <si>
    <t>Zařízení staveniště</t>
  </si>
  <si>
    <t>1059370818</t>
  </si>
  <si>
    <t>VRN4</t>
  </si>
  <si>
    <t xml:space="preserve"> Inženýrská činnost</t>
  </si>
  <si>
    <t>131</t>
  </si>
  <si>
    <t>045203000</t>
  </si>
  <si>
    <t>Kompletační činnost</t>
  </si>
  <si>
    <t>427626790</t>
  </si>
  <si>
    <t>VRN7</t>
  </si>
  <si>
    <t xml:space="preserve"> Provozní vlivy</t>
  </si>
  <si>
    <t>132</t>
  </si>
  <si>
    <t>079002000</t>
  </si>
  <si>
    <t>Ostatní provozní vlivy - opatření proti zatečení (povětrnostní vlivy)</t>
  </si>
  <si>
    <t>890660682</t>
  </si>
  <si>
    <t>VRN9</t>
  </si>
  <si>
    <t xml:space="preserve"> Ostatní náklady</t>
  </si>
  <si>
    <t>133</t>
  </si>
  <si>
    <t>090001000</t>
  </si>
  <si>
    <t>Ostatní náklady - vzorkování</t>
  </si>
  <si>
    <t>-1137031405</t>
  </si>
  <si>
    <t>SEZNAM FIGUR</t>
  </si>
  <si>
    <t>Výměra</t>
  </si>
  <si>
    <t xml:space="preserve"> 02</t>
  </si>
  <si>
    <t>dl_zdiva</t>
  </si>
  <si>
    <t xml:space="preserve">délka zdiva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</si>
</sst>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34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18/12-001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střech čp. 804, ul. Jana Palacha, Objekt Gymnázia Turnov, na st.p.č. 1774/1 v k.ú. Turnov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čp. 804, ul. Jana Palacha, Turnov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16. 5. 2019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Turnov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ACTIV Projekce, s.r.o.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36</v>
      </c>
      <c r="AJ90" s="41"/>
      <c r="AK90" s="41"/>
      <c r="AL90" s="41"/>
      <c r="AM90" s="81" t="str">
        <f>IF(E20="","",E20)</f>
        <v>ACTIV Projekce,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'02 - Střecha části -B-'!J30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'02 - Střecha části -B-'!P139</f>
        <v>0</v>
      </c>
      <c r="AV95" s="129">
        <f>'02 - Střecha části -B-'!J33</f>
        <v>0</v>
      </c>
      <c r="AW95" s="129">
        <f>'02 - Střecha části -B-'!J34</f>
        <v>0</v>
      </c>
      <c r="AX95" s="129">
        <f>'02 - Střecha části -B-'!J35</f>
        <v>0</v>
      </c>
      <c r="AY95" s="129">
        <f>'02 - Střecha části -B-'!J36</f>
        <v>0</v>
      </c>
      <c r="AZ95" s="129">
        <f>'02 - Střecha části -B-'!F33</f>
        <v>0</v>
      </c>
      <c r="BA95" s="129">
        <f>'02 - Střecha části -B-'!F34</f>
        <v>0</v>
      </c>
      <c r="BB95" s="129">
        <f>'02 - Střecha části -B-'!F35</f>
        <v>0</v>
      </c>
      <c r="BC95" s="129">
        <f>'02 - Střecha části -B-'!F36</f>
        <v>0</v>
      </c>
      <c r="BD95" s="131">
        <f>'02 - Střecha části -B-'!F37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2 - Střecha části -B-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1"/>
      <c r="AT3" s="18" t="s">
        <v>88</v>
      </c>
    </row>
    <row r="4" spans="2:46" s="1" customFormat="1" ht="24.95" customHeight="1">
      <c r="B4" s="21"/>
      <c r="D4" s="135" t="s">
        <v>89</v>
      </c>
      <c r="L4" s="21"/>
      <c r="M4" s="13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7" t="s">
        <v>16</v>
      </c>
      <c r="L6" s="21"/>
    </row>
    <row r="7" spans="2:12" s="1" customFormat="1" ht="26.25" customHeight="1">
      <c r="B7" s="21"/>
      <c r="E7" s="138" t="str">
        <f>'Rekapitulace stavby'!K6</f>
        <v>Oprava střech čp. 804, ul. Jana Palacha, Objekt Gymnázia Turnov, na st.p.č. 1774/1 v k.ú. Turnov</v>
      </c>
      <c r="F7" s="137"/>
      <c r="G7" s="137"/>
      <c r="H7" s="137"/>
      <c r="L7" s="21"/>
    </row>
    <row r="8" spans="1:31" s="2" customFormat="1" ht="12" customHeight="1">
      <c r="A8" s="39"/>
      <c r="B8" s="45"/>
      <c r="C8" s="39"/>
      <c r="D8" s="137" t="s">
        <v>90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7" t="s">
        <v>18</v>
      </c>
      <c r="E11" s="39"/>
      <c r="F11" s="140" t="s">
        <v>1</v>
      </c>
      <c r="G11" s="39"/>
      <c r="H11" s="39"/>
      <c r="I11" s="137" t="s">
        <v>19</v>
      </c>
      <c r="J11" s="140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7" t="s">
        <v>20</v>
      </c>
      <c r="E12" s="39"/>
      <c r="F12" s="140" t="s">
        <v>21</v>
      </c>
      <c r="G12" s="39"/>
      <c r="H12" s="39"/>
      <c r="I12" s="137" t="s">
        <v>22</v>
      </c>
      <c r="J12" s="141" t="str">
        <f>'Rekapitulace stavby'!AN8</f>
        <v>16. 5. 2019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7" t="s">
        <v>24</v>
      </c>
      <c r="E14" s="39"/>
      <c r="F14" s="39"/>
      <c r="G14" s="39"/>
      <c r="H14" s="39"/>
      <c r="I14" s="137" t="s">
        <v>25</v>
      </c>
      <c r="J14" s="140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37" t="s">
        <v>28</v>
      </c>
      <c r="J15" s="140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7" t="s">
        <v>29</v>
      </c>
      <c r="E17" s="39"/>
      <c r="F17" s="39"/>
      <c r="G17" s="39"/>
      <c r="H17" s="39"/>
      <c r="I17" s="13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37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7" t="s">
        <v>31</v>
      </c>
      <c r="E20" s="39"/>
      <c r="F20" s="39"/>
      <c r="G20" s="39"/>
      <c r="H20" s="39"/>
      <c r="I20" s="137" t="s">
        <v>25</v>
      </c>
      <c r="J20" s="140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37" t="s">
        <v>28</v>
      </c>
      <c r="J21" s="140" t="s">
        <v>34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7" t="s">
        <v>36</v>
      </c>
      <c r="E23" s="39"/>
      <c r="F23" s="39"/>
      <c r="G23" s="39"/>
      <c r="H23" s="39"/>
      <c r="I23" s="137" t="s">
        <v>25</v>
      </c>
      <c r="J23" s="140" t="s">
        <v>32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33</v>
      </c>
      <c r="F24" s="39"/>
      <c r="G24" s="39"/>
      <c r="H24" s="39"/>
      <c r="I24" s="137" t="s">
        <v>28</v>
      </c>
      <c r="J24" s="140" t="s">
        <v>34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7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6"/>
      <c r="E29" s="146"/>
      <c r="F29" s="146"/>
      <c r="G29" s="146"/>
      <c r="H29" s="146"/>
      <c r="I29" s="146"/>
      <c r="J29" s="146"/>
      <c r="K29" s="14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7" t="s">
        <v>38</v>
      </c>
      <c r="E30" s="39"/>
      <c r="F30" s="39"/>
      <c r="G30" s="39"/>
      <c r="H30" s="39"/>
      <c r="I30" s="39"/>
      <c r="J30" s="148">
        <f>ROUND(J139,2)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6"/>
      <c r="E31" s="146"/>
      <c r="F31" s="146"/>
      <c r="G31" s="146"/>
      <c r="H31" s="146"/>
      <c r="I31" s="146"/>
      <c r="J31" s="146"/>
      <c r="K31" s="14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9" t="s">
        <v>40</v>
      </c>
      <c r="G32" s="39"/>
      <c r="H32" s="39"/>
      <c r="I32" s="149" t="s">
        <v>39</v>
      </c>
      <c r="J32" s="14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42</v>
      </c>
      <c r="E33" s="137" t="s">
        <v>43</v>
      </c>
      <c r="F33" s="151">
        <f>ROUND((SUM(BE139:BE988)),2)</f>
        <v>0</v>
      </c>
      <c r="G33" s="39"/>
      <c r="H33" s="39"/>
      <c r="I33" s="152">
        <v>0.21</v>
      </c>
      <c r="J33" s="151">
        <f>ROUND(((SUM(BE139:BE988))*I33),2)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7" t="s">
        <v>44</v>
      </c>
      <c r="F34" s="151">
        <f>ROUND((SUM(BF139:BF988)),2)</f>
        <v>0</v>
      </c>
      <c r="G34" s="39"/>
      <c r="H34" s="39"/>
      <c r="I34" s="152">
        <v>0.15</v>
      </c>
      <c r="J34" s="151">
        <f>ROUND(((SUM(BF139:BF988))*I34),2)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7" t="s">
        <v>45</v>
      </c>
      <c r="F35" s="151">
        <f>ROUND((SUM(BG139:BG988)),2)</f>
        <v>0</v>
      </c>
      <c r="G35" s="39"/>
      <c r="H35" s="39"/>
      <c r="I35" s="152">
        <v>0.21</v>
      </c>
      <c r="J35" s="15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7" t="s">
        <v>46</v>
      </c>
      <c r="F36" s="151">
        <f>ROUND((SUM(BH139:BH988)),2)</f>
        <v>0</v>
      </c>
      <c r="G36" s="39"/>
      <c r="H36" s="39"/>
      <c r="I36" s="152">
        <v>0.15</v>
      </c>
      <c r="J36" s="15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7" t="s">
        <v>47</v>
      </c>
      <c r="F37" s="151">
        <f>ROUND((SUM(BI139:BI988)),2)</f>
        <v>0</v>
      </c>
      <c r="G37" s="39"/>
      <c r="H37" s="39"/>
      <c r="I37" s="152">
        <v>0</v>
      </c>
      <c r="J37" s="15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0" t="s">
        <v>51</v>
      </c>
      <c r="E50" s="161"/>
      <c r="F50" s="161"/>
      <c r="G50" s="160" t="s">
        <v>52</v>
      </c>
      <c r="H50" s="161"/>
      <c r="I50" s="161"/>
      <c r="J50" s="161"/>
      <c r="K50" s="161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2" t="s">
        <v>53</v>
      </c>
      <c r="E61" s="163"/>
      <c r="F61" s="164" t="s">
        <v>54</v>
      </c>
      <c r="G61" s="162" t="s">
        <v>53</v>
      </c>
      <c r="H61" s="163"/>
      <c r="I61" s="163"/>
      <c r="J61" s="165" t="s">
        <v>54</v>
      </c>
      <c r="K61" s="16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0" t="s">
        <v>55</v>
      </c>
      <c r="E65" s="166"/>
      <c r="F65" s="166"/>
      <c r="G65" s="160" t="s">
        <v>56</v>
      </c>
      <c r="H65" s="166"/>
      <c r="I65" s="166"/>
      <c r="J65" s="166"/>
      <c r="K65" s="166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2" t="s">
        <v>53</v>
      </c>
      <c r="E76" s="163"/>
      <c r="F76" s="164" t="s">
        <v>54</v>
      </c>
      <c r="G76" s="162" t="s">
        <v>53</v>
      </c>
      <c r="H76" s="163"/>
      <c r="I76" s="163"/>
      <c r="J76" s="165" t="s">
        <v>54</v>
      </c>
      <c r="K76" s="16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1" t="str">
        <f>E7</f>
        <v>Oprava střech čp. 804, ul. Jana Palacha, Objekt Gymnázia Turnov, na st.p.č. 1774/1 v k.ú. Turnov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Střecha části -B-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čp. 804, ul. Jana Palacha, Turnov</v>
      </c>
      <c r="G89" s="41"/>
      <c r="H89" s="41"/>
      <c r="I89" s="33" t="s">
        <v>22</v>
      </c>
      <c r="J89" s="80" t="str">
        <f>IF(J12="","",J12)</f>
        <v>16. 5. 2019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Město Turnov</v>
      </c>
      <c r="G91" s="41"/>
      <c r="H91" s="41"/>
      <c r="I91" s="33" t="s">
        <v>31</v>
      </c>
      <c r="J91" s="37" t="str">
        <f>E21</f>
        <v>ACTIV Projekce,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36</v>
      </c>
      <c r="J92" s="37" t="str">
        <f>E24</f>
        <v>ACTIV Projekce,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2" t="s">
        <v>93</v>
      </c>
      <c r="D94" s="173"/>
      <c r="E94" s="173"/>
      <c r="F94" s="173"/>
      <c r="G94" s="173"/>
      <c r="H94" s="173"/>
      <c r="I94" s="173"/>
      <c r="J94" s="174" t="s">
        <v>94</v>
      </c>
      <c r="K94" s="173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5" t="s">
        <v>95</v>
      </c>
      <c r="D96" s="41"/>
      <c r="E96" s="41"/>
      <c r="F96" s="41"/>
      <c r="G96" s="41"/>
      <c r="H96" s="41"/>
      <c r="I96" s="41"/>
      <c r="J96" s="111">
        <f>J139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96</v>
      </c>
    </row>
    <row r="97" spans="1:31" s="9" customFormat="1" ht="24.95" customHeight="1">
      <c r="A97" s="9"/>
      <c r="B97" s="176"/>
      <c r="C97" s="177"/>
      <c r="D97" s="178" t="s">
        <v>97</v>
      </c>
      <c r="E97" s="179"/>
      <c r="F97" s="179"/>
      <c r="G97" s="179"/>
      <c r="H97" s="179"/>
      <c r="I97" s="179"/>
      <c r="J97" s="180">
        <f>J140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98</v>
      </c>
      <c r="E98" s="185"/>
      <c r="F98" s="185"/>
      <c r="G98" s="185"/>
      <c r="H98" s="185"/>
      <c r="I98" s="185"/>
      <c r="J98" s="186">
        <f>J141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99</v>
      </c>
      <c r="E99" s="185"/>
      <c r="F99" s="185"/>
      <c r="G99" s="185"/>
      <c r="H99" s="185"/>
      <c r="I99" s="185"/>
      <c r="J99" s="186">
        <f>J169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100</v>
      </c>
      <c r="E100" s="185"/>
      <c r="F100" s="185"/>
      <c r="G100" s="185"/>
      <c r="H100" s="185"/>
      <c r="I100" s="185"/>
      <c r="J100" s="186">
        <f>J553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101</v>
      </c>
      <c r="E101" s="185"/>
      <c r="F101" s="185"/>
      <c r="G101" s="185"/>
      <c r="H101" s="185"/>
      <c r="I101" s="185"/>
      <c r="J101" s="186">
        <f>J564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102</v>
      </c>
      <c r="E102" s="185"/>
      <c r="F102" s="185"/>
      <c r="G102" s="185"/>
      <c r="H102" s="185"/>
      <c r="I102" s="185"/>
      <c r="J102" s="186">
        <f>J578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103</v>
      </c>
      <c r="E103" s="179"/>
      <c r="F103" s="179"/>
      <c r="G103" s="179"/>
      <c r="H103" s="179"/>
      <c r="I103" s="179"/>
      <c r="J103" s="180">
        <f>J580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2"/>
      <c r="C104" s="183"/>
      <c r="D104" s="184" t="s">
        <v>104</v>
      </c>
      <c r="E104" s="185"/>
      <c r="F104" s="185"/>
      <c r="G104" s="185"/>
      <c r="H104" s="185"/>
      <c r="I104" s="185"/>
      <c r="J104" s="186">
        <f>J581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105</v>
      </c>
      <c r="E105" s="185"/>
      <c r="F105" s="185"/>
      <c r="G105" s="185"/>
      <c r="H105" s="185"/>
      <c r="I105" s="185"/>
      <c r="J105" s="186">
        <f>J587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106</v>
      </c>
      <c r="E106" s="185"/>
      <c r="F106" s="185"/>
      <c r="G106" s="185"/>
      <c r="H106" s="185"/>
      <c r="I106" s="185"/>
      <c r="J106" s="186">
        <f>J673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107</v>
      </c>
      <c r="E107" s="185"/>
      <c r="F107" s="185"/>
      <c r="G107" s="185"/>
      <c r="H107" s="185"/>
      <c r="I107" s="185"/>
      <c r="J107" s="186">
        <f>J677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2"/>
      <c r="C108" s="183"/>
      <c r="D108" s="184" t="s">
        <v>108</v>
      </c>
      <c r="E108" s="185"/>
      <c r="F108" s="185"/>
      <c r="G108" s="185"/>
      <c r="H108" s="185"/>
      <c r="I108" s="185"/>
      <c r="J108" s="186">
        <f>J679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2"/>
      <c r="C109" s="183"/>
      <c r="D109" s="184" t="s">
        <v>109</v>
      </c>
      <c r="E109" s="185"/>
      <c r="F109" s="185"/>
      <c r="G109" s="185"/>
      <c r="H109" s="185"/>
      <c r="I109" s="185"/>
      <c r="J109" s="186">
        <f>J688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2"/>
      <c r="C110" s="183"/>
      <c r="D110" s="184" t="s">
        <v>110</v>
      </c>
      <c r="E110" s="185"/>
      <c r="F110" s="185"/>
      <c r="G110" s="185"/>
      <c r="H110" s="185"/>
      <c r="I110" s="185"/>
      <c r="J110" s="186">
        <f>J800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2"/>
      <c r="C111" s="183"/>
      <c r="D111" s="184" t="s">
        <v>111</v>
      </c>
      <c r="E111" s="185"/>
      <c r="F111" s="185"/>
      <c r="G111" s="185"/>
      <c r="H111" s="185"/>
      <c r="I111" s="185"/>
      <c r="J111" s="186">
        <f>J900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2"/>
      <c r="C112" s="183"/>
      <c r="D112" s="184" t="s">
        <v>112</v>
      </c>
      <c r="E112" s="185"/>
      <c r="F112" s="185"/>
      <c r="G112" s="185"/>
      <c r="H112" s="185"/>
      <c r="I112" s="185"/>
      <c r="J112" s="186">
        <f>J914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2"/>
      <c r="C113" s="183"/>
      <c r="D113" s="184" t="s">
        <v>113</v>
      </c>
      <c r="E113" s="185"/>
      <c r="F113" s="185"/>
      <c r="G113" s="185"/>
      <c r="H113" s="185"/>
      <c r="I113" s="185"/>
      <c r="J113" s="186">
        <f>J972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76"/>
      <c r="C114" s="177"/>
      <c r="D114" s="178" t="s">
        <v>114</v>
      </c>
      <c r="E114" s="179"/>
      <c r="F114" s="179"/>
      <c r="G114" s="179"/>
      <c r="H114" s="179"/>
      <c r="I114" s="179"/>
      <c r="J114" s="180">
        <f>J975</f>
        <v>0</v>
      </c>
      <c r="K114" s="177"/>
      <c r="L114" s="181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82"/>
      <c r="C115" s="183"/>
      <c r="D115" s="184" t="s">
        <v>115</v>
      </c>
      <c r="E115" s="185"/>
      <c r="F115" s="185"/>
      <c r="G115" s="185"/>
      <c r="H115" s="185"/>
      <c r="I115" s="185"/>
      <c r="J115" s="186">
        <f>J976</f>
        <v>0</v>
      </c>
      <c r="K115" s="183"/>
      <c r="L115" s="18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2"/>
      <c r="C116" s="183"/>
      <c r="D116" s="184" t="s">
        <v>116</v>
      </c>
      <c r="E116" s="185"/>
      <c r="F116" s="185"/>
      <c r="G116" s="185"/>
      <c r="H116" s="185"/>
      <c r="I116" s="185"/>
      <c r="J116" s="186">
        <f>J981</f>
        <v>0</v>
      </c>
      <c r="K116" s="183"/>
      <c r="L116" s="18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2"/>
      <c r="C117" s="183"/>
      <c r="D117" s="184" t="s">
        <v>117</v>
      </c>
      <c r="E117" s="185"/>
      <c r="F117" s="185"/>
      <c r="G117" s="185"/>
      <c r="H117" s="185"/>
      <c r="I117" s="185"/>
      <c r="J117" s="186">
        <f>J983</f>
        <v>0</v>
      </c>
      <c r="K117" s="183"/>
      <c r="L117" s="18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2"/>
      <c r="C118" s="183"/>
      <c r="D118" s="184" t="s">
        <v>118</v>
      </c>
      <c r="E118" s="185"/>
      <c r="F118" s="185"/>
      <c r="G118" s="185"/>
      <c r="H118" s="185"/>
      <c r="I118" s="185"/>
      <c r="J118" s="186">
        <f>J985</f>
        <v>0</v>
      </c>
      <c r="K118" s="183"/>
      <c r="L118" s="18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2"/>
      <c r="C119" s="183"/>
      <c r="D119" s="184" t="s">
        <v>119</v>
      </c>
      <c r="E119" s="185"/>
      <c r="F119" s="185"/>
      <c r="G119" s="185"/>
      <c r="H119" s="185"/>
      <c r="I119" s="185"/>
      <c r="J119" s="186">
        <f>J987</f>
        <v>0</v>
      </c>
      <c r="K119" s="183"/>
      <c r="L119" s="18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5" spans="1:31" s="2" customFormat="1" ht="6.95" customHeight="1">
      <c r="A125" s="39"/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4.95" customHeight="1">
      <c r="A126" s="39"/>
      <c r="B126" s="40"/>
      <c r="C126" s="24" t="s">
        <v>120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16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6.25" customHeight="1">
      <c r="A129" s="39"/>
      <c r="B129" s="40"/>
      <c r="C129" s="41"/>
      <c r="D129" s="41"/>
      <c r="E129" s="171" t="str">
        <f>E7</f>
        <v>Oprava střech čp. 804, ul. Jana Palacha, Objekt Gymnázia Turnov, na st.p.č. 1774/1 v k.ú. Turnov</v>
      </c>
      <c r="F129" s="33"/>
      <c r="G129" s="33"/>
      <c r="H129" s="33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90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6.5" customHeight="1">
      <c r="A131" s="39"/>
      <c r="B131" s="40"/>
      <c r="C131" s="41"/>
      <c r="D131" s="41"/>
      <c r="E131" s="77" t="str">
        <f>E9</f>
        <v>02 - Střecha části -B-</v>
      </c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20</v>
      </c>
      <c r="D133" s="41"/>
      <c r="E133" s="41"/>
      <c r="F133" s="28" t="str">
        <f>F12</f>
        <v>čp. 804, ul. Jana Palacha, Turnov</v>
      </c>
      <c r="G133" s="41"/>
      <c r="H133" s="41"/>
      <c r="I133" s="33" t="s">
        <v>22</v>
      </c>
      <c r="J133" s="80" t="str">
        <f>IF(J12="","",J12)</f>
        <v>16. 5. 2019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25.65" customHeight="1">
      <c r="A135" s="39"/>
      <c r="B135" s="40"/>
      <c r="C135" s="33" t="s">
        <v>24</v>
      </c>
      <c r="D135" s="41"/>
      <c r="E135" s="41"/>
      <c r="F135" s="28" t="str">
        <f>E15</f>
        <v>Město Turnov</v>
      </c>
      <c r="G135" s="41"/>
      <c r="H135" s="41"/>
      <c r="I135" s="33" t="s">
        <v>31</v>
      </c>
      <c r="J135" s="37" t="str">
        <f>E21</f>
        <v>ACTIV Projekce, s.r.o.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5.65" customHeight="1">
      <c r="A136" s="39"/>
      <c r="B136" s="40"/>
      <c r="C136" s="33" t="s">
        <v>29</v>
      </c>
      <c r="D136" s="41"/>
      <c r="E136" s="41"/>
      <c r="F136" s="28" t="str">
        <f>IF(E18="","",E18)</f>
        <v>Vyplň údaj</v>
      </c>
      <c r="G136" s="41"/>
      <c r="H136" s="41"/>
      <c r="I136" s="33" t="s">
        <v>36</v>
      </c>
      <c r="J136" s="37" t="str">
        <f>E24</f>
        <v>ACTIV Projekce, s.r.o.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0.3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11" customFormat="1" ht="29.25" customHeight="1">
      <c r="A138" s="188"/>
      <c r="B138" s="189"/>
      <c r="C138" s="190" t="s">
        <v>121</v>
      </c>
      <c r="D138" s="191" t="s">
        <v>63</v>
      </c>
      <c r="E138" s="191" t="s">
        <v>59</v>
      </c>
      <c r="F138" s="191" t="s">
        <v>60</v>
      </c>
      <c r="G138" s="191" t="s">
        <v>122</v>
      </c>
      <c r="H138" s="191" t="s">
        <v>123</v>
      </c>
      <c r="I138" s="191" t="s">
        <v>124</v>
      </c>
      <c r="J138" s="192" t="s">
        <v>94</v>
      </c>
      <c r="K138" s="193" t="s">
        <v>125</v>
      </c>
      <c r="L138" s="194"/>
      <c r="M138" s="101" t="s">
        <v>1</v>
      </c>
      <c r="N138" s="102" t="s">
        <v>42</v>
      </c>
      <c r="O138" s="102" t="s">
        <v>126</v>
      </c>
      <c r="P138" s="102" t="s">
        <v>127</v>
      </c>
      <c r="Q138" s="102" t="s">
        <v>128</v>
      </c>
      <c r="R138" s="102" t="s">
        <v>129</v>
      </c>
      <c r="S138" s="102" t="s">
        <v>130</v>
      </c>
      <c r="T138" s="103" t="s">
        <v>131</v>
      </c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</row>
    <row r="139" spans="1:63" s="2" customFormat="1" ht="22.8" customHeight="1">
      <c r="A139" s="39"/>
      <c r="B139" s="40"/>
      <c r="C139" s="108" t="s">
        <v>132</v>
      </c>
      <c r="D139" s="41"/>
      <c r="E139" s="41"/>
      <c r="F139" s="41"/>
      <c r="G139" s="41"/>
      <c r="H139" s="41"/>
      <c r="I139" s="41"/>
      <c r="J139" s="195">
        <f>BK139</f>
        <v>0</v>
      </c>
      <c r="K139" s="41"/>
      <c r="L139" s="45"/>
      <c r="M139" s="104"/>
      <c r="N139" s="196"/>
      <c r="O139" s="105"/>
      <c r="P139" s="197">
        <f>P140+P580+P975</f>
        <v>0</v>
      </c>
      <c r="Q139" s="105"/>
      <c r="R139" s="197">
        <f>R140+R580+R975</f>
        <v>33.27040009000001</v>
      </c>
      <c r="S139" s="105"/>
      <c r="T139" s="198">
        <f>T140+T580+T975</f>
        <v>65.21930316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77</v>
      </c>
      <c r="AU139" s="18" t="s">
        <v>96</v>
      </c>
      <c r="BK139" s="199">
        <f>BK140+BK580+BK975</f>
        <v>0</v>
      </c>
    </row>
    <row r="140" spans="1:63" s="12" customFormat="1" ht="25.9" customHeight="1">
      <c r="A140" s="12"/>
      <c r="B140" s="200"/>
      <c r="C140" s="201"/>
      <c r="D140" s="202" t="s">
        <v>77</v>
      </c>
      <c r="E140" s="203" t="s">
        <v>133</v>
      </c>
      <c r="F140" s="203" t="s">
        <v>134</v>
      </c>
      <c r="G140" s="201"/>
      <c r="H140" s="201"/>
      <c r="I140" s="204"/>
      <c r="J140" s="205">
        <f>BK140</f>
        <v>0</v>
      </c>
      <c r="K140" s="201"/>
      <c r="L140" s="206"/>
      <c r="M140" s="207"/>
      <c r="N140" s="208"/>
      <c r="O140" s="208"/>
      <c r="P140" s="209">
        <f>P141+P169+P553+P564+P578</f>
        <v>0</v>
      </c>
      <c r="Q140" s="208"/>
      <c r="R140" s="209">
        <f>R141+R169+R553+R564+R578</f>
        <v>9.008390980000001</v>
      </c>
      <c r="S140" s="208"/>
      <c r="T140" s="210">
        <f>T141+T169+T553+T564+T578</f>
        <v>37.009523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1" t="s">
        <v>86</v>
      </c>
      <c r="AT140" s="212" t="s">
        <v>77</v>
      </c>
      <c r="AU140" s="212" t="s">
        <v>78</v>
      </c>
      <c r="AY140" s="211" t="s">
        <v>135</v>
      </c>
      <c r="BK140" s="213">
        <f>BK141+BK169+BK553+BK564+BK578</f>
        <v>0</v>
      </c>
    </row>
    <row r="141" spans="1:63" s="12" customFormat="1" ht="22.8" customHeight="1">
      <c r="A141" s="12"/>
      <c r="B141" s="200"/>
      <c r="C141" s="201"/>
      <c r="D141" s="202" t="s">
        <v>77</v>
      </c>
      <c r="E141" s="214" t="s">
        <v>136</v>
      </c>
      <c r="F141" s="214" t="s">
        <v>137</v>
      </c>
      <c r="G141" s="201"/>
      <c r="H141" s="201"/>
      <c r="I141" s="204"/>
      <c r="J141" s="215">
        <f>BK141</f>
        <v>0</v>
      </c>
      <c r="K141" s="201"/>
      <c r="L141" s="206"/>
      <c r="M141" s="207"/>
      <c r="N141" s="208"/>
      <c r="O141" s="208"/>
      <c r="P141" s="209">
        <f>SUM(P142:P168)</f>
        <v>0</v>
      </c>
      <c r="Q141" s="208"/>
      <c r="R141" s="209">
        <f>SUM(R142:R168)</f>
        <v>2.9533977</v>
      </c>
      <c r="S141" s="208"/>
      <c r="T141" s="210">
        <f>SUM(T142:T168)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86</v>
      </c>
      <c r="AT141" s="212" t="s">
        <v>77</v>
      </c>
      <c r="AU141" s="212" t="s">
        <v>86</v>
      </c>
      <c r="AY141" s="211" t="s">
        <v>135</v>
      </c>
      <c r="BK141" s="213">
        <f>SUM(BK142:BK168)</f>
        <v>0</v>
      </c>
    </row>
    <row r="142" spans="1:65" s="2" customFormat="1" ht="24.15" customHeight="1">
      <c r="A142" s="39"/>
      <c r="B142" s="40"/>
      <c r="C142" s="216" t="s">
        <v>86</v>
      </c>
      <c r="D142" s="216" t="s">
        <v>138</v>
      </c>
      <c r="E142" s="217" t="s">
        <v>139</v>
      </c>
      <c r="F142" s="218" t="s">
        <v>140</v>
      </c>
      <c r="G142" s="219" t="s">
        <v>141</v>
      </c>
      <c r="H142" s="220">
        <v>62.865</v>
      </c>
      <c r="I142" s="221"/>
      <c r="J142" s="222">
        <f>ROUND(I142*H142,2)</f>
        <v>0</v>
      </c>
      <c r="K142" s="223"/>
      <c r="L142" s="45"/>
      <c r="M142" s="224" t="s">
        <v>1</v>
      </c>
      <c r="N142" s="225" t="s">
        <v>43</v>
      </c>
      <c r="O142" s="92"/>
      <c r="P142" s="226">
        <f>O142*H142</f>
        <v>0</v>
      </c>
      <c r="Q142" s="226">
        <v>0.0315</v>
      </c>
      <c r="R142" s="226">
        <f>Q142*H142</f>
        <v>1.9802475000000002</v>
      </c>
      <c r="S142" s="226">
        <v>0</v>
      </c>
      <c r="T142" s="22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8" t="s">
        <v>142</v>
      </c>
      <c r="AT142" s="228" t="s">
        <v>138</v>
      </c>
      <c r="AU142" s="228" t="s">
        <v>88</v>
      </c>
      <c r="AY142" s="18" t="s">
        <v>135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8" t="s">
        <v>86</v>
      </c>
      <c r="BK142" s="229">
        <f>ROUND(I142*H142,2)</f>
        <v>0</v>
      </c>
      <c r="BL142" s="18" t="s">
        <v>142</v>
      </c>
      <c r="BM142" s="228" t="s">
        <v>143</v>
      </c>
    </row>
    <row r="143" spans="1:51" s="13" customFormat="1" ht="12">
      <c r="A143" s="13"/>
      <c r="B143" s="230"/>
      <c r="C143" s="231"/>
      <c r="D143" s="232" t="s">
        <v>144</v>
      </c>
      <c r="E143" s="233" t="s">
        <v>1</v>
      </c>
      <c r="F143" s="234" t="s">
        <v>145</v>
      </c>
      <c r="G143" s="231"/>
      <c r="H143" s="233" t="s">
        <v>1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144</v>
      </c>
      <c r="AU143" s="240" t="s">
        <v>88</v>
      </c>
      <c r="AV143" s="13" t="s">
        <v>86</v>
      </c>
      <c r="AW143" s="13" t="s">
        <v>35</v>
      </c>
      <c r="AX143" s="13" t="s">
        <v>78</v>
      </c>
      <c r="AY143" s="240" t="s">
        <v>135</v>
      </c>
    </row>
    <row r="144" spans="1:51" s="14" customFormat="1" ht="12">
      <c r="A144" s="14"/>
      <c r="B144" s="241"/>
      <c r="C144" s="242"/>
      <c r="D144" s="232" t="s">
        <v>144</v>
      </c>
      <c r="E144" s="243" t="s">
        <v>1</v>
      </c>
      <c r="F144" s="244" t="s">
        <v>146</v>
      </c>
      <c r="G144" s="242"/>
      <c r="H144" s="245">
        <v>20.13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144</v>
      </c>
      <c r="AU144" s="251" t="s">
        <v>88</v>
      </c>
      <c r="AV144" s="14" t="s">
        <v>88</v>
      </c>
      <c r="AW144" s="14" t="s">
        <v>35</v>
      </c>
      <c r="AX144" s="14" t="s">
        <v>78</v>
      </c>
      <c r="AY144" s="251" t="s">
        <v>135</v>
      </c>
    </row>
    <row r="145" spans="1:51" s="14" customFormat="1" ht="12">
      <c r="A145" s="14"/>
      <c r="B145" s="241"/>
      <c r="C145" s="242"/>
      <c r="D145" s="232" t="s">
        <v>144</v>
      </c>
      <c r="E145" s="243" t="s">
        <v>1</v>
      </c>
      <c r="F145" s="244" t="s">
        <v>147</v>
      </c>
      <c r="G145" s="242"/>
      <c r="H145" s="245">
        <v>7.92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1" t="s">
        <v>144</v>
      </c>
      <c r="AU145" s="251" t="s">
        <v>88</v>
      </c>
      <c r="AV145" s="14" t="s">
        <v>88</v>
      </c>
      <c r="AW145" s="14" t="s">
        <v>35</v>
      </c>
      <c r="AX145" s="14" t="s">
        <v>78</v>
      </c>
      <c r="AY145" s="251" t="s">
        <v>135</v>
      </c>
    </row>
    <row r="146" spans="1:51" s="14" customFormat="1" ht="12">
      <c r="A146" s="14"/>
      <c r="B146" s="241"/>
      <c r="C146" s="242"/>
      <c r="D146" s="232" t="s">
        <v>144</v>
      </c>
      <c r="E146" s="243" t="s">
        <v>1</v>
      </c>
      <c r="F146" s="244" t="s">
        <v>148</v>
      </c>
      <c r="G146" s="242"/>
      <c r="H146" s="245">
        <v>9.02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144</v>
      </c>
      <c r="AU146" s="251" t="s">
        <v>88</v>
      </c>
      <c r="AV146" s="14" t="s">
        <v>88</v>
      </c>
      <c r="AW146" s="14" t="s">
        <v>35</v>
      </c>
      <c r="AX146" s="14" t="s">
        <v>78</v>
      </c>
      <c r="AY146" s="251" t="s">
        <v>135</v>
      </c>
    </row>
    <row r="147" spans="1:51" s="14" customFormat="1" ht="12">
      <c r="A147" s="14"/>
      <c r="B147" s="241"/>
      <c r="C147" s="242"/>
      <c r="D147" s="232" t="s">
        <v>144</v>
      </c>
      <c r="E147" s="243" t="s">
        <v>1</v>
      </c>
      <c r="F147" s="244" t="s">
        <v>149</v>
      </c>
      <c r="G147" s="242"/>
      <c r="H147" s="245">
        <v>8.69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144</v>
      </c>
      <c r="AU147" s="251" t="s">
        <v>88</v>
      </c>
      <c r="AV147" s="14" t="s">
        <v>88</v>
      </c>
      <c r="AW147" s="14" t="s">
        <v>35</v>
      </c>
      <c r="AX147" s="14" t="s">
        <v>78</v>
      </c>
      <c r="AY147" s="251" t="s">
        <v>135</v>
      </c>
    </row>
    <row r="148" spans="1:51" s="14" customFormat="1" ht="12">
      <c r="A148" s="14"/>
      <c r="B148" s="241"/>
      <c r="C148" s="242"/>
      <c r="D148" s="232" t="s">
        <v>144</v>
      </c>
      <c r="E148" s="243" t="s">
        <v>1</v>
      </c>
      <c r="F148" s="244" t="s">
        <v>150</v>
      </c>
      <c r="G148" s="242"/>
      <c r="H148" s="245">
        <v>7.7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144</v>
      </c>
      <c r="AU148" s="251" t="s">
        <v>88</v>
      </c>
      <c r="AV148" s="14" t="s">
        <v>88</v>
      </c>
      <c r="AW148" s="14" t="s">
        <v>35</v>
      </c>
      <c r="AX148" s="14" t="s">
        <v>78</v>
      </c>
      <c r="AY148" s="251" t="s">
        <v>135</v>
      </c>
    </row>
    <row r="149" spans="1:51" s="14" customFormat="1" ht="12">
      <c r="A149" s="14"/>
      <c r="B149" s="241"/>
      <c r="C149" s="242"/>
      <c r="D149" s="232" t="s">
        <v>144</v>
      </c>
      <c r="E149" s="243" t="s">
        <v>1</v>
      </c>
      <c r="F149" s="244" t="s">
        <v>151</v>
      </c>
      <c r="G149" s="242"/>
      <c r="H149" s="245">
        <v>9.405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144</v>
      </c>
      <c r="AU149" s="251" t="s">
        <v>88</v>
      </c>
      <c r="AV149" s="14" t="s">
        <v>88</v>
      </c>
      <c r="AW149" s="14" t="s">
        <v>35</v>
      </c>
      <c r="AX149" s="14" t="s">
        <v>78</v>
      </c>
      <c r="AY149" s="251" t="s">
        <v>135</v>
      </c>
    </row>
    <row r="150" spans="1:51" s="15" customFormat="1" ht="12">
      <c r="A150" s="15"/>
      <c r="B150" s="252"/>
      <c r="C150" s="253"/>
      <c r="D150" s="232" t="s">
        <v>144</v>
      </c>
      <c r="E150" s="254" t="s">
        <v>1</v>
      </c>
      <c r="F150" s="255" t="s">
        <v>152</v>
      </c>
      <c r="G150" s="253"/>
      <c r="H150" s="256">
        <v>62.865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2" t="s">
        <v>144</v>
      </c>
      <c r="AU150" s="262" t="s">
        <v>88</v>
      </c>
      <c r="AV150" s="15" t="s">
        <v>142</v>
      </c>
      <c r="AW150" s="15" t="s">
        <v>35</v>
      </c>
      <c r="AX150" s="15" t="s">
        <v>86</v>
      </c>
      <c r="AY150" s="262" t="s">
        <v>135</v>
      </c>
    </row>
    <row r="151" spans="1:65" s="2" customFormat="1" ht="24.15" customHeight="1">
      <c r="A151" s="39"/>
      <c r="B151" s="40"/>
      <c r="C151" s="216" t="s">
        <v>88</v>
      </c>
      <c r="D151" s="216" t="s">
        <v>138</v>
      </c>
      <c r="E151" s="217" t="s">
        <v>153</v>
      </c>
      <c r="F151" s="218" t="s">
        <v>154</v>
      </c>
      <c r="G151" s="219" t="s">
        <v>141</v>
      </c>
      <c r="H151" s="220">
        <v>62.865</v>
      </c>
      <c r="I151" s="221"/>
      <c r="J151" s="222">
        <f>ROUND(I151*H151,2)</f>
        <v>0</v>
      </c>
      <c r="K151" s="223"/>
      <c r="L151" s="45"/>
      <c r="M151" s="224" t="s">
        <v>1</v>
      </c>
      <c r="N151" s="225" t="s">
        <v>43</v>
      </c>
      <c r="O151" s="92"/>
      <c r="P151" s="226">
        <f>O151*H151</f>
        <v>0</v>
      </c>
      <c r="Q151" s="226">
        <v>0.0105</v>
      </c>
      <c r="R151" s="226">
        <f>Q151*H151</f>
        <v>0.6600825</v>
      </c>
      <c r="S151" s="226">
        <v>0</v>
      </c>
      <c r="T151" s="22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8" t="s">
        <v>142</v>
      </c>
      <c r="AT151" s="228" t="s">
        <v>138</v>
      </c>
      <c r="AU151" s="228" t="s">
        <v>88</v>
      </c>
      <c r="AY151" s="18" t="s">
        <v>135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8" t="s">
        <v>86</v>
      </c>
      <c r="BK151" s="229">
        <f>ROUND(I151*H151,2)</f>
        <v>0</v>
      </c>
      <c r="BL151" s="18" t="s">
        <v>142</v>
      </c>
      <c r="BM151" s="228" t="s">
        <v>155</v>
      </c>
    </row>
    <row r="152" spans="1:51" s="13" customFormat="1" ht="12">
      <c r="A152" s="13"/>
      <c r="B152" s="230"/>
      <c r="C152" s="231"/>
      <c r="D152" s="232" t="s">
        <v>144</v>
      </c>
      <c r="E152" s="233" t="s">
        <v>1</v>
      </c>
      <c r="F152" s="234" t="s">
        <v>145</v>
      </c>
      <c r="G152" s="231"/>
      <c r="H152" s="233" t="s">
        <v>1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144</v>
      </c>
      <c r="AU152" s="240" t="s">
        <v>88</v>
      </c>
      <c r="AV152" s="13" t="s">
        <v>86</v>
      </c>
      <c r="AW152" s="13" t="s">
        <v>35</v>
      </c>
      <c r="AX152" s="13" t="s">
        <v>78</v>
      </c>
      <c r="AY152" s="240" t="s">
        <v>135</v>
      </c>
    </row>
    <row r="153" spans="1:51" s="14" customFormat="1" ht="12">
      <c r="A153" s="14"/>
      <c r="B153" s="241"/>
      <c r="C153" s="242"/>
      <c r="D153" s="232" t="s">
        <v>144</v>
      </c>
      <c r="E153" s="243" t="s">
        <v>1</v>
      </c>
      <c r="F153" s="244" t="s">
        <v>146</v>
      </c>
      <c r="G153" s="242"/>
      <c r="H153" s="245">
        <v>20.13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144</v>
      </c>
      <c r="AU153" s="251" t="s">
        <v>88</v>
      </c>
      <c r="AV153" s="14" t="s">
        <v>88</v>
      </c>
      <c r="AW153" s="14" t="s">
        <v>35</v>
      </c>
      <c r="AX153" s="14" t="s">
        <v>78</v>
      </c>
      <c r="AY153" s="251" t="s">
        <v>135</v>
      </c>
    </row>
    <row r="154" spans="1:51" s="14" customFormat="1" ht="12">
      <c r="A154" s="14"/>
      <c r="B154" s="241"/>
      <c r="C154" s="242"/>
      <c r="D154" s="232" t="s">
        <v>144</v>
      </c>
      <c r="E154" s="243" t="s">
        <v>1</v>
      </c>
      <c r="F154" s="244" t="s">
        <v>147</v>
      </c>
      <c r="G154" s="242"/>
      <c r="H154" s="245">
        <v>7.92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144</v>
      </c>
      <c r="AU154" s="251" t="s">
        <v>88</v>
      </c>
      <c r="AV154" s="14" t="s">
        <v>88</v>
      </c>
      <c r="AW154" s="14" t="s">
        <v>35</v>
      </c>
      <c r="AX154" s="14" t="s">
        <v>78</v>
      </c>
      <c r="AY154" s="251" t="s">
        <v>135</v>
      </c>
    </row>
    <row r="155" spans="1:51" s="14" customFormat="1" ht="12">
      <c r="A155" s="14"/>
      <c r="B155" s="241"/>
      <c r="C155" s="242"/>
      <c r="D155" s="232" t="s">
        <v>144</v>
      </c>
      <c r="E155" s="243" t="s">
        <v>1</v>
      </c>
      <c r="F155" s="244" t="s">
        <v>148</v>
      </c>
      <c r="G155" s="242"/>
      <c r="H155" s="245">
        <v>9.02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1" t="s">
        <v>144</v>
      </c>
      <c r="AU155" s="251" t="s">
        <v>88</v>
      </c>
      <c r="AV155" s="14" t="s">
        <v>88</v>
      </c>
      <c r="AW155" s="14" t="s">
        <v>35</v>
      </c>
      <c r="AX155" s="14" t="s">
        <v>78</v>
      </c>
      <c r="AY155" s="251" t="s">
        <v>135</v>
      </c>
    </row>
    <row r="156" spans="1:51" s="14" customFormat="1" ht="12">
      <c r="A156" s="14"/>
      <c r="B156" s="241"/>
      <c r="C156" s="242"/>
      <c r="D156" s="232" t="s">
        <v>144</v>
      </c>
      <c r="E156" s="243" t="s">
        <v>1</v>
      </c>
      <c r="F156" s="244" t="s">
        <v>149</v>
      </c>
      <c r="G156" s="242"/>
      <c r="H156" s="245">
        <v>8.69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144</v>
      </c>
      <c r="AU156" s="251" t="s">
        <v>88</v>
      </c>
      <c r="AV156" s="14" t="s">
        <v>88</v>
      </c>
      <c r="AW156" s="14" t="s">
        <v>35</v>
      </c>
      <c r="AX156" s="14" t="s">
        <v>78</v>
      </c>
      <c r="AY156" s="251" t="s">
        <v>135</v>
      </c>
    </row>
    <row r="157" spans="1:51" s="14" customFormat="1" ht="12">
      <c r="A157" s="14"/>
      <c r="B157" s="241"/>
      <c r="C157" s="242"/>
      <c r="D157" s="232" t="s">
        <v>144</v>
      </c>
      <c r="E157" s="243" t="s">
        <v>1</v>
      </c>
      <c r="F157" s="244" t="s">
        <v>150</v>
      </c>
      <c r="G157" s="242"/>
      <c r="H157" s="245">
        <v>7.7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144</v>
      </c>
      <c r="AU157" s="251" t="s">
        <v>88</v>
      </c>
      <c r="AV157" s="14" t="s">
        <v>88</v>
      </c>
      <c r="AW157" s="14" t="s">
        <v>35</v>
      </c>
      <c r="AX157" s="14" t="s">
        <v>78</v>
      </c>
      <c r="AY157" s="251" t="s">
        <v>135</v>
      </c>
    </row>
    <row r="158" spans="1:51" s="14" customFormat="1" ht="12">
      <c r="A158" s="14"/>
      <c r="B158" s="241"/>
      <c r="C158" s="242"/>
      <c r="D158" s="232" t="s">
        <v>144</v>
      </c>
      <c r="E158" s="243" t="s">
        <v>1</v>
      </c>
      <c r="F158" s="244" t="s">
        <v>151</v>
      </c>
      <c r="G158" s="242"/>
      <c r="H158" s="245">
        <v>9.405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1" t="s">
        <v>144</v>
      </c>
      <c r="AU158" s="251" t="s">
        <v>88</v>
      </c>
      <c r="AV158" s="14" t="s">
        <v>88</v>
      </c>
      <c r="AW158" s="14" t="s">
        <v>35</v>
      </c>
      <c r="AX158" s="14" t="s">
        <v>78</v>
      </c>
      <c r="AY158" s="251" t="s">
        <v>135</v>
      </c>
    </row>
    <row r="159" spans="1:51" s="15" customFormat="1" ht="12">
      <c r="A159" s="15"/>
      <c r="B159" s="252"/>
      <c r="C159" s="253"/>
      <c r="D159" s="232" t="s">
        <v>144</v>
      </c>
      <c r="E159" s="254" t="s">
        <v>1</v>
      </c>
      <c r="F159" s="255" t="s">
        <v>152</v>
      </c>
      <c r="G159" s="253"/>
      <c r="H159" s="256">
        <v>62.865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2" t="s">
        <v>144</v>
      </c>
      <c r="AU159" s="262" t="s">
        <v>88</v>
      </c>
      <c r="AV159" s="15" t="s">
        <v>142</v>
      </c>
      <c r="AW159" s="15" t="s">
        <v>35</v>
      </c>
      <c r="AX159" s="15" t="s">
        <v>86</v>
      </c>
      <c r="AY159" s="262" t="s">
        <v>135</v>
      </c>
    </row>
    <row r="160" spans="1:65" s="2" customFormat="1" ht="33" customHeight="1">
      <c r="A160" s="39"/>
      <c r="B160" s="40"/>
      <c r="C160" s="216" t="s">
        <v>156</v>
      </c>
      <c r="D160" s="216" t="s">
        <v>138</v>
      </c>
      <c r="E160" s="217" t="s">
        <v>157</v>
      </c>
      <c r="F160" s="218" t="s">
        <v>158</v>
      </c>
      <c r="G160" s="219" t="s">
        <v>141</v>
      </c>
      <c r="H160" s="220">
        <v>62.865</v>
      </c>
      <c r="I160" s="221"/>
      <c r="J160" s="222">
        <f>ROUND(I160*H160,2)</f>
        <v>0</v>
      </c>
      <c r="K160" s="223"/>
      <c r="L160" s="45"/>
      <c r="M160" s="224" t="s">
        <v>1</v>
      </c>
      <c r="N160" s="225" t="s">
        <v>43</v>
      </c>
      <c r="O160" s="92"/>
      <c r="P160" s="226">
        <f>O160*H160</f>
        <v>0</v>
      </c>
      <c r="Q160" s="226">
        <v>0.00498</v>
      </c>
      <c r="R160" s="226">
        <f>Q160*H160</f>
        <v>0.3130677</v>
      </c>
      <c r="S160" s="226">
        <v>0</v>
      </c>
      <c r="T160" s="22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8" t="s">
        <v>142</v>
      </c>
      <c r="AT160" s="228" t="s">
        <v>138</v>
      </c>
      <c r="AU160" s="228" t="s">
        <v>88</v>
      </c>
      <c r="AY160" s="18" t="s">
        <v>135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8" t="s">
        <v>86</v>
      </c>
      <c r="BK160" s="229">
        <f>ROUND(I160*H160,2)</f>
        <v>0</v>
      </c>
      <c r="BL160" s="18" t="s">
        <v>142</v>
      </c>
      <c r="BM160" s="228" t="s">
        <v>159</v>
      </c>
    </row>
    <row r="161" spans="1:51" s="13" customFormat="1" ht="12">
      <c r="A161" s="13"/>
      <c r="B161" s="230"/>
      <c r="C161" s="231"/>
      <c r="D161" s="232" t="s">
        <v>144</v>
      </c>
      <c r="E161" s="233" t="s">
        <v>1</v>
      </c>
      <c r="F161" s="234" t="s">
        <v>160</v>
      </c>
      <c r="G161" s="231"/>
      <c r="H161" s="233" t="s">
        <v>1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144</v>
      </c>
      <c r="AU161" s="240" t="s">
        <v>88</v>
      </c>
      <c r="AV161" s="13" t="s">
        <v>86</v>
      </c>
      <c r="AW161" s="13" t="s">
        <v>35</v>
      </c>
      <c r="AX161" s="13" t="s">
        <v>78</v>
      </c>
      <c r="AY161" s="240" t="s">
        <v>135</v>
      </c>
    </row>
    <row r="162" spans="1:51" s="14" customFormat="1" ht="12">
      <c r="A162" s="14"/>
      <c r="B162" s="241"/>
      <c r="C162" s="242"/>
      <c r="D162" s="232" t="s">
        <v>144</v>
      </c>
      <c r="E162" s="243" t="s">
        <v>1</v>
      </c>
      <c r="F162" s="244" t="s">
        <v>146</v>
      </c>
      <c r="G162" s="242"/>
      <c r="H162" s="245">
        <v>20.13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1" t="s">
        <v>144</v>
      </c>
      <c r="AU162" s="251" t="s">
        <v>88</v>
      </c>
      <c r="AV162" s="14" t="s">
        <v>88</v>
      </c>
      <c r="AW162" s="14" t="s">
        <v>35</v>
      </c>
      <c r="AX162" s="14" t="s">
        <v>78</v>
      </c>
      <c r="AY162" s="251" t="s">
        <v>135</v>
      </c>
    </row>
    <row r="163" spans="1:51" s="14" customFormat="1" ht="12">
      <c r="A163" s="14"/>
      <c r="B163" s="241"/>
      <c r="C163" s="242"/>
      <c r="D163" s="232" t="s">
        <v>144</v>
      </c>
      <c r="E163" s="243" t="s">
        <v>1</v>
      </c>
      <c r="F163" s="244" t="s">
        <v>147</v>
      </c>
      <c r="G163" s="242"/>
      <c r="H163" s="245">
        <v>7.92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144</v>
      </c>
      <c r="AU163" s="251" t="s">
        <v>88</v>
      </c>
      <c r="AV163" s="14" t="s">
        <v>88</v>
      </c>
      <c r="AW163" s="14" t="s">
        <v>35</v>
      </c>
      <c r="AX163" s="14" t="s">
        <v>78</v>
      </c>
      <c r="AY163" s="251" t="s">
        <v>135</v>
      </c>
    </row>
    <row r="164" spans="1:51" s="14" customFormat="1" ht="12">
      <c r="A164" s="14"/>
      <c r="B164" s="241"/>
      <c r="C164" s="242"/>
      <c r="D164" s="232" t="s">
        <v>144</v>
      </c>
      <c r="E164" s="243" t="s">
        <v>1</v>
      </c>
      <c r="F164" s="244" t="s">
        <v>148</v>
      </c>
      <c r="G164" s="242"/>
      <c r="H164" s="245">
        <v>9.02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144</v>
      </c>
      <c r="AU164" s="251" t="s">
        <v>88</v>
      </c>
      <c r="AV164" s="14" t="s">
        <v>88</v>
      </c>
      <c r="AW164" s="14" t="s">
        <v>35</v>
      </c>
      <c r="AX164" s="14" t="s">
        <v>78</v>
      </c>
      <c r="AY164" s="251" t="s">
        <v>135</v>
      </c>
    </row>
    <row r="165" spans="1:51" s="14" customFormat="1" ht="12">
      <c r="A165" s="14"/>
      <c r="B165" s="241"/>
      <c r="C165" s="242"/>
      <c r="D165" s="232" t="s">
        <v>144</v>
      </c>
      <c r="E165" s="243" t="s">
        <v>1</v>
      </c>
      <c r="F165" s="244" t="s">
        <v>149</v>
      </c>
      <c r="G165" s="242"/>
      <c r="H165" s="245">
        <v>8.69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144</v>
      </c>
      <c r="AU165" s="251" t="s">
        <v>88</v>
      </c>
      <c r="AV165" s="14" t="s">
        <v>88</v>
      </c>
      <c r="AW165" s="14" t="s">
        <v>35</v>
      </c>
      <c r="AX165" s="14" t="s">
        <v>78</v>
      </c>
      <c r="AY165" s="251" t="s">
        <v>135</v>
      </c>
    </row>
    <row r="166" spans="1:51" s="14" customFormat="1" ht="12">
      <c r="A166" s="14"/>
      <c r="B166" s="241"/>
      <c r="C166" s="242"/>
      <c r="D166" s="232" t="s">
        <v>144</v>
      </c>
      <c r="E166" s="243" t="s">
        <v>1</v>
      </c>
      <c r="F166" s="244" t="s">
        <v>150</v>
      </c>
      <c r="G166" s="242"/>
      <c r="H166" s="245">
        <v>7.7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144</v>
      </c>
      <c r="AU166" s="251" t="s">
        <v>88</v>
      </c>
      <c r="AV166" s="14" t="s">
        <v>88</v>
      </c>
      <c r="AW166" s="14" t="s">
        <v>35</v>
      </c>
      <c r="AX166" s="14" t="s">
        <v>78</v>
      </c>
      <c r="AY166" s="251" t="s">
        <v>135</v>
      </c>
    </row>
    <row r="167" spans="1:51" s="14" customFormat="1" ht="12">
      <c r="A167" s="14"/>
      <c r="B167" s="241"/>
      <c r="C167" s="242"/>
      <c r="D167" s="232" t="s">
        <v>144</v>
      </c>
      <c r="E167" s="243" t="s">
        <v>1</v>
      </c>
      <c r="F167" s="244" t="s">
        <v>151</v>
      </c>
      <c r="G167" s="242"/>
      <c r="H167" s="245">
        <v>9.405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144</v>
      </c>
      <c r="AU167" s="251" t="s">
        <v>88</v>
      </c>
      <c r="AV167" s="14" t="s">
        <v>88</v>
      </c>
      <c r="AW167" s="14" t="s">
        <v>35</v>
      </c>
      <c r="AX167" s="14" t="s">
        <v>78</v>
      </c>
      <c r="AY167" s="251" t="s">
        <v>135</v>
      </c>
    </row>
    <row r="168" spans="1:51" s="15" customFormat="1" ht="12">
      <c r="A168" s="15"/>
      <c r="B168" s="252"/>
      <c r="C168" s="253"/>
      <c r="D168" s="232" t="s">
        <v>144</v>
      </c>
      <c r="E168" s="254" t="s">
        <v>1</v>
      </c>
      <c r="F168" s="255" t="s">
        <v>152</v>
      </c>
      <c r="G168" s="253"/>
      <c r="H168" s="256">
        <v>62.865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2" t="s">
        <v>144</v>
      </c>
      <c r="AU168" s="262" t="s">
        <v>88</v>
      </c>
      <c r="AV168" s="15" t="s">
        <v>142</v>
      </c>
      <c r="AW168" s="15" t="s">
        <v>35</v>
      </c>
      <c r="AX168" s="15" t="s">
        <v>86</v>
      </c>
      <c r="AY168" s="262" t="s">
        <v>135</v>
      </c>
    </row>
    <row r="169" spans="1:63" s="12" customFormat="1" ht="22.8" customHeight="1">
      <c r="A169" s="12"/>
      <c r="B169" s="200"/>
      <c r="C169" s="201"/>
      <c r="D169" s="202" t="s">
        <v>77</v>
      </c>
      <c r="E169" s="214" t="s">
        <v>161</v>
      </c>
      <c r="F169" s="214" t="s">
        <v>162</v>
      </c>
      <c r="G169" s="201"/>
      <c r="H169" s="201"/>
      <c r="I169" s="204"/>
      <c r="J169" s="215">
        <f>BK169</f>
        <v>0</v>
      </c>
      <c r="K169" s="201"/>
      <c r="L169" s="206"/>
      <c r="M169" s="207"/>
      <c r="N169" s="208"/>
      <c r="O169" s="208"/>
      <c r="P169" s="209">
        <f>SUM(P170:P552)</f>
        <v>0</v>
      </c>
      <c r="Q169" s="208"/>
      <c r="R169" s="209">
        <f>SUM(R170:R552)</f>
        <v>6.054993280000001</v>
      </c>
      <c r="S169" s="208"/>
      <c r="T169" s="210">
        <f>SUM(T170:T552)</f>
        <v>36.4953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1" t="s">
        <v>86</v>
      </c>
      <c r="AT169" s="212" t="s">
        <v>77</v>
      </c>
      <c r="AU169" s="212" t="s">
        <v>86</v>
      </c>
      <c r="AY169" s="211" t="s">
        <v>135</v>
      </c>
      <c r="BK169" s="213">
        <f>SUM(BK170:BK552)</f>
        <v>0</v>
      </c>
    </row>
    <row r="170" spans="1:65" s="2" customFormat="1" ht="21.75" customHeight="1">
      <c r="A170" s="39"/>
      <c r="B170" s="40"/>
      <c r="C170" s="216" t="s">
        <v>142</v>
      </c>
      <c r="D170" s="216" t="s">
        <v>138</v>
      </c>
      <c r="E170" s="217" t="s">
        <v>163</v>
      </c>
      <c r="F170" s="218" t="s">
        <v>164</v>
      </c>
      <c r="G170" s="219" t="s">
        <v>141</v>
      </c>
      <c r="H170" s="220">
        <v>355.358</v>
      </c>
      <c r="I170" s="221"/>
      <c r="J170" s="222">
        <f>ROUND(I170*H170,2)</f>
        <v>0</v>
      </c>
      <c r="K170" s="223"/>
      <c r="L170" s="45"/>
      <c r="M170" s="224" t="s">
        <v>1</v>
      </c>
      <c r="N170" s="225" t="s">
        <v>43</v>
      </c>
      <c r="O170" s="92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8" t="s">
        <v>165</v>
      </c>
      <c r="AT170" s="228" t="s">
        <v>138</v>
      </c>
      <c r="AU170" s="228" t="s">
        <v>88</v>
      </c>
      <c r="AY170" s="18" t="s">
        <v>135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8" t="s">
        <v>86</v>
      </c>
      <c r="BK170" s="229">
        <f>ROUND(I170*H170,2)</f>
        <v>0</v>
      </c>
      <c r="BL170" s="18" t="s">
        <v>165</v>
      </c>
      <c r="BM170" s="228" t="s">
        <v>166</v>
      </c>
    </row>
    <row r="171" spans="1:51" s="13" customFormat="1" ht="12">
      <c r="A171" s="13"/>
      <c r="B171" s="230"/>
      <c r="C171" s="231"/>
      <c r="D171" s="232" t="s">
        <v>144</v>
      </c>
      <c r="E171" s="233" t="s">
        <v>1</v>
      </c>
      <c r="F171" s="234" t="s">
        <v>167</v>
      </c>
      <c r="G171" s="231"/>
      <c r="H171" s="233" t="s">
        <v>1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144</v>
      </c>
      <c r="AU171" s="240" t="s">
        <v>88</v>
      </c>
      <c r="AV171" s="13" t="s">
        <v>86</v>
      </c>
      <c r="AW171" s="13" t="s">
        <v>35</v>
      </c>
      <c r="AX171" s="13" t="s">
        <v>78</v>
      </c>
      <c r="AY171" s="240" t="s">
        <v>135</v>
      </c>
    </row>
    <row r="172" spans="1:51" s="14" customFormat="1" ht="12">
      <c r="A172" s="14"/>
      <c r="B172" s="241"/>
      <c r="C172" s="242"/>
      <c r="D172" s="232" t="s">
        <v>144</v>
      </c>
      <c r="E172" s="243" t="s">
        <v>1</v>
      </c>
      <c r="F172" s="244" t="s">
        <v>168</v>
      </c>
      <c r="G172" s="242"/>
      <c r="H172" s="245">
        <v>150.81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144</v>
      </c>
      <c r="AU172" s="251" t="s">
        <v>88</v>
      </c>
      <c r="AV172" s="14" t="s">
        <v>88</v>
      </c>
      <c r="AW172" s="14" t="s">
        <v>35</v>
      </c>
      <c r="AX172" s="14" t="s">
        <v>78</v>
      </c>
      <c r="AY172" s="251" t="s">
        <v>135</v>
      </c>
    </row>
    <row r="173" spans="1:51" s="14" customFormat="1" ht="12">
      <c r="A173" s="14"/>
      <c r="B173" s="241"/>
      <c r="C173" s="242"/>
      <c r="D173" s="232" t="s">
        <v>144</v>
      </c>
      <c r="E173" s="243" t="s">
        <v>1</v>
      </c>
      <c r="F173" s="244" t="s">
        <v>169</v>
      </c>
      <c r="G173" s="242"/>
      <c r="H173" s="245">
        <v>8.085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144</v>
      </c>
      <c r="AU173" s="251" t="s">
        <v>88</v>
      </c>
      <c r="AV173" s="14" t="s">
        <v>88</v>
      </c>
      <c r="AW173" s="14" t="s">
        <v>35</v>
      </c>
      <c r="AX173" s="14" t="s">
        <v>78</v>
      </c>
      <c r="AY173" s="251" t="s">
        <v>135</v>
      </c>
    </row>
    <row r="174" spans="1:51" s="14" customFormat="1" ht="12">
      <c r="A174" s="14"/>
      <c r="B174" s="241"/>
      <c r="C174" s="242"/>
      <c r="D174" s="232" t="s">
        <v>144</v>
      </c>
      <c r="E174" s="243" t="s">
        <v>1</v>
      </c>
      <c r="F174" s="244" t="s">
        <v>170</v>
      </c>
      <c r="G174" s="242"/>
      <c r="H174" s="245">
        <v>10.725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1" t="s">
        <v>144</v>
      </c>
      <c r="AU174" s="251" t="s">
        <v>88</v>
      </c>
      <c r="AV174" s="14" t="s">
        <v>88</v>
      </c>
      <c r="AW174" s="14" t="s">
        <v>35</v>
      </c>
      <c r="AX174" s="14" t="s">
        <v>78</v>
      </c>
      <c r="AY174" s="251" t="s">
        <v>135</v>
      </c>
    </row>
    <row r="175" spans="1:51" s="14" customFormat="1" ht="12">
      <c r="A175" s="14"/>
      <c r="B175" s="241"/>
      <c r="C175" s="242"/>
      <c r="D175" s="232" t="s">
        <v>144</v>
      </c>
      <c r="E175" s="243" t="s">
        <v>1</v>
      </c>
      <c r="F175" s="244" t="s">
        <v>171</v>
      </c>
      <c r="G175" s="242"/>
      <c r="H175" s="245">
        <v>14.52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144</v>
      </c>
      <c r="AU175" s="251" t="s">
        <v>88</v>
      </c>
      <c r="AV175" s="14" t="s">
        <v>88</v>
      </c>
      <c r="AW175" s="14" t="s">
        <v>35</v>
      </c>
      <c r="AX175" s="14" t="s">
        <v>78</v>
      </c>
      <c r="AY175" s="251" t="s">
        <v>135</v>
      </c>
    </row>
    <row r="176" spans="1:51" s="14" customFormat="1" ht="12">
      <c r="A176" s="14"/>
      <c r="B176" s="241"/>
      <c r="C176" s="242"/>
      <c r="D176" s="232" t="s">
        <v>144</v>
      </c>
      <c r="E176" s="243" t="s">
        <v>1</v>
      </c>
      <c r="F176" s="244" t="s">
        <v>172</v>
      </c>
      <c r="G176" s="242"/>
      <c r="H176" s="245">
        <v>7.26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144</v>
      </c>
      <c r="AU176" s="251" t="s">
        <v>88</v>
      </c>
      <c r="AV176" s="14" t="s">
        <v>88</v>
      </c>
      <c r="AW176" s="14" t="s">
        <v>35</v>
      </c>
      <c r="AX176" s="14" t="s">
        <v>78</v>
      </c>
      <c r="AY176" s="251" t="s">
        <v>135</v>
      </c>
    </row>
    <row r="177" spans="1:51" s="14" customFormat="1" ht="12">
      <c r="A177" s="14"/>
      <c r="B177" s="241"/>
      <c r="C177" s="242"/>
      <c r="D177" s="232" t="s">
        <v>144</v>
      </c>
      <c r="E177" s="243" t="s">
        <v>1</v>
      </c>
      <c r="F177" s="244" t="s">
        <v>173</v>
      </c>
      <c r="G177" s="242"/>
      <c r="H177" s="245">
        <v>3.08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144</v>
      </c>
      <c r="AU177" s="251" t="s">
        <v>88</v>
      </c>
      <c r="AV177" s="14" t="s">
        <v>88</v>
      </c>
      <c r="AW177" s="14" t="s">
        <v>35</v>
      </c>
      <c r="AX177" s="14" t="s">
        <v>78</v>
      </c>
      <c r="AY177" s="251" t="s">
        <v>135</v>
      </c>
    </row>
    <row r="178" spans="1:51" s="14" customFormat="1" ht="12">
      <c r="A178" s="14"/>
      <c r="B178" s="241"/>
      <c r="C178" s="242"/>
      <c r="D178" s="232" t="s">
        <v>144</v>
      </c>
      <c r="E178" s="243" t="s">
        <v>1</v>
      </c>
      <c r="F178" s="244" t="s">
        <v>174</v>
      </c>
      <c r="G178" s="242"/>
      <c r="H178" s="245">
        <v>5.5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144</v>
      </c>
      <c r="AU178" s="251" t="s">
        <v>88</v>
      </c>
      <c r="AV178" s="14" t="s">
        <v>88</v>
      </c>
      <c r="AW178" s="14" t="s">
        <v>35</v>
      </c>
      <c r="AX178" s="14" t="s">
        <v>78</v>
      </c>
      <c r="AY178" s="251" t="s">
        <v>135</v>
      </c>
    </row>
    <row r="179" spans="1:51" s="16" customFormat="1" ht="12">
      <c r="A179" s="16"/>
      <c r="B179" s="263"/>
      <c r="C179" s="264"/>
      <c r="D179" s="232" t="s">
        <v>144</v>
      </c>
      <c r="E179" s="265" t="s">
        <v>1</v>
      </c>
      <c r="F179" s="266" t="s">
        <v>175</v>
      </c>
      <c r="G179" s="264"/>
      <c r="H179" s="267">
        <v>199.98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73" t="s">
        <v>144</v>
      </c>
      <c r="AU179" s="273" t="s">
        <v>88</v>
      </c>
      <c r="AV179" s="16" t="s">
        <v>156</v>
      </c>
      <c r="AW179" s="16" t="s">
        <v>35</v>
      </c>
      <c r="AX179" s="16" t="s">
        <v>78</v>
      </c>
      <c r="AY179" s="273" t="s">
        <v>135</v>
      </c>
    </row>
    <row r="180" spans="1:51" s="13" customFormat="1" ht="12">
      <c r="A180" s="13"/>
      <c r="B180" s="230"/>
      <c r="C180" s="231"/>
      <c r="D180" s="232" t="s">
        <v>144</v>
      </c>
      <c r="E180" s="233" t="s">
        <v>1</v>
      </c>
      <c r="F180" s="234" t="s">
        <v>176</v>
      </c>
      <c r="G180" s="231"/>
      <c r="H180" s="233" t="s">
        <v>1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144</v>
      </c>
      <c r="AU180" s="240" t="s">
        <v>88</v>
      </c>
      <c r="AV180" s="13" t="s">
        <v>86</v>
      </c>
      <c r="AW180" s="13" t="s">
        <v>35</v>
      </c>
      <c r="AX180" s="13" t="s">
        <v>78</v>
      </c>
      <c r="AY180" s="240" t="s">
        <v>135</v>
      </c>
    </row>
    <row r="181" spans="1:51" s="14" customFormat="1" ht="12">
      <c r="A181" s="14"/>
      <c r="B181" s="241"/>
      <c r="C181" s="242"/>
      <c r="D181" s="232" t="s">
        <v>144</v>
      </c>
      <c r="E181" s="243" t="s">
        <v>1</v>
      </c>
      <c r="F181" s="244" t="s">
        <v>177</v>
      </c>
      <c r="G181" s="242"/>
      <c r="H181" s="245">
        <v>10.086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144</v>
      </c>
      <c r="AU181" s="251" t="s">
        <v>88</v>
      </c>
      <c r="AV181" s="14" t="s">
        <v>88</v>
      </c>
      <c r="AW181" s="14" t="s">
        <v>35</v>
      </c>
      <c r="AX181" s="14" t="s">
        <v>78</v>
      </c>
      <c r="AY181" s="251" t="s">
        <v>135</v>
      </c>
    </row>
    <row r="182" spans="1:51" s="14" customFormat="1" ht="12">
      <c r="A182" s="14"/>
      <c r="B182" s="241"/>
      <c r="C182" s="242"/>
      <c r="D182" s="232" t="s">
        <v>144</v>
      </c>
      <c r="E182" s="243" t="s">
        <v>1</v>
      </c>
      <c r="F182" s="244" t="s">
        <v>178</v>
      </c>
      <c r="G182" s="242"/>
      <c r="H182" s="245">
        <v>4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144</v>
      </c>
      <c r="AU182" s="251" t="s">
        <v>88</v>
      </c>
      <c r="AV182" s="14" t="s">
        <v>88</v>
      </c>
      <c r="AW182" s="14" t="s">
        <v>35</v>
      </c>
      <c r="AX182" s="14" t="s">
        <v>78</v>
      </c>
      <c r="AY182" s="251" t="s">
        <v>135</v>
      </c>
    </row>
    <row r="183" spans="1:51" s="14" customFormat="1" ht="12">
      <c r="A183" s="14"/>
      <c r="B183" s="241"/>
      <c r="C183" s="242"/>
      <c r="D183" s="232" t="s">
        <v>144</v>
      </c>
      <c r="E183" s="243" t="s">
        <v>1</v>
      </c>
      <c r="F183" s="244" t="s">
        <v>179</v>
      </c>
      <c r="G183" s="242"/>
      <c r="H183" s="245">
        <v>4.123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144</v>
      </c>
      <c r="AU183" s="251" t="s">
        <v>88</v>
      </c>
      <c r="AV183" s="14" t="s">
        <v>88</v>
      </c>
      <c r="AW183" s="14" t="s">
        <v>35</v>
      </c>
      <c r="AX183" s="14" t="s">
        <v>78</v>
      </c>
      <c r="AY183" s="251" t="s">
        <v>135</v>
      </c>
    </row>
    <row r="184" spans="1:51" s="14" customFormat="1" ht="12">
      <c r="A184" s="14"/>
      <c r="B184" s="241"/>
      <c r="C184" s="242"/>
      <c r="D184" s="232" t="s">
        <v>144</v>
      </c>
      <c r="E184" s="243" t="s">
        <v>1</v>
      </c>
      <c r="F184" s="244" t="s">
        <v>180</v>
      </c>
      <c r="G184" s="242"/>
      <c r="H184" s="245">
        <v>3.971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144</v>
      </c>
      <c r="AU184" s="251" t="s">
        <v>88</v>
      </c>
      <c r="AV184" s="14" t="s">
        <v>88</v>
      </c>
      <c r="AW184" s="14" t="s">
        <v>35</v>
      </c>
      <c r="AX184" s="14" t="s">
        <v>78</v>
      </c>
      <c r="AY184" s="251" t="s">
        <v>135</v>
      </c>
    </row>
    <row r="185" spans="1:51" s="14" customFormat="1" ht="12">
      <c r="A185" s="14"/>
      <c r="B185" s="241"/>
      <c r="C185" s="242"/>
      <c r="D185" s="232" t="s">
        <v>144</v>
      </c>
      <c r="E185" s="243" t="s">
        <v>1</v>
      </c>
      <c r="F185" s="244" t="s">
        <v>181</v>
      </c>
      <c r="G185" s="242"/>
      <c r="H185" s="245">
        <v>3.708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144</v>
      </c>
      <c r="AU185" s="251" t="s">
        <v>88</v>
      </c>
      <c r="AV185" s="14" t="s">
        <v>88</v>
      </c>
      <c r="AW185" s="14" t="s">
        <v>35</v>
      </c>
      <c r="AX185" s="14" t="s">
        <v>78</v>
      </c>
      <c r="AY185" s="251" t="s">
        <v>135</v>
      </c>
    </row>
    <row r="186" spans="1:51" s="14" customFormat="1" ht="12">
      <c r="A186" s="14"/>
      <c r="B186" s="241"/>
      <c r="C186" s="242"/>
      <c r="D186" s="232" t="s">
        <v>144</v>
      </c>
      <c r="E186" s="243" t="s">
        <v>1</v>
      </c>
      <c r="F186" s="244" t="s">
        <v>182</v>
      </c>
      <c r="G186" s="242"/>
      <c r="H186" s="245">
        <v>3.76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144</v>
      </c>
      <c r="AU186" s="251" t="s">
        <v>88</v>
      </c>
      <c r="AV186" s="14" t="s">
        <v>88</v>
      </c>
      <c r="AW186" s="14" t="s">
        <v>35</v>
      </c>
      <c r="AX186" s="14" t="s">
        <v>78</v>
      </c>
      <c r="AY186" s="251" t="s">
        <v>135</v>
      </c>
    </row>
    <row r="187" spans="1:51" s="14" customFormat="1" ht="12">
      <c r="A187" s="14"/>
      <c r="B187" s="241"/>
      <c r="C187" s="242"/>
      <c r="D187" s="232" t="s">
        <v>144</v>
      </c>
      <c r="E187" s="243" t="s">
        <v>1</v>
      </c>
      <c r="F187" s="244" t="s">
        <v>183</v>
      </c>
      <c r="G187" s="242"/>
      <c r="H187" s="245">
        <v>40.26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144</v>
      </c>
      <c r="AU187" s="251" t="s">
        <v>88</v>
      </c>
      <c r="AV187" s="14" t="s">
        <v>88</v>
      </c>
      <c r="AW187" s="14" t="s">
        <v>35</v>
      </c>
      <c r="AX187" s="14" t="s">
        <v>78</v>
      </c>
      <c r="AY187" s="251" t="s">
        <v>135</v>
      </c>
    </row>
    <row r="188" spans="1:51" s="14" customFormat="1" ht="12">
      <c r="A188" s="14"/>
      <c r="B188" s="241"/>
      <c r="C188" s="242"/>
      <c r="D188" s="232" t="s">
        <v>144</v>
      </c>
      <c r="E188" s="243" t="s">
        <v>1</v>
      </c>
      <c r="F188" s="244" t="s">
        <v>184</v>
      </c>
      <c r="G188" s="242"/>
      <c r="H188" s="245">
        <v>15.84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144</v>
      </c>
      <c r="AU188" s="251" t="s">
        <v>88</v>
      </c>
      <c r="AV188" s="14" t="s">
        <v>88</v>
      </c>
      <c r="AW188" s="14" t="s">
        <v>35</v>
      </c>
      <c r="AX188" s="14" t="s">
        <v>78</v>
      </c>
      <c r="AY188" s="251" t="s">
        <v>135</v>
      </c>
    </row>
    <row r="189" spans="1:51" s="14" customFormat="1" ht="12">
      <c r="A189" s="14"/>
      <c r="B189" s="241"/>
      <c r="C189" s="242"/>
      <c r="D189" s="232" t="s">
        <v>144</v>
      </c>
      <c r="E189" s="243" t="s">
        <v>1</v>
      </c>
      <c r="F189" s="244" t="s">
        <v>185</v>
      </c>
      <c r="G189" s="242"/>
      <c r="H189" s="245">
        <v>18.04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144</v>
      </c>
      <c r="AU189" s="251" t="s">
        <v>88</v>
      </c>
      <c r="AV189" s="14" t="s">
        <v>88</v>
      </c>
      <c r="AW189" s="14" t="s">
        <v>35</v>
      </c>
      <c r="AX189" s="14" t="s">
        <v>78</v>
      </c>
      <c r="AY189" s="251" t="s">
        <v>135</v>
      </c>
    </row>
    <row r="190" spans="1:51" s="14" customFormat="1" ht="12">
      <c r="A190" s="14"/>
      <c r="B190" s="241"/>
      <c r="C190" s="242"/>
      <c r="D190" s="232" t="s">
        <v>144</v>
      </c>
      <c r="E190" s="243" t="s">
        <v>1</v>
      </c>
      <c r="F190" s="244" t="s">
        <v>186</v>
      </c>
      <c r="G190" s="242"/>
      <c r="H190" s="245">
        <v>17.38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144</v>
      </c>
      <c r="AU190" s="251" t="s">
        <v>88</v>
      </c>
      <c r="AV190" s="14" t="s">
        <v>88</v>
      </c>
      <c r="AW190" s="14" t="s">
        <v>35</v>
      </c>
      <c r="AX190" s="14" t="s">
        <v>78</v>
      </c>
      <c r="AY190" s="251" t="s">
        <v>135</v>
      </c>
    </row>
    <row r="191" spans="1:51" s="14" customFormat="1" ht="12">
      <c r="A191" s="14"/>
      <c r="B191" s="241"/>
      <c r="C191" s="242"/>
      <c r="D191" s="232" t="s">
        <v>144</v>
      </c>
      <c r="E191" s="243" t="s">
        <v>1</v>
      </c>
      <c r="F191" s="244" t="s">
        <v>187</v>
      </c>
      <c r="G191" s="242"/>
      <c r="H191" s="245">
        <v>15.4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144</v>
      </c>
      <c r="AU191" s="251" t="s">
        <v>88</v>
      </c>
      <c r="AV191" s="14" t="s">
        <v>88</v>
      </c>
      <c r="AW191" s="14" t="s">
        <v>35</v>
      </c>
      <c r="AX191" s="14" t="s">
        <v>78</v>
      </c>
      <c r="AY191" s="251" t="s">
        <v>135</v>
      </c>
    </row>
    <row r="192" spans="1:51" s="14" customFormat="1" ht="12">
      <c r="A192" s="14"/>
      <c r="B192" s="241"/>
      <c r="C192" s="242"/>
      <c r="D192" s="232" t="s">
        <v>144</v>
      </c>
      <c r="E192" s="243" t="s">
        <v>1</v>
      </c>
      <c r="F192" s="244" t="s">
        <v>188</v>
      </c>
      <c r="G192" s="242"/>
      <c r="H192" s="245">
        <v>18.81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144</v>
      </c>
      <c r="AU192" s="251" t="s">
        <v>88</v>
      </c>
      <c r="AV192" s="14" t="s">
        <v>88</v>
      </c>
      <c r="AW192" s="14" t="s">
        <v>35</v>
      </c>
      <c r="AX192" s="14" t="s">
        <v>78</v>
      </c>
      <c r="AY192" s="251" t="s">
        <v>135</v>
      </c>
    </row>
    <row r="193" spans="1:51" s="16" customFormat="1" ht="12">
      <c r="A193" s="16"/>
      <c r="B193" s="263"/>
      <c r="C193" s="264"/>
      <c r="D193" s="232" t="s">
        <v>144</v>
      </c>
      <c r="E193" s="265" t="s">
        <v>1</v>
      </c>
      <c r="F193" s="266" t="s">
        <v>175</v>
      </c>
      <c r="G193" s="264"/>
      <c r="H193" s="267">
        <v>155.378</v>
      </c>
      <c r="I193" s="268"/>
      <c r="J193" s="264"/>
      <c r="K193" s="264"/>
      <c r="L193" s="269"/>
      <c r="M193" s="270"/>
      <c r="N193" s="271"/>
      <c r="O193" s="271"/>
      <c r="P193" s="271"/>
      <c r="Q193" s="271"/>
      <c r="R193" s="271"/>
      <c r="S193" s="271"/>
      <c r="T193" s="272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73" t="s">
        <v>144</v>
      </c>
      <c r="AU193" s="273" t="s">
        <v>88</v>
      </c>
      <c r="AV193" s="16" t="s">
        <v>156</v>
      </c>
      <c r="AW193" s="16" t="s">
        <v>35</v>
      </c>
      <c r="AX193" s="16" t="s">
        <v>78</v>
      </c>
      <c r="AY193" s="273" t="s">
        <v>135</v>
      </c>
    </row>
    <row r="194" spans="1:51" s="15" customFormat="1" ht="12">
      <c r="A194" s="15"/>
      <c r="B194" s="252"/>
      <c r="C194" s="253"/>
      <c r="D194" s="232" t="s">
        <v>144</v>
      </c>
      <c r="E194" s="254" t="s">
        <v>1</v>
      </c>
      <c r="F194" s="255" t="s">
        <v>152</v>
      </c>
      <c r="G194" s="253"/>
      <c r="H194" s="256">
        <v>355.358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2" t="s">
        <v>144</v>
      </c>
      <c r="AU194" s="262" t="s">
        <v>88</v>
      </c>
      <c r="AV194" s="15" t="s">
        <v>142</v>
      </c>
      <c r="AW194" s="15" t="s">
        <v>35</v>
      </c>
      <c r="AX194" s="15" t="s">
        <v>86</v>
      </c>
      <c r="AY194" s="262" t="s">
        <v>135</v>
      </c>
    </row>
    <row r="195" spans="1:65" s="2" customFormat="1" ht="21.75" customHeight="1">
      <c r="A195" s="39"/>
      <c r="B195" s="40"/>
      <c r="C195" s="216" t="s">
        <v>189</v>
      </c>
      <c r="D195" s="216" t="s">
        <v>138</v>
      </c>
      <c r="E195" s="217" t="s">
        <v>190</v>
      </c>
      <c r="F195" s="218" t="s">
        <v>191</v>
      </c>
      <c r="G195" s="219" t="s">
        <v>141</v>
      </c>
      <c r="H195" s="220">
        <v>180.458</v>
      </c>
      <c r="I195" s="221"/>
      <c r="J195" s="222">
        <f>ROUND(I195*H195,2)</f>
        <v>0</v>
      </c>
      <c r="K195" s="223"/>
      <c r="L195" s="45"/>
      <c r="M195" s="224" t="s">
        <v>1</v>
      </c>
      <c r="N195" s="225" t="s">
        <v>43</v>
      </c>
      <c r="O195" s="92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8" t="s">
        <v>165</v>
      </c>
      <c r="AT195" s="228" t="s">
        <v>138</v>
      </c>
      <c r="AU195" s="228" t="s">
        <v>88</v>
      </c>
      <c r="AY195" s="18" t="s">
        <v>135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8" t="s">
        <v>86</v>
      </c>
      <c r="BK195" s="229">
        <f>ROUND(I195*H195,2)</f>
        <v>0</v>
      </c>
      <c r="BL195" s="18" t="s">
        <v>165</v>
      </c>
      <c r="BM195" s="228" t="s">
        <v>192</v>
      </c>
    </row>
    <row r="196" spans="1:51" s="13" customFormat="1" ht="12">
      <c r="A196" s="13"/>
      <c r="B196" s="230"/>
      <c r="C196" s="231"/>
      <c r="D196" s="232" t="s">
        <v>144</v>
      </c>
      <c r="E196" s="233" t="s">
        <v>1</v>
      </c>
      <c r="F196" s="234" t="s">
        <v>167</v>
      </c>
      <c r="G196" s="231"/>
      <c r="H196" s="233" t="s">
        <v>1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144</v>
      </c>
      <c r="AU196" s="240" t="s">
        <v>88</v>
      </c>
      <c r="AV196" s="13" t="s">
        <v>86</v>
      </c>
      <c r="AW196" s="13" t="s">
        <v>35</v>
      </c>
      <c r="AX196" s="13" t="s">
        <v>78</v>
      </c>
      <c r="AY196" s="240" t="s">
        <v>135</v>
      </c>
    </row>
    <row r="197" spans="1:51" s="14" customFormat="1" ht="12">
      <c r="A197" s="14"/>
      <c r="B197" s="241"/>
      <c r="C197" s="242"/>
      <c r="D197" s="232" t="s">
        <v>144</v>
      </c>
      <c r="E197" s="243" t="s">
        <v>1</v>
      </c>
      <c r="F197" s="244" t="s">
        <v>168</v>
      </c>
      <c r="G197" s="242"/>
      <c r="H197" s="245">
        <v>150.81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144</v>
      </c>
      <c r="AU197" s="251" t="s">
        <v>88</v>
      </c>
      <c r="AV197" s="14" t="s">
        <v>88</v>
      </c>
      <c r="AW197" s="14" t="s">
        <v>35</v>
      </c>
      <c r="AX197" s="14" t="s">
        <v>78</v>
      </c>
      <c r="AY197" s="251" t="s">
        <v>135</v>
      </c>
    </row>
    <row r="198" spans="1:51" s="16" customFormat="1" ht="12">
      <c r="A198" s="16"/>
      <c r="B198" s="263"/>
      <c r="C198" s="264"/>
      <c r="D198" s="232" t="s">
        <v>144</v>
      </c>
      <c r="E198" s="265" t="s">
        <v>1</v>
      </c>
      <c r="F198" s="266" t="s">
        <v>175</v>
      </c>
      <c r="G198" s="264"/>
      <c r="H198" s="267">
        <v>150.81</v>
      </c>
      <c r="I198" s="268"/>
      <c r="J198" s="264"/>
      <c r="K198" s="264"/>
      <c r="L198" s="269"/>
      <c r="M198" s="270"/>
      <c r="N198" s="271"/>
      <c r="O198" s="271"/>
      <c r="P198" s="271"/>
      <c r="Q198" s="271"/>
      <c r="R198" s="271"/>
      <c r="S198" s="271"/>
      <c r="T198" s="272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73" t="s">
        <v>144</v>
      </c>
      <c r="AU198" s="273" t="s">
        <v>88</v>
      </c>
      <c r="AV198" s="16" t="s">
        <v>156</v>
      </c>
      <c r="AW198" s="16" t="s">
        <v>35</v>
      </c>
      <c r="AX198" s="16" t="s">
        <v>78</v>
      </c>
      <c r="AY198" s="273" t="s">
        <v>135</v>
      </c>
    </row>
    <row r="199" spans="1:51" s="13" customFormat="1" ht="12">
      <c r="A199" s="13"/>
      <c r="B199" s="230"/>
      <c r="C199" s="231"/>
      <c r="D199" s="232" t="s">
        <v>144</v>
      </c>
      <c r="E199" s="233" t="s">
        <v>1</v>
      </c>
      <c r="F199" s="234" t="s">
        <v>176</v>
      </c>
      <c r="G199" s="231"/>
      <c r="H199" s="233" t="s">
        <v>1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144</v>
      </c>
      <c r="AU199" s="240" t="s">
        <v>88</v>
      </c>
      <c r="AV199" s="13" t="s">
        <v>86</v>
      </c>
      <c r="AW199" s="13" t="s">
        <v>35</v>
      </c>
      <c r="AX199" s="13" t="s">
        <v>78</v>
      </c>
      <c r="AY199" s="240" t="s">
        <v>135</v>
      </c>
    </row>
    <row r="200" spans="1:51" s="14" customFormat="1" ht="12">
      <c r="A200" s="14"/>
      <c r="B200" s="241"/>
      <c r="C200" s="242"/>
      <c r="D200" s="232" t="s">
        <v>144</v>
      </c>
      <c r="E200" s="243" t="s">
        <v>1</v>
      </c>
      <c r="F200" s="244" t="s">
        <v>177</v>
      </c>
      <c r="G200" s="242"/>
      <c r="H200" s="245">
        <v>10.086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144</v>
      </c>
      <c r="AU200" s="251" t="s">
        <v>88</v>
      </c>
      <c r="AV200" s="14" t="s">
        <v>88</v>
      </c>
      <c r="AW200" s="14" t="s">
        <v>35</v>
      </c>
      <c r="AX200" s="14" t="s">
        <v>78</v>
      </c>
      <c r="AY200" s="251" t="s">
        <v>135</v>
      </c>
    </row>
    <row r="201" spans="1:51" s="14" customFormat="1" ht="12">
      <c r="A201" s="14"/>
      <c r="B201" s="241"/>
      <c r="C201" s="242"/>
      <c r="D201" s="232" t="s">
        <v>144</v>
      </c>
      <c r="E201" s="243" t="s">
        <v>1</v>
      </c>
      <c r="F201" s="244" t="s">
        <v>178</v>
      </c>
      <c r="G201" s="242"/>
      <c r="H201" s="245">
        <v>4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144</v>
      </c>
      <c r="AU201" s="251" t="s">
        <v>88</v>
      </c>
      <c r="AV201" s="14" t="s">
        <v>88</v>
      </c>
      <c r="AW201" s="14" t="s">
        <v>35</v>
      </c>
      <c r="AX201" s="14" t="s">
        <v>78</v>
      </c>
      <c r="AY201" s="251" t="s">
        <v>135</v>
      </c>
    </row>
    <row r="202" spans="1:51" s="14" customFormat="1" ht="12">
      <c r="A202" s="14"/>
      <c r="B202" s="241"/>
      <c r="C202" s="242"/>
      <c r="D202" s="232" t="s">
        <v>144</v>
      </c>
      <c r="E202" s="243" t="s">
        <v>1</v>
      </c>
      <c r="F202" s="244" t="s">
        <v>179</v>
      </c>
      <c r="G202" s="242"/>
      <c r="H202" s="245">
        <v>4.123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1" t="s">
        <v>144</v>
      </c>
      <c r="AU202" s="251" t="s">
        <v>88</v>
      </c>
      <c r="AV202" s="14" t="s">
        <v>88</v>
      </c>
      <c r="AW202" s="14" t="s">
        <v>35</v>
      </c>
      <c r="AX202" s="14" t="s">
        <v>78</v>
      </c>
      <c r="AY202" s="251" t="s">
        <v>135</v>
      </c>
    </row>
    <row r="203" spans="1:51" s="14" customFormat="1" ht="12">
      <c r="A203" s="14"/>
      <c r="B203" s="241"/>
      <c r="C203" s="242"/>
      <c r="D203" s="232" t="s">
        <v>144</v>
      </c>
      <c r="E203" s="243" t="s">
        <v>1</v>
      </c>
      <c r="F203" s="244" t="s">
        <v>180</v>
      </c>
      <c r="G203" s="242"/>
      <c r="H203" s="245">
        <v>3.971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144</v>
      </c>
      <c r="AU203" s="251" t="s">
        <v>88</v>
      </c>
      <c r="AV203" s="14" t="s">
        <v>88</v>
      </c>
      <c r="AW203" s="14" t="s">
        <v>35</v>
      </c>
      <c r="AX203" s="14" t="s">
        <v>78</v>
      </c>
      <c r="AY203" s="251" t="s">
        <v>135</v>
      </c>
    </row>
    <row r="204" spans="1:51" s="14" customFormat="1" ht="12">
      <c r="A204" s="14"/>
      <c r="B204" s="241"/>
      <c r="C204" s="242"/>
      <c r="D204" s="232" t="s">
        <v>144</v>
      </c>
      <c r="E204" s="243" t="s">
        <v>1</v>
      </c>
      <c r="F204" s="244" t="s">
        <v>181</v>
      </c>
      <c r="G204" s="242"/>
      <c r="H204" s="245">
        <v>3.708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144</v>
      </c>
      <c r="AU204" s="251" t="s">
        <v>88</v>
      </c>
      <c r="AV204" s="14" t="s">
        <v>88</v>
      </c>
      <c r="AW204" s="14" t="s">
        <v>35</v>
      </c>
      <c r="AX204" s="14" t="s">
        <v>78</v>
      </c>
      <c r="AY204" s="251" t="s">
        <v>135</v>
      </c>
    </row>
    <row r="205" spans="1:51" s="14" customFormat="1" ht="12">
      <c r="A205" s="14"/>
      <c r="B205" s="241"/>
      <c r="C205" s="242"/>
      <c r="D205" s="232" t="s">
        <v>144</v>
      </c>
      <c r="E205" s="243" t="s">
        <v>1</v>
      </c>
      <c r="F205" s="244" t="s">
        <v>182</v>
      </c>
      <c r="G205" s="242"/>
      <c r="H205" s="245">
        <v>3.76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1" t="s">
        <v>144</v>
      </c>
      <c r="AU205" s="251" t="s">
        <v>88</v>
      </c>
      <c r="AV205" s="14" t="s">
        <v>88</v>
      </c>
      <c r="AW205" s="14" t="s">
        <v>35</v>
      </c>
      <c r="AX205" s="14" t="s">
        <v>78</v>
      </c>
      <c r="AY205" s="251" t="s">
        <v>135</v>
      </c>
    </row>
    <row r="206" spans="1:51" s="16" customFormat="1" ht="12">
      <c r="A206" s="16"/>
      <c r="B206" s="263"/>
      <c r="C206" s="264"/>
      <c r="D206" s="232" t="s">
        <v>144</v>
      </c>
      <c r="E206" s="265" t="s">
        <v>1</v>
      </c>
      <c r="F206" s="266" t="s">
        <v>175</v>
      </c>
      <c r="G206" s="264"/>
      <c r="H206" s="267">
        <v>29.648</v>
      </c>
      <c r="I206" s="268"/>
      <c r="J206" s="264"/>
      <c r="K206" s="264"/>
      <c r="L206" s="269"/>
      <c r="M206" s="270"/>
      <c r="N206" s="271"/>
      <c r="O206" s="271"/>
      <c r="P206" s="271"/>
      <c r="Q206" s="271"/>
      <c r="R206" s="271"/>
      <c r="S206" s="271"/>
      <c r="T206" s="272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3" t="s">
        <v>144</v>
      </c>
      <c r="AU206" s="273" t="s">
        <v>88</v>
      </c>
      <c r="AV206" s="16" t="s">
        <v>156</v>
      </c>
      <c r="AW206" s="16" t="s">
        <v>35</v>
      </c>
      <c r="AX206" s="16" t="s">
        <v>78</v>
      </c>
      <c r="AY206" s="273" t="s">
        <v>135</v>
      </c>
    </row>
    <row r="207" spans="1:51" s="15" customFormat="1" ht="12">
      <c r="A207" s="15"/>
      <c r="B207" s="252"/>
      <c r="C207" s="253"/>
      <c r="D207" s="232" t="s">
        <v>144</v>
      </c>
      <c r="E207" s="254" t="s">
        <v>1</v>
      </c>
      <c r="F207" s="255" t="s">
        <v>152</v>
      </c>
      <c r="G207" s="253"/>
      <c r="H207" s="256">
        <v>180.458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2" t="s">
        <v>144</v>
      </c>
      <c r="AU207" s="262" t="s">
        <v>88</v>
      </c>
      <c r="AV207" s="15" t="s">
        <v>142</v>
      </c>
      <c r="AW207" s="15" t="s">
        <v>35</v>
      </c>
      <c r="AX207" s="15" t="s">
        <v>86</v>
      </c>
      <c r="AY207" s="262" t="s">
        <v>135</v>
      </c>
    </row>
    <row r="208" spans="1:65" s="2" customFormat="1" ht="33" customHeight="1">
      <c r="A208" s="39"/>
      <c r="B208" s="40"/>
      <c r="C208" s="216" t="s">
        <v>136</v>
      </c>
      <c r="D208" s="216" t="s">
        <v>138</v>
      </c>
      <c r="E208" s="217" t="s">
        <v>193</v>
      </c>
      <c r="F208" s="218" t="s">
        <v>194</v>
      </c>
      <c r="G208" s="219" t="s">
        <v>141</v>
      </c>
      <c r="H208" s="220">
        <v>30.311</v>
      </c>
      <c r="I208" s="221"/>
      <c r="J208" s="222">
        <f>ROUND(I208*H208,2)</f>
        <v>0</v>
      </c>
      <c r="K208" s="223"/>
      <c r="L208" s="45"/>
      <c r="M208" s="224" t="s">
        <v>1</v>
      </c>
      <c r="N208" s="225" t="s">
        <v>43</v>
      </c>
      <c r="O208" s="92"/>
      <c r="P208" s="226">
        <f>O208*H208</f>
        <v>0</v>
      </c>
      <c r="Q208" s="226">
        <v>0.00013</v>
      </c>
      <c r="R208" s="226">
        <f>Q208*H208</f>
        <v>0.00394043</v>
      </c>
      <c r="S208" s="226">
        <v>0</v>
      </c>
      <c r="T208" s="22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8" t="s">
        <v>165</v>
      </c>
      <c r="AT208" s="228" t="s">
        <v>138</v>
      </c>
      <c r="AU208" s="228" t="s">
        <v>88</v>
      </c>
      <c r="AY208" s="18" t="s">
        <v>135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8" t="s">
        <v>86</v>
      </c>
      <c r="BK208" s="229">
        <f>ROUND(I208*H208,2)</f>
        <v>0</v>
      </c>
      <c r="BL208" s="18" t="s">
        <v>165</v>
      </c>
      <c r="BM208" s="228" t="s">
        <v>195</v>
      </c>
    </row>
    <row r="209" spans="1:51" s="13" customFormat="1" ht="12">
      <c r="A209" s="13"/>
      <c r="B209" s="230"/>
      <c r="C209" s="231"/>
      <c r="D209" s="232" t="s">
        <v>144</v>
      </c>
      <c r="E209" s="233" t="s">
        <v>1</v>
      </c>
      <c r="F209" s="234" t="s">
        <v>176</v>
      </c>
      <c r="G209" s="231"/>
      <c r="H209" s="233" t="s">
        <v>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144</v>
      </c>
      <c r="AU209" s="240" t="s">
        <v>88</v>
      </c>
      <c r="AV209" s="13" t="s">
        <v>86</v>
      </c>
      <c r="AW209" s="13" t="s">
        <v>35</v>
      </c>
      <c r="AX209" s="13" t="s">
        <v>78</v>
      </c>
      <c r="AY209" s="240" t="s">
        <v>135</v>
      </c>
    </row>
    <row r="210" spans="1:51" s="14" customFormat="1" ht="12">
      <c r="A210" s="14"/>
      <c r="B210" s="241"/>
      <c r="C210" s="242"/>
      <c r="D210" s="232" t="s">
        <v>144</v>
      </c>
      <c r="E210" s="243" t="s">
        <v>1</v>
      </c>
      <c r="F210" s="244" t="s">
        <v>196</v>
      </c>
      <c r="G210" s="242"/>
      <c r="H210" s="245">
        <v>9.702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144</v>
      </c>
      <c r="AU210" s="251" t="s">
        <v>88</v>
      </c>
      <c r="AV210" s="14" t="s">
        <v>88</v>
      </c>
      <c r="AW210" s="14" t="s">
        <v>35</v>
      </c>
      <c r="AX210" s="14" t="s">
        <v>78</v>
      </c>
      <c r="AY210" s="251" t="s">
        <v>135</v>
      </c>
    </row>
    <row r="211" spans="1:51" s="14" customFormat="1" ht="12">
      <c r="A211" s="14"/>
      <c r="B211" s="241"/>
      <c r="C211" s="242"/>
      <c r="D211" s="232" t="s">
        <v>144</v>
      </c>
      <c r="E211" s="243" t="s">
        <v>1</v>
      </c>
      <c r="F211" s="244" t="s">
        <v>197</v>
      </c>
      <c r="G211" s="242"/>
      <c r="H211" s="245">
        <v>3.96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144</v>
      </c>
      <c r="AU211" s="251" t="s">
        <v>88</v>
      </c>
      <c r="AV211" s="14" t="s">
        <v>88</v>
      </c>
      <c r="AW211" s="14" t="s">
        <v>35</v>
      </c>
      <c r="AX211" s="14" t="s">
        <v>78</v>
      </c>
      <c r="AY211" s="251" t="s">
        <v>135</v>
      </c>
    </row>
    <row r="212" spans="1:51" s="14" customFormat="1" ht="12">
      <c r="A212" s="14"/>
      <c r="B212" s="241"/>
      <c r="C212" s="242"/>
      <c r="D212" s="232" t="s">
        <v>144</v>
      </c>
      <c r="E212" s="243" t="s">
        <v>1</v>
      </c>
      <c r="F212" s="244" t="s">
        <v>198</v>
      </c>
      <c r="G212" s="242"/>
      <c r="H212" s="245">
        <v>3.614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1" t="s">
        <v>144</v>
      </c>
      <c r="AU212" s="251" t="s">
        <v>88</v>
      </c>
      <c r="AV212" s="14" t="s">
        <v>88</v>
      </c>
      <c r="AW212" s="14" t="s">
        <v>35</v>
      </c>
      <c r="AX212" s="14" t="s">
        <v>78</v>
      </c>
      <c r="AY212" s="251" t="s">
        <v>135</v>
      </c>
    </row>
    <row r="213" spans="1:51" s="14" customFormat="1" ht="12">
      <c r="A213" s="14"/>
      <c r="B213" s="241"/>
      <c r="C213" s="242"/>
      <c r="D213" s="232" t="s">
        <v>144</v>
      </c>
      <c r="E213" s="243" t="s">
        <v>1</v>
      </c>
      <c r="F213" s="244" t="s">
        <v>199</v>
      </c>
      <c r="G213" s="242"/>
      <c r="H213" s="245">
        <v>3.465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1" t="s">
        <v>144</v>
      </c>
      <c r="AU213" s="251" t="s">
        <v>88</v>
      </c>
      <c r="AV213" s="14" t="s">
        <v>88</v>
      </c>
      <c r="AW213" s="14" t="s">
        <v>35</v>
      </c>
      <c r="AX213" s="14" t="s">
        <v>78</v>
      </c>
      <c r="AY213" s="251" t="s">
        <v>135</v>
      </c>
    </row>
    <row r="214" spans="1:51" s="14" customFormat="1" ht="12">
      <c r="A214" s="14"/>
      <c r="B214" s="241"/>
      <c r="C214" s="242"/>
      <c r="D214" s="232" t="s">
        <v>144</v>
      </c>
      <c r="E214" s="243" t="s">
        <v>1</v>
      </c>
      <c r="F214" s="244" t="s">
        <v>200</v>
      </c>
      <c r="G214" s="242"/>
      <c r="H214" s="245">
        <v>3.036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144</v>
      </c>
      <c r="AU214" s="251" t="s">
        <v>88</v>
      </c>
      <c r="AV214" s="14" t="s">
        <v>88</v>
      </c>
      <c r="AW214" s="14" t="s">
        <v>35</v>
      </c>
      <c r="AX214" s="14" t="s">
        <v>78</v>
      </c>
      <c r="AY214" s="251" t="s">
        <v>135</v>
      </c>
    </row>
    <row r="215" spans="1:51" s="14" customFormat="1" ht="12">
      <c r="A215" s="14"/>
      <c r="B215" s="241"/>
      <c r="C215" s="242"/>
      <c r="D215" s="232" t="s">
        <v>144</v>
      </c>
      <c r="E215" s="243" t="s">
        <v>1</v>
      </c>
      <c r="F215" s="244" t="s">
        <v>201</v>
      </c>
      <c r="G215" s="242"/>
      <c r="H215" s="245">
        <v>6.534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144</v>
      </c>
      <c r="AU215" s="251" t="s">
        <v>88</v>
      </c>
      <c r="AV215" s="14" t="s">
        <v>88</v>
      </c>
      <c r="AW215" s="14" t="s">
        <v>35</v>
      </c>
      <c r="AX215" s="14" t="s">
        <v>78</v>
      </c>
      <c r="AY215" s="251" t="s">
        <v>135</v>
      </c>
    </row>
    <row r="216" spans="1:51" s="15" customFormat="1" ht="12">
      <c r="A216" s="15"/>
      <c r="B216" s="252"/>
      <c r="C216" s="253"/>
      <c r="D216" s="232" t="s">
        <v>144</v>
      </c>
      <c r="E216" s="254" t="s">
        <v>1</v>
      </c>
      <c r="F216" s="255" t="s">
        <v>152</v>
      </c>
      <c r="G216" s="253"/>
      <c r="H216" s="256">
        <v>30.311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2" t="s">
        <v>144</v>
      </c>
      <c r="AU216" s="262" t="s">
        <v>88</v>
      </c>
      <c r="AV216" s="15" t="s">
        <v>142</v>
      </c>
      <c r="AW216" s="15" t="s">
        <v>35</v>
      </c>
      <c r="AX216" s="15" t="s">
        <v>86</v>
      </c>
      <c r="AY216" s="262" t="s">
        <v>135</v>
      </c>
    </row>
    <row r="217" spans="1:65" s="2" customFormat="1" ht="24.15" customHeight="1">
      <c r="A217" s="39"/>
      <c r="B217" s="40"/>
      <c r="C217" s="216" t="s">
        <v>202</v>
      </c>
      <c r="D217" s="216" t="s">
        <v>138</v>
      </c>
      <c r="E217" s="217" t="s">
        <v>203</v>
      </c>
      <c r="F217" s="218" t="s">
        <v>204</v>
      </c>
      <c r="G217" s="219" t="s">
        <v>141</v>
      </c>
      <c r="H217" s="220">
        <v>514.223</v>
      </c>
      <c r="I217" s="221"/>
      <c r="J217" s="222">
        <f>ROUND(I217*H217,2)</f>
        <v>0</v>
      </c>
      <c r="K217" s="223"/>
      <c r="L217" s="45"/>
      <c r="M217" s="224" t="s">
        <v>1</v>
      </c>
      <c r="N217" s="225" t="s">
        <v>43</v>
      </c>
      <c r="O217" s="92"/>
      <c r="P217" s="226">
        <f>O217*H217</f>
        <v>0</v>
      </c>
      <c r="Q217" s="226">
        <v>4E-05</v>
      </c>
      <c r="R217" s="226">
        <f>Q217*H217</f>
        <v>0.02056892</v>
      </c>
      <c r="S217" s="226">
        <v>0</v>
      </c>
      <c r="T217" s="22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8" t="s">
        <v>142</v>
      </c>
      <c r="AT217" s="228" t="s">
        <v>138</v>
      </c>
      <c r="AU217" s="228" t="s">
        <v>88</v>
      </c>
      <c r="AY217" s="18" t="s">
        <v>135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8" t="s">
        <v>86</v>
      </c>
      <c r="BK217" s="229">
        <f>ROUND(I217*H217,2)</f>
        <v>0</v>
      </c>
      <c r="BL217" s="18" t="s">
        <v>142</v>
      </c>
      <c r="BM217" s="228" t="s">
        <v>205</v>
      </c>
    </row>
    <row r="218" spans="1:51" s="14" customFormat="1" ht="12">
      <c r="A218" s="14"/>
      <c r="B218" s="241"/>
      <c r="C218" s="242"/>
      <c r="D218" s="232" t="s">
        <v>144</v>
      </c>
      <c r="E218" s="243" t="s">
        <v>1</v>
      </c>
      <c r="F218" s="244" t="s">
        <v>206</v>
      </c>
      <c r="G218" s="242"/>
      <c r="H218" s="245">
        <v>514.223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144</v>
      </c>
      <c r="AU218" s="251" t="s">
        <v>88</v>
      </c>
      <c r="AV218" s="14" t="s">
        <v>88</v>
      </c>
      <c r="AW218" s="14" t="s">
        <v>35</v>
      </c>
      <c r="AX218" s="14" t="s">
        <v>86</v>
      </c>
      <c r="AY218" s="251" t="s">
        <v>135</v>
      </c>
    </row>
    <row r="219" spans="1:65" s="2" customFormat="1" ht="37.8" customHeight="1">
      <c r="A219" s="39"/>
      <c r="B219" s="40"/>
      <c r="C219" s="216" t="s">
        <v>207</v>
      </c>
      <c r="D219" s="216" t="s">
        <v>138</v>
      </c>
      <c r="E219" s="217" t="s">
        <v>208</v>
      </c>
      <c r="F219" s="218" t="s">
        <v>209</v>
      </c>
      <c r="G219" s="219" t="s">
        <v>210</v>
      </c>
      <c r="H219" s="220">
        <v>12.246</v>
      </c>
      <c r="I219" s="221"/>
      <c r="J219" s="222">
        <f>ROUND(I219*H219,2)</f>
        <v>0</v>
      </c>
      <c r="K219" s="223"/>
      <c r="L219" s="45"/>
      <c r="M219" s="224" t="s">
        <v>1</v>
      </c>
      <c r="N219" s="225" t="s">
        <v>43</v>
      </c>
      <c r="O219" s="92"/>
      <c r="P219" s="226">
        <f>O219*H219</f>
        <v>0</v>
      </c>
      <c r="Q219" s="226">
        <v>0</v>
      </c>
      <c r="R219" s="226">
        <f>Q219*H219</f>
        <v>0</v>
      </c>
      <c r="S219" s="226">
        <v>2.2</v>
      </c>
      <c r="T219" s="227">
        <f>S219*H219</f>
        <v>26.941200000000002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8" t="s">
        <v>142</v>
      </c>
      <c r="AT219" s="228" t="s">
        <v>138</v>
      </c>
      <c r="AU219" s="228" t="s">
        <v>88</v>
      </c>
      <c r="AY219" s="18" t="s">
        <v>135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8" t="s">
        <v>86</v>
      </c>
      <c r="BK219" s="229">
        <f>ROUND(I219*H219,2)</f>
        <v>0</v>
      </c>
      <c r="BL219" s="18" t="s">
        <v>142</v>
      </c>
      <c r="BM219" s="228" t="s">
        <v>211</v>
      </c>
    </row>
    <row r="220" spans="1:51" s="14" customFormat="1" ht="12">
      <c r="A220" s="14"/>
      <c r="B220" s="241"/>
      <c r="C220" s="242"/>
      <c r="D220" s="232" t="s">
        <v>144</v>
      </c>
      <c r="E220" s="243" t="s">
        <v>1</v>
      </c>
      <c r="F220" s="244" t="s">
        <v>212</v>
      </c>
      <c r="G220" s="242"/>
      <c r="H220" s="245">
        <v>11.34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144</v>
      </c>
      <c r="AU220" s="251" t="s">
        <v>88</v>
      </c>
      <c r="AV220" s="14" t="s">
        <v>88</v>
      </c>
      <c r="AW220" s="14" t="s">
        <v>35</v>
      </c>
      <c r="AX220" s="14" t="s">
        <v>78</v>
      </c>
      <c r="AY220" s="251" t="s">
        <v>135</v>
      </c>
    </row>
    <row r="221" spans="1:51" s="14" customFormat="1" ht="12">
      <c r="A221" s="14"/>
      <c r="B221" s="241"/>
      <c r="C221" s="242"/>
      <c r="D221" s="232" t="s">
        <v>144</v>
      </c>
      <c r="E221" s="243" t="s">
        <v>1</v>
      </c>
      <c r="F221" s="244" t="s">
        <v>213</v>
      </c>
      <c r="G221" s="242"/>
      <c r="H221" s="245">
        <v>0.906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144</v>
      </c>
      <c r="AU221" s="251" t="s">
        <v>88</v>
      </c>
      <c r="AV221" s="14" t="s">
        <v>88</v>
      </c>
      <c r="AW221" s="14" t="s">
        <v>35</v>
      </c>
      <c r="AX221" s="14" t="s">
        <v>78</v>
      </c>
      <c r="AY221" s="251" t="s">
        <v>135</v>
      </c>
    </row>
    <row r="222" spans="1:51" s="15" customFormat="1" ht="12">
      <c r="A222" s="15"/>
      <c r="B222" s="252"/>
      <c r="C222" s="253"/>
      <c r="D222" s="232" t="s">
        <v>144</v>
      </c>
      <c r="E222" s="254" t="s">
        <v>1</v>
      </c>
      <c r="F222" s="255" t="s">
        <v>152</v>
      </c>
      <c r="G222" s="253"/>
      <c r="H222" s="256">
        <v>12.246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2" t="s">
        <v>144</v>
      </c>
      <c r="AU222" s="262" t="s">
        <v>88</v>
      </c>
      <c r="AV222" s="15" t="s">
        <v>142</v>
      </c>
      <c r="AW222" s="15" t="s">
        <v>35</v>
      </c>
      <c r="AX222" s="15" t="s">
        <v>86</v>
      </c>
      <c r="AY222" s="262" t="s">
        <v>135</v>
      </c>
    </row>
    <row r="223" spans="1:65" s="2" customFormat="1" ht="24.15" customHeight="1">
      <c r="A223" s="39"/>
      <c r="B223" s="40"/>
      <c r="C223" s="216" t="s">
        <v>214</v>
      </c>
      <c r="D223" s="216" t="s">
        <v>138</v>
      </c>
      <c r="E223" s="217" t="s">
        <v>215</v>
      </c>
      <c r="F223" s="218" t="s">
        <v>216</v>
      </c>
      <c r="G223" s="219" t="s">
        <v>217</v>
      </c>
      <c r="H223" s="220">
        <v>40</v>
      </c>
      <c r="I223" s="221"/>
      <c r="J223" s="222">
        <f>ROUND(I223*H223,2)</f>
        <v>0</v>
      </c>
      <c r="K223" s="223"/>
      <c r="L223" s="45"/>
      <c r="M223" s="224" t="s">
        <v>1</v>
      </c>
      <c r="N223" s="225" t="s">
        <v>43</v>
      </c>
      <c r="O223" s="92"/>
      <c r="P223" s="226">
        <f>O223*H223</f>
        <v>0</v>
      </c>
      <c r="Q223" s="226">
        <v>0.01257</v>
      </c>
      <c r="R223" s="226">
        <f>Q223*H223</f>
        <v>0.5028</v>
      </c>
      <c r="S223" s="226">
        <v>0</v>
      </c>
      <c r="T223" s="22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8" t="s">
        <v>142</v>
      </c>
      <c r="AT223" s="228" t="s">
        <v>138</v>
      </c>
      <c r="AU223" s="228" t="s">
        <v>88</v>
      </c>
      <c r="AY223" s="18" t="s">
        <v>135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8" t="s">
        <v>86</v>
      </c>
      <c r="BK223" s="229">
        <f>ROUND(I223*H223,2)</f>
        <v>0</v>
      </c>
      <c r="BL223" s="18" t="s">
        <v>142</v>
      </c>
      <c r="BM223" s="228" t="s">
        <v>218</v>
      </c>
    </row>
    <row r="224" spans="1:51" s="14" customFormat="1" ht="12">
      <c r="A224" s="14"/>
      <c r="B224" s="241"/>
      <c r="C224" s="242"/>
      <c r="D224" s="232" t="s">
        <v>144</v>
      </c>
      <c r="E224" s="243" t="s">
        <v>1</v>
      </c>
      <c r="F224" s="244" t="s">
        <v>219</v>
      </c>
      <c r="G224" s="242"/>
      <c r="H224" s="245">
        <v>40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144</v>
      </c>
      <c r="AU224" s="251" t="s">
        <v>88</v>
      </c>
      <c r="AV224" s="14" t="s">
        <v>88</v>
      </c>
      <c r="AW224" s="14" t="s">
        <v>35</v>
      </c>
      <c r="AX224" s="14" t="s">
        <v>78</v>
      </c>
      <c r="AY224" s="251" t="s">
        <v>135</v>
      </c>
    </row>
    <row r="225" spans="1:51" s="15" customFormat="1" ht="12">
      <c r="A225" s="15"/>
      <c r="B225" s="252"/>
      <c r="C225" s="253"/>
      <c r="D225" s="232" t="s">
        <v>144</v>
      </c>
      <c r="E225" s="254" t="s">
        <v>1</v>
      </c>
      <c r="F225" s="255" t="s">
        <v>152</v>
      </c>
      <c r="G225" s="253"/>
      <c r="H225" s="256">
        <v>40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2" t="s">
        <v>144</v>
      </c>
      <c r="AU225" s="262" t="s">
        <v>88</v>
      </c>
      <c r="AV225" s="15" t="s">
        <v>142</v>
      </c>
      <c r="AW225" s="15" t="s">
        <v>35</v>
      </c>
      <c r="AX225" s="15" t="s">
        <v>86</v>
      </c>
      <c r="AY225" s="262" t="s">
        <v>135</v>
      </c>
    </row>
    <row r="226" spans="1:65" s="2" customFormat="1" ht="24.15" customHeight="1">
      <c r="A226" s="39"/>
      <c r="B226" s="40"/>
      <c r="C226" s="216" t="s">
        <v>220</v>
      </c>
      <c r="D226" s="216" t="s">
        <v>138</v>
      </c>
      <c r="E226" s="217" t="s">
        <v>221</v>
      </c>
      <c r="F226" s="218" t="s">
        <v>222</v>
      </c>
      <c r="G226" s="219" t="s">
        <v>141</v>
      </c>
      <c r="H226" s="220">
        <v>49.17</v>
      </c>
      <c r="I226" s="221"/>
      <c r="J226" s="222">
        <f>ROUND(I226*H226,2)</f>
        <v>0</v>
      </c>
      <c r="K226" s="223"/>
      <c r="L226" s="45"/>
      <c r="M226" s="224" t="s">
        <v>1</v>
      </c>
      <c r="N226" s="225" t="s">
        <v>43</v>
      </c>
      <c r="O226" s="92"/>
      <c r="P226" s="226">
        <f>O226*H226</f>
        <v>0</v>
      </c>
      <c r="Q226" s="226">
        <v>0</v>
      </c>
      <c r="R226" s="226">
        <f>Q226*H226</f>
        <v>0</v>
      </c>
      <c r="S226" s="226">
        <v>0.05</v>
      </c>
      <c r="T226" s="227">
        <f>S226*H226</f>
        <v>2.4585000000000004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8" t="s">
        <v>142</v>
      </c>
      <c r="AT226" s="228" t="s">
        <v>138</v>
      </c>
      <c r="AU226" s="228" t="s">
        <v>88</v>
      </c>
      <c r="AY226" s="18" t="s">
        <v>135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8" t="s">
        <v>86</v>
      </c>
      <c r="BK226" s="229">
        <f>ROUND(I226*H226,2)</f>
        <v>0</v>
      </c>
      <c r="BL226" s="18" t="s">
        <v>142</v>
      </c>
      <c r="BM226" s="228" t="s">
        <v>223</v>
      </c>
    </row>
    <row r="227" spans="1:51" s="13" customFormat="1" ht="12">
      <c r="A227" s="13"/>
      <c r="B227" s="230"/>
      <c r="C227" s="231"/>
      <c r="D227" s="232" t="s">
        <v>144</v>
      </c>
      <c r="E227" s="233" t="s">
        <v>1</v>
      </c>
      <c r="F227" s="234" t="s">
        <v>167</v>
      </c>
      <c r="G227" s="231"/>
      <c r="H227" s="233" t="s">
        <v>1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144</v>
      </c>
      <c r="AU227" s="240" t="s">
        <v>88</v>
      </c>
      <c r="AV227" s="13" t="s">
        <v>86</v>
      </c>
      <c r="AW227" s="13" t="s">
        <v>35</v>
      </c>
      <c r="AX227" s="13" t="s">
        <v>78</v>
      </c>
      <c r="AY227" s="240" t="s">
        <v>135</v>
      </c>
    </row>
    <row r="228" spans="1:51" s="14" customFormat="1" ht="12">
      <c r="A228" s="14"/>
      <c r="B228" s="241"/>
      <c r="C228" s="242"/>
      <c r="D228" s="232" t="s">
        <v>144</v>
      </c>
      <c r="E228" s="243" t="s">
        <v>1</v>
      </c>
      <c r="F228" s="244" t="s">
        <v>169</v>
      </c>
      <c r="G228" s="242"/>
      <c r="H228" s="245">
        <v>8.085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144</v>
      </c>
      <c r="AU228" s="251" t="s">
        <v>88</v>
      </c>
      <c r="AV228" s="14" t="s">
        <v>88</v>
      </c>
      <c r="AW228" s="14" t="s">
        <v>35</v>
      </c>
      <c r="AX228" s="14" t="s">
        <v>78</v>
      </c>
      <c r="AY228" s="251" t="s">
        <v>135</v>
      </c>
    </row>
    <row r="229" spans="1:51" s="14" customFormat="1" ht="12">
      <c r="A229" s="14"/>
      <c r="B229" s="241"/>
      <c r="C229" s="242"/>
      <c r="D229" s="232" t="s">
        <v>144</v>
      </c>
      <c r="E229" s="243" t="s">
        <v>1</v>
      </c>
      <c r="F229" s="244" t="s">
        <v>170</v>
      </c>
      <c r="G229" s="242"/>
      <c r="H229" s="245">
        <v>10.725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144</v>
      </c>
      <c r="AU229" s="251" t="s">
        <v>88</v>
      </c>
      <c r="AV229" s="14" t="s">
        <v>88</v>
      </c>
      <c r="AW229" s="14" t="s">
        <v>35</v>
      </c>
      <c r="AX229" s="14" t="s">
        <v>78</v>
      </c>
      <c r="AY229" s="251" t="s">
        <v>135</v>
      </c>
    </row>
    <row r="230" spans="1:51" s="14" customFormat="1" ht="12">
      <c r="A230" s="14"/>
      <c r="B230" s="241"/>
      <c r="C230" s="242"/>
      <c r="D230" s="232" t="s">
        <v>144</v>
      </c>
      <c r="E230" s="243" t="s">
        <v>1</v>
      </c>
      <c r="F230" s="244" t="s">
        <v>171</v>
      </c>
      <c r="G230" s="242"/>
      <c r="H230" s="245">
        <v>14.52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144</v>
      </c>
      <c r="AU230" s="251" t="s">
        <v>88</v>
      </c>
      <c r="AV230" s="14" t="s">
        <v>88</v>
      </c>
      <c r="AW230" s="14" t="s">
        <v>35</v>
      </c>
      <c r="AX230" s="14" t="s">
        <v>78</v>
      </c>
      <c r="AY230" s="251" t="s">
        <v>135</v>
      </c>
    </row>
    <row r="231" spans="1:51" s="14" customFormat="1" ht="12">
      <c r="A231" s="14"/>
      <c r="B231" s="241"/>
      <c r="C231" s="242"/>
      <c r="D231" s="232" t="s">
        <v>144</v>
      </c>
      <c r="E231" s="243" t="s">
        <v>1</v>
      </c>
      <c r="F231" s="244" t="s">
        <v>172</v>
      </c>
      <c r="G231" s="242"/>
      <c r="H231" s="245">
        <v>7.26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144</v>
      </c>
      <c r="AU231" s="251" t="s">
        <v>88</v>
      </c>
      <c r="AV231" s="14" t="s">
        <v>88</v>
      </c>
      <c r="AW231" s="14" t="s">
        <v>35</v>
      </c>
      <c r="AX231" s="14" t="s">
        <v>78</v>
      </c>
      <c r="AY231" s="251" t="s">
        <v>135</v>
      </c>
    </row>
    <row r="232" spans="1:51" s="14" customFormat="1" ht="12">
      <c r="A232" s="14"/>
      <c r="B232" s="241"/>
      <c r="C232" s="242"/>
      <c r="D232" s="232" t="s">
        <v>144</v>
      </c>
      <c r="E232" s="243" t="s">
        <v>1</v>
      </c>
      <c r="F232" s="244" t="s">
        <v>173</v>
      </c>
      <c r="G232" s="242"/>
      <c r="H232" s="245">
        <v>3.08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144</v>
      </c>
      <c r="AU232" s="251" t="s">
        <v>88</v>
      </c>
      <c r="AV232" s="14" t="s">
        <v>88</v>
      </c>
      <c r="AW232" s="14" t="s">
        <v>35</v>
      </c>
      <c r="AX232" s="14" t="s">
        <v>78</v>
      </c>
      <c r="AY232" s="251" t="s">
        <v>135</v>
      </c>
    </row>
    <row r="233" spans="1:51" s="14" customFormat="1" ht="12">
      <c r="A233" s="14"/>
      <c r="B233" s="241"/>
      <c r="C233" s="242"/>
      <c r="D233" s="232" t="s">
        <v>144</v>
      </c>
      <c r="E233" s="243" t="s">
        <v>1</v>
      </c>
      <c r="F233" s="244" t="s">
        <v>174</v>
      </c>
      <c r="G233" s="242"/>
      <c r="H233" s="245">
        <v>5.5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1" t="s">
        <v>144</v>
      </c>
      <c r="AU233" s="251" t="s">
        <v>88</v>
      </c>
      <c r="AV233" s="14" t="s">
        <v>88</v>
      </c>
      <c r="AW233" s="14" t="s">
        <v>35</v>
      </c>
      <c r="AX233" s="14" t="s">
        <v>78</v>
      </c>
      <c r="AY233" s="251" t="s">
        <v>135</v>
      </c>
    </row>
    <row r="234" spans="1:51" s="15" customFormat="1" ht="12">
      <c r="A234" s="15"/>
      <c r="B234" s="252"/>
      <c r="C234" s="253"/>
      <c r="D234" s="232" t="s">
        <v>144</v>
      </c>
      <c r="E234" s="254" t="s">
        <v>1</v>
      </c>
      <c r="F234" s="255" t="s">
        <v>152</v>
      </c>
      <c r="G234" s="253"/>
      <c r="H234" s="256">
        <v>49.17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2" t="s">
        <v>144</v>
      </c>
      <c r="AU234" s="262" t="s">
        <v>88</v>
      </c>
      <c r="AV234" s="15" t="s">
        <v>142</v>
      </c>
      <c r="AW234" s="15" t="s">
        <v>35</v>
      </c>
      <c r="AX234" s="15" t="s">
        <v>86</v>
      </c>
      <c r="AY234" s="262" t="s">
        <v>135</v>
      </c>
    </row>
    <row r="235" spans="1:65" s="2" customFormat="1" ht="21.75" customHeight="1">
      <c r="A235" s="39"/>
      <c r="B235" s="40"/>
      <c r="C235" s="216" t="s">
        <v>224</v>
      </c>
      <c r="D235" s="216" t="s">
        <v>138</v>
      </c>
      <c r="E235" s="217" t="s">
        <v>225</v>
      </c>
      <c r="F235" s="218" t="s">
        <v>226</v>
      </c>
      <c r="G235" s="219" t="s">
        <v>141</v>
      </c>
      <c r="H235" s="220">
        <v>34.445</v>
      </c>
      <c r="I235" s="221"/>
      <c r="J235" s="222">
        <f>ROUND(I235*H235,2)</f>
        <v>0</v>
      </c>
      <c r="K235" s="223"/>
      <c r="L235" s="45"/>
      <c r="M235" s="224" t="s">
        <v>1</v>
      </c>
      <c r="N235" s="225" t="s">
        <v>43</v>
      </c>
      <c r="O235" s="92"/>
      <c r="P235" s="226">
        <f>O235*H235</f>
        <v>0</v>
      </c>
      <c r="Q235" s="226">
        <v>0</v>
      </c>
      <c r="R235" s="226">
        <f>Q235*H235</f>
        <v>0</v>
      </c>
      <c r="S235" s="226">
        <v>0.066</v>
      </c>
      <c r="T235" s="227">
        <f>S235*H235</f>
        <v>2.2733700000000003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8" t="s">
        <v>165</v>
      </c>
      <c r="AT235" s="228" t="s">
        <v>138</v>
      </c>
      <c r="AU235" s="228" t="s">
        <v>88</v>
      </c>
      <c r="AY235" s="18" t="s">
        <v>135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8" t="s">
        <v>86</v>
      </c>
      <c r="BK235" s="229">
        <f>ROUND(I235*H235,2)</f>
        <v>0</v>
      </c>
      <c r="BL235" s="18" t="s">
        <v>165</v>
      </c>
      <c r="BM235" s="228" t="s">
        <v>227</v>
      </c>
    </row>
    <row r="236" spans="1:51" s="13" customFormat="1" ht="12">
      <c r="A236" s="13"/>
      <c r="B236" s="230"/>
      <c r="C236" s="231"/>
      <c r="D236" s="232" t="s">
        <v>144</v>
      </c>
      <c r="E236" s="233" t="s">
        <v>1</v>
      </c>
      <c r="F236" s="234" t="s">
        <v>228</v>
      </c>
      <c r="G236" s="231"/>
      <c r="H236" s="233" t="s">
        <v>1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144</v>
      </c>
      <c r="AU236" s="240" t="s">
        <v>88</v>
      </c>
      <c r="AV236" s="13" t="s">
        <v>86</v>
      </c>
      <c r="AW236" s="13" t="s">
        <v>35</v>
      </c>
      <c r="AX236" s="13" t="s">
        <v>78</v>
      </c>
      <c r="AY236" s="240" t="s">
        <v>135</v>
      </c>
    </row>
    <row r="237" spans="1:51" s="14" customFormat="1" ht="12">
      <c r="A237" s="14"/>
      <c r="B237" s="241"/>
      <c r="C237" s="242"/>
      <c r="D237" s="232" t="s">
        <v>144</v>
      </c>
      <c r="E237" s="243" t="s">
        <v>1</v>
      </c>
      <c r="F237" s="244" t="s">
        <v>229</v>
      </c>
      <c r="G237" s="242"/>
      <c r="H237" s="245">
        <v>22.622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144</v>
      </c>
      <c r="AU237" s="251" t="s">
        <v>88</v>
      </c>
      <c r="AV237" s="14" t="s">
        <v>88</v>
      </c>
      <c r="AW237" s="14" t="s">
        <v>35</v>
      </c>
      <c r="AX237" s="14" t="s">
        <v>78</v>
      </c>
      <c r="AY237" s="251" t="s">
        <v>135</v>
      </c>
    </row>
    <row r="238" spans="1:51" s="14" customFormat="1" ht="12">
      <c r="A238" s="14"/>
      <c r="B238" s="241"/>
      <c r="C238" s="242"/>
      <c r="D238" s="232" t="s">
        <v>144</v>
      </c>
      <c r="E238" s="243" t="s">
        <v>1</v>
      </c>
      <c r="F238" s="244" t="s">
        <v>230</v>
      </c>
      <c r="G238" s="242"/>
      <c r="H238" s="245">
        <v>1.213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144</v>
      </c>
      <c r="AU238" s="251" t="s">
        <v>88</v>
      </c>
      <c r="AV238" s="14" t="s">
        <v>88</v>
      </c>
      <c r="AW238" s="14" t="s">
        <v>35</v>
      </c>
      <c r="AX238" s="14" t="s">
        <v>78</v>
      </c>
      <c r="AY238" s="251" t="s">
        <v>135</v>
      </c>
    </row>
    <row r="239" spans="1:51" s="14" customFormat="1" ht="12">
      <c r="A239" s="14"/>
      <c r="B239" s="241"/>
      <c r="C239" s="242"/>
      <c r="D239" s="232" t="s">
        <v>144</v>
      </c>
      <c r="E239" s="243" t="s">
        <v>1</v>
      </c>
      <c r="F239" s="244" t="s">
        <v>231</v>
      </c>
      <c r="G239" s="242"/>
      <c r="H239" s="245">
        <v>1.609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1" t="s">
        <v>144</v>
      </c>
      <c r="AU239" s="251" t="s">
        <v>88</v>
      </c>
      <c r="AV239" s="14" t="s">
        <v>88</v>
      </c>
      <c r="AW239" s="14" t="s">
        <v>35</v>
      </c>
      <c r="AX239" s="14" t="s">
        <v>78</v>
      </c>
      <c r="AY239" s="251" t="s">
        <v>135</v>
      </c>
    </row>
    <row r="240" spans="1:51" s="14" customFormat="1" ht="12">
      <c r="A240" s="14"/>
      <c r="B240" s="241"/>
      <c r="C240" s="242"/>
      <c r="D240" s="232" t="s">
        <v>144</v>
      </c>
      <c r="E240" s="243" t="s">
        <v>1</v>
      </c>
      <c r="F240" s="244" t="s">
        <v>232</v>
      </c>
      <c r="G240" s="242"/>
      <c r="H240" s="245">
        <v>2.178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144</v>
      </c>
      <c r="AU240" s="251" t="s">
        <v>88</v>
      </c>
      <c r="AV240" s="14" t="s">
        <v>88</v>
      </c>
      <c r="AW240" s="14" t="s">
        <v>35</v>
      </c>
      <c r="AX240" s="14" t="s">
        <v>78</v>
      </c>
      <c r="AY240" s="251" t="s">
        <v>135</v>
      </c>
    </row>
    <row r="241" spans="1:51" s="14" customFormat="1" ht="12">
      <c r="A241" s="14"/>
      <c r="B241" s="241"/>
      <c r="C241" s="242"/>
      <c r="D241" s="232" t="s">
        <v>144</v>
      </c>
      <c r="E241" s="243" t="s">
        <v>1</v>
      </c>
      <c r="F241" s="244" t="s">
        <v>233</v>
      </c>
      <c r="G241" s="242"/>
      <c r="H241" s="245">
        <v>1.089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1" t="s">
        <v>144</v>
      </c>
      <c r="AU241" s="251" t="s">
        <v>88</v>
      </c>
      <c r="AV241" s="14" t="s">
        <v>88</v>
      </c>
      <c r="AW241" s="14" t="s">
        <v>35</v>
      </c>
      <c r="AX241" s="14" t="s">
        <v>78</v>
      </c>
      <c r="AY241" s="251" t="s">
        <v>135</v>
      </c>
    </row>
    <row r="242" spans="1:51" s="14" customFormat="1" ht="12">
      <c r="A242" s="14"/>
      <c r="B242" s="241"/>
      <c r="C242" s="242"/>
      <c r="D242" s="232" t="s">
        <v>144</v>
      </c>
      <c r="E242" s="243" t="s">
        <v>1</v>
      </c>
      <c r="F242" s="244" t="s">
        <v>234</v>
      </c>
      <c r="G242" s="242"/>
      <c r="H242" s="245">
        <v>0.462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144</v>
      </c>
      <c r="AU242" s="251" t="s">
        <v>88</v>
      </c>
      <c r="AV242" s="14" t="s">
        <v>88</v>
      </c>
      <c r="AW242" s="14" t="s">
        <v>35</v>
      </c>
      <c r="AX242" s="14" t="s">
        <v>78</v>
      </c>
      <c r="AY242" s="251" t="s">
        <v>135</v>
      </c>
    </row>
    <row r="243" spans="1:51" s="14" customFormat="1" ht="12">
      <c r="A243" s="14"/>
      <c r="B243" s="241"/>
      <c r="C243" s="242"/>
      <c r="D243" s="232" t="s">
        <v>144</v>
      </c>
      <c r="E243" s="243" t="s">
        <v>1</v>
      </c>
      <c r="F243" s="244" t="s">
        <v>235</v>
      </c>
      <c r="G243" s="242"/>
      <c r="H243" s="245">
        <v>0.825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144</v>
      </c>
      <c r="AU243" s="251" t="s">
        <v>88</v>
      </c>
      <c r="AV243" s="14" t="s">
        <v>88</v>
      </c>
      <c r="AW243" s="14" t="s">
        <v>35</v>
      </c>
      <c r="AX243" s="14" t="s">
        <v>78</v>
      </c>
      <c r="AY243" s="251" t="s">
        <v>135</v>
      </c>
    </row>
    <row r="244" spans="1:51" s="16" customFormat="1" ht="12">
      <c r="A244" s="16"/>
      <c r="B244" s="263"/>
      <c r="C244" s="264"/>
      <c r="D244" s="232" t="s">
        <v>144</v>
      </c>
      <c r="E244" s="265" t="s">
        <v>1</v>
      </c>
      <c r="F244" s="266" t="s">
        <v>175</v>
      </c>
      <c r="G244" s="264"/>
      <c r="H244" s="267">
        <v>29.998</v>
      </c>
      <c r="I244" s="268"/>
      <c r="J244" s="264"/>
      <c r="K244" s="264"/>
      <c r="L244" s="269"/>
      <c r="M244" s="270"/>
      <c r="N244" s="271"/>
      <c r="O244" s="271"/>
      <c r="P244" s="271"/>
      <c r="Q244" s="271"/>
      <c r="R244" s="271"/>
      <c r="S244" s="271"/>
      <c r="T244" s="272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73" t="s">
        <v>144</v>
      </c>
      <c r="AU244" s="273" t="s">
        <v>88</v>
      </c>
      <c r="AV244" s="16" t="s">
        <v>156</v>
      </c>
      <c r="AW244" s="16" t="s">
        <v>35</v>
      </c>
      <c r="AX244" s="16" t="s">
        <v>78</v>
      </c>
      <c r="AY244" s="273" t="s">
        <v>135</v>
      </c>
    </row>
    <row r="245" spans="1:51" s="13" customFormat="1" ht="12">
      <c r="A245" s="13"/>
      <c r="B245" s="230"/>
      <c r="C245" s="231"/>
      <c r="D245" s="232" t="s">
        <v>144</v>
      </c>
      <c r="E245" s="233" t="s">
        <v>1</v>
      </c>
      <c r="F245" s="234" t="s">
        <v>236</v>
      </c>
      <c r="G245" s="231"/>
      <c r="H245" s="233" t="s">
        <v>1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144</v>
      </c>
      <c r="AU245" s="240" t="s">
        <v>88</v>
      </c>
      <c r="AV245" s="13" t="s">
        <v>86</v>
      </c>
      <c r="AW245" s="13" t="s">
        <v>35</v>
      </c>
      <c r="AX245" s="13" t="s">
        <v>78</v>
      </c>
      <c r="AY245" s="240" t="s">
        <v>135</v>
      </c>
    </row>
    <row r="246" spans="1:51" s="14" customFormat="1" ht="12">
      <c r="A246" s="14"/>
      <c r="B246" s="241"/>
      <c r="C246" s="242"/>
      <c r="D246" s="232" t="s">
        <v>144</v>
      </c>
      <c r="E246" s="243" t="s">
        <v>1</v>
      </c>
      <c r="F246" s="244" t="s">
        <v>237</v>
      </c>
      <c r="G246" s="242"/>
      <c r="H246" s="245">
        <v>1.513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144</v>
      </c>
      <c r="AU246" s="251" t="s">
        <v>88</v>
      </c>
      <c r="AV246" s="14" t="s">
        <v>88</v>
      </c>
      <c r="AW246" s="14" t="s">
        <v>35</v>
      </c>
      <c r="AX246" s="14" t="s">
        <v>78</v>
      </c>
      <c r="AY246" s="251" t="s">
        <v>135</v>
      </c>
    </row>
    <row r="247" spans="1:51" s="14" customFormat="1" ht="12">
      <c r="A247" s="14"/>
      <c r="B247" s="241"/>
      <c r="C247" s="242"/>
      <c r="D247" s="232" t="s">
        <v>144</v>
      </c>
      <c r="E247" s="243" t="s">
        <v>1</v>
      </c>
      <c r="F247" s="244" t="s">
        <v>238</v>
      </c>
      <c r="G247" s="242"/>
      <c r="H247" s="245">
        <v>0.6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144</v>
      </c>
      <c r="AU247" s="251" t="s">
        <v>88</v>
      </c>
      <c r="AV247" s="14" t="s">
        <v>88</v>
      </c>
      <c r="AW247" s="14" t="s">
        <v>35</v>
      </c>
      <c r="AX247" s="14" t="s">
        <v>78</v>
      </c>
      <c r="AY247" s="251" t="s">
        <v>135</v>
      </c>
    </row>
    <row r="248" spans="1:51" s="14" customFormat="1" ht="12">
      <c r="A248" s="14"/>
      <c r="B248" s="241"/>
      <c r="C248" s="242"/>
      <c r="D248" s="232" t="s">
        <v>144</v>
      </c>
      <c r="E248" s="243" t="s">
        <v>1</v>
      </c>
      <c r="F248" s="244" t="s">
        <v>239</v>
      </c>
      <c r="G248" s="242"/>
      <c r="H248" s="245">
        <v>0.618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1" t="s">
        <v>144</v>
      </c>
      <c r="AU248" s="251" t="s">
        <v>88</v>
      </c>
      <c r="AV248" s="14" t="s">
        <v>88</v>
      </c>
      <c r="AW248" s="14" t="s">
        <v>35</v>
      </c>
      <c r="AX248" s="14" t="s">
        <v>78</v>
      </c>
      <c r="AY248" s="251" t="s">
        <v>135</v>
      </c>
    </row>
    <row r="249" spans="1:51" s="14" customFormat="1" ht="12">
      <c r="A249" s="14"/>
      <c r="B249" s="241"/>
      <c r="C249" s="242"/>
      <c r="D249" s="232" t="s">
        <v>144</v>
      </c>
      <c r="E249" s="243" t="s">
        <v>1</v>
      </c>
      <c r="F249" s="244" t="s">
        <v>240</v>
      </c>
      <c r="G249" s="242"/>
      <c r="H249" s="245">
        <v>0.596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1" t="s">
        <v>144</v>
      </c>
      <c r="AU249" s="251" t="s">
        <v>88</v>
      </c>
      <c r="AV249" s="14" t="s">
        <v>88</v>
      </c>
      <c r="AW249" s="14" t="s">
        <v>35</v>
      </c>
      <c r="AX249" s="14" t="s">
        <v>78</v>
      </c>
      <c r="AY249" s="251" t="s">
        <v>135</v>
      </c>
    </row>
    <row r="250" spans="1:51" s="14" customFormat="1" ht="12">
      <c r="A250" s="14"/>
      <c r="B250" s="241"/>
      <c r="C250" s="242"/>
      <c r="D250" s="232" t="s">
        <v>144</v>
      </c>
      <c r="E250" s="243" t="s">
        <v>1</v>
      </c>
      <c r="F250" s="244" t="s">
        <v>241</v>
      </c>
      <c r="G250" s="242"/>
      <c r="H250" s="245">
        <v>0.556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1" t="s">
        <v>144</v>
      </c>
      <c r="AU250" s="251" t="s">
        <v>88</v>
      </c>
      <c r="AV250" s="14" t="s">
        <v>88</v>
      </c>
      <c r="AW250" s="14" t="s">
        <v>35</v>
      </c>
      <c r="AX250" s="14" t="s">
        <v>78</v>
      </c>
      <c r="AY250" s="251" t="s">
        <v>135</v>
      </c>
    </row>
    <row r="251" spans="1:51" s="14" customFormat="1" ht="12">
      <c r="A251" s="14"/>
      <c r="B251" s="241"/>
      <c r="C251" s="242"/>
      <c r="D251" s="232" t="s">
        <v>144</v>
      </c>
      <c r="E251" s="243" t="s">
        <v>1</v>
      </c>
      <c r="F251" s="244" t="s">
        <v>242</v>
      </c>
      <c r="G251" s="242"/>
      <c r="H251" s="245">
        <v>0.564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144</v>
      </c>
      <c r="AU251" s="251" t="s">
        <v>88</v>
      </c>
      <c r="AV251" s="14" t="s">
        <v>88</v>
      </c>
      <c r="AW251" s="14" t="s">
        <v>35</v>
      </c>
      <c r="AX251" s="14" t="s">
        <v>78</v>
      </c>
      <c r="AY251" s="251" t="s">
        <v>135</v>
      </c>
    </row>
    <row r="252" spans="1:51" s="16" customFormat="1" ht="12">
      <c r="A252" s="16"/>
      <c r="B252" s="263"/>
      <c r="C252" s="264"/>
      <c r="D252" s="232" t="s">
        <v>144</v>
      </c>
      <c r="E252" s="265" t="s">
        <v>1</v>
      </c>
      <c r="F252" s="266" t="s">
        <v>175</v>
      </c>
      <c r="G252" s="264"/>
      <c r="H252" s="267">
        <v>4.447</v>
      </c>
      <c r="I252" s="268"/>
      <c r="J252" s="264"/>
      <c r="K252" s="264"/>
      <c r="L252" s="269"/>
      <c r="M252" s="270"/>
      <c r="N252" s="271"/>
      <c r="O252" s="271"/>
      <c r="P252" s="271"/>
      <c r="Q252" s="271"/>
      <c r="R252" s="271"/>
      <c r="S252" s="271"/>
      <c r="T252" s="272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73" t="s">
        <v>144</v>
      </c>
      <c r="AU252" s="273" t="s">
        <v>88</v>
      </c>
      <c r="AV252" s="16" t="s">
        <v>156</v>
      </c>
      <c r="AW252" s="16" t="s">
        <v>35</v>
      </c>
      <c r="AX252" s="16" t="s">
        <v>78</v>
      </c>
      <c r="AY252" s="273" t="s">
        <v>135</v>
      </c>
    </row>
    <row r="253" spans="1:51" s="15" customFormat="1" ht="12">
      <c r="A253" s="15"/>
      <c r="B253" s="252"/>
      <c r="C253" s="253"/>
      <c r="D253" s="232" t="s">
        <v>144</v>
      </c>
      <c r="E253" s="254" t="s">
        <v>1</v>
      </c>
      <c r="F253" s="255" t="s">
        <v>152</v>
      </c>
      <c r="G253" s="253"/>
      <c r="H253" s="256">
        <v>34.445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2" t="s">
        <v>144</v>
      </c>
      <c r="AU253" s="262" t="s">
        <v>88</v>
      </c>
      <c r="AV253" s="15" t="s">
        <v>142</v>
      </c>
      <c r="AW253" s="15" t="s">
        <v>35</v>
      </c>
      <c r="AX253" s="15" t="s">
        <v>86</v>
      </c>
      <c r="AY253" s="262" t="s">
        <v>135</v>
      </c>
    </row>
    <row r="254" spans="1:65" s="2" customFormat="1" ht="24.15" customHeight="1">
      <c r="A254" s="39"/>
      <c r="B254" s="40"/>
      <c r="C254" s="216" t="s">
        <v>243</v>
      </c>
      <c r="D254" s="216" t="s">
        <v>138</v>
      </c>
      <c r="E254" s="217" t="s">
        <v>244</v>
      </c>
      <c r="F254" s="218" t="s">
        <v>245</v>
      </c>
      <c r="G254" s="219" t="s">
        <v>141</v>
      </c>
      <c r="H254" s="220">
        <v>68.889</v>
      </c>
      <c r="I254" s="221"/>
      <c r="J254" s="222">
        <f>ROUND(I254*H254,2)</f>
        <v>0</v>
      </c>
      <c r="K254" s="223"/>
      <c r="L254" s="45"/>
      <c r="M254" s="224" t="s">
        <v>1</v>
      </c>
      <c r="N254" s="225" t="s">
        <v>43</v>
      </c>
      <c r="O254" s="92"/>
      <c r="P254" s="226">
        <f>O254*H254</f>
        <v>0</v>
      </c>
      <c r="Q254" s="226">
        <v>0</v>
      </c>
      <c r="R254" s="226">
        <f>Q254*H254</f>
        <v>0</v>
      </c>
      <c r="S254" s="226">
        <v>0.07</v>
      </c>
      <c r="T254" s="227">
        <f>S254*H254</f>
        <v>4.82223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8" t="s">
        <v>165</v>
      </c>
      <c r="AT254" s="228" t="s">
        <v>138</v>
      </c>
      <c r="AU254" s="228" t="s">
        <v>88</v>
      </c>
      <c r="AY254" s="18" t="s">
        <v>135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8" t="s">
        <v>86</v>
      </c>
      <c r="BK254" s="229">
        <f>ROUND(I254*H254,2)</f>
        <v>0</v>
      </c>
      <c r="BL254" s="18" t="s">
        <v>165</v>
      </c>
      <c r="BM254" s="228" t="s">
        <v>246</v>
      </c>
    </row>
    <row r="255" spans="1:51" s="13" customFormat="1" ht="12">
      <c r="A255" s="13"/>
      <c r="B255" s="230"/>
      <c r="C255" s="231"/>
      <c r="D255" s="232" t="s">
        <v>144</v>
      </c>
      <c r="E255" s="233" t="s">
        <v>1</v>
      </c>
      <c r="F255" s="234" t="s">
        <v>247</v>
      </c>
      <c r="G255" s="231"/>
      <c r="H255" s="233" t="s">
        <v>1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144</v>
      </c>
      <c r="AU255" s="240" t="s">
        <v>88</v>
      </c>
      <c r="AV255" s="13" t="s">
        <v>86</v>
      </c>
      <c r="AW255" s="13" t="s">
        <v>35</v>
      </c>
      <c r="AX255" s="13" t="s">
        <v>78</v>
      </c>
      <c r="AY255" s="240" t="s">
        <v>135</v>
      </c>
    </row>
    <row r="256" spans="1:51" s="14" customFormat="1" ht="12">
      <c r="A256" s="14"/>
      <c r="B256" s="241"/>
      <c r="C256" s="242"/>
      <c r="D256" s="232" t="s">
        <v>144</v>
      </c>
      <c r="E256" s="243" t="s">
        <v>1</v>
      </c>
      <c r="F256" s="244" t="s">
        <v>248</v>
      </c>
      <c r="G256" s="242"/>
      <c r="H256" s="245">
        <v>45.243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144</v>
      </c>
      <c r="AU256" s="251" t="s">
        <v>88</v>
      </c>
      <c r="AV256" s="14" t="s">
        <v>88</v>
      </c>
      <c r="AW256" s="14" t="s">
        <v>35</v>
      </c>
      <c r="AX256" s="14" t="s">
        <v>78</v>
      </c>
      <c r="AY256" s="251" t="s">
        <v>135</v>
      </c>
    </row>
    <row r="257" spans="1:51" s="14" customFormat="1" ht="12">
      <c r="A257" s="14"/>
      <c r="B257" s="241"/>
      <c r="C257" s="242"/>
      <c r="D257" s="232" t="s">
        <v>144</v>
      </c>
      <c r="E257" s="243" t="s">
        <v>1</v>
      </c>
      <c r="F257" s="244" t="s">
        <v>249</v>
      </c>
      <c r="G257" s="242"/>
      <c r="H257" s="245">
        <v>2.426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144</v>
      </c>
      <c r="AU257" s="251" t="s">
        <v>88</v>
      </c>
      <c r="AV257" s="14" t="s">
        <v>88</v>
      </c>
      <c r="AW257" s="14" t="s">
        <v>35</v>
      </c>
      <c r="AX257" s="14" t="s">
        <v>78</v>
      </c>
      <c r="AY257" s="251" t="s">
        <v>135</v>
      </c>
    </row>
    <row r="258" spans="1:51" s="14" customFormat="1" ht="12">
      <c r="A258" s="14"/>
      <c r="B258" s="241"/>
      <c r="C258" s="242"/>
      <c r="D258" s="232" t="s">
        <v>144</v>
      </c>
      <c r="E258" s="243" t="s">
        <v>1</v>
      </c>
      <c r="F258" s="244" t="s">
        <v>250</v>
      </c>
      <c r="G258" s="242"/>
      <c r="H258" s="245">
        <v>3.218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144</v>
      </c>
      <c r="AU258" s="251" t="s">
        <v>88</v>
      </c>
      <c r="AV258" s="14" t="s">
        <v>88</v>
      </c>
      <c r="AW258" s="14" t="s">
        <v>35</v>
      </c>
      <c r="AX258" s="14" t="s">
        <v>78</v>
      </c>
      <c r="AY258" s="251" t="s">
        <v>135</v>
      </c>
    </row>
    <row r="259" spans="1:51" s="14" customFormat="1" ht="12">
      <c r="A259" s="14"/>
      <c r="B259" s="241"/>
      <c r="C259" s="242"/>
      <c r="D259" s="232" t="s">
        <v>144</v>
      </c>
      <c r="E259" s="243" t="s">
        <v>1</v>
      </c>
      <c r="F259" s="244" t="s">
        <v>251</v>
      </c>
      <c r="G259" s="242"/>
      <c r="H259" s="245">
        <v>4.356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1" t="s">
        <v>144</v>
      </c>
      <c r="AU259" s="251" t="s">
        <v>88</v>
      </c>
      <c r="AV259" s="14" t="s">
        <v>88</v>
      </c>
      <c r="AW259" s="14" t="s">
        <v>35</v>
      </c>
      <c r="AX259" s="14" t="s">
        <v>78</v>
      </c>
      <c r="AY259" s="251" t="s">
        <v>135</v>
      </c>
    </row>
    <row r="260" spans="1:51" s="14" customFormat="1" ht="12">
      <c r="A260" s="14"/>
      <c r="B260" s="241"/>
      <c r="C260" s="242"/>
      <c r="D260" s="232" t="s">
        <v>144</v>
      </c>
      <c r="E260" s="243" t="s">
        <v>1</v>
      </c>
      <c r="F260" s="244" t="s">
        <v>252</v>
      </c>
      <c r="G260" s="242"/>
      <c r="H260" s="245">
        <v>2.178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144</v>
      </c>
      <c r="AU260" s="251" t="s">
        <v>88</v>
      </c>
      <c r="AV260" s="14" t="s">
        <v>88</v>
      </c>
      <c r="AW260" s="14" t="s">
        <v>35</v>
      </c>
      <c r="AX260" s="14" t="s">
        <v>78</v>
      </c>
      <c r="AY260" s="251" t="s">
        <v>135</v>
      </c>
    </row>
    <row r="261" spans="1:51" s="14" customFormat="1" ht="12">
      <c r="A261" s="14"/>
      <c r="B261" s="241"/>
      <c r="C261" s="242"/>
      <c r="D261" s="232" t="s">
        <v>144</v>
      </c>
      <c r="E261" s="243" t="s">
        <v>1</v>
      </c>
      <c r="F261" s="244" t="s">
        <v>253</v>
      </c>
      <c r="G261" s="242"/>
      <c r="H261" s="245">
        <v>0.924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144</v>
      </c>
      <c r="AU261" s="251" t="s">
        <v>88</v>
      </c>
      <c r="AV261" s="14" t="s">
        <v>88</v>
      </c>
      <c r="AW261" s="14" t="s">
        <v>35</v>
      </c>
      <c r="AX261" s="14" t="s">
        <v>78</v>
      </c>
      <c r="AY261" s="251" t="s">
        <v>135</v>
      </c>
    </row>
    <row r="262" spans="1:51" s="14" customFormat="1" ht="12">
      <c r="A262" s="14"/>
      <c r="B262" s="241"/>
      <c r="C262" s="242"/>
      <c r="D262" s="232" t="s">
        <v>144</v>
      </c>
      <c r="E262" s="243" t="s">
        <v>1</v>
      </c>
      <c r="F262" s="244" t="s">
        <v>254</v>
      </c>
      <c r="G262" s="242"/>
      <c r="H262" s="245">
        <v>1.65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1" t="s">
        <v>144</v>
      </c>
      <c r="AU262" s="251" t="s">
        <v>88</v>
      </c>
      <c r="AV262" s="14" t="s">
        <v>88</v>
      </c>
      <c r="AW262" s="14" t="s">
        <v>35</v>
      </c>
      <c r="AX262" s="14" t="s">
        <v>78</v>
      </c>
      <c r="AY262" s="251" t="s">
        <v>135</v>
      </c>
    </row>
    <row r="263" spans="1:51" s="16" customFormat="1" ht="12">
      <c r="A263" s="16"/>
      <c r="B263" s="263"/>
      <c r="C263" s="264"/>
      <c r="D263" s="232" t="s">
        <v>144</v>
      </c>
      <c r="E263" s="265" t="s">
        <v>1</v>
      </c>
      <c r="F263" s="266" t="s">
        <v>175</v>
      </c>
      <c r="G263" s="264"/>
      <c r="H263" s="267">
        <v>59.995</v>
      </c>
      <c r="I263" s="268"/>
      <c r="J263" s="264"/>
      <c r="K263" s="264"/>
      <c r="L263" s="269"/>
      <c r="M263" s="270"/>
      <c r="N263" s="271"/>
      <c r="O263" s="271"/>
      <c r="P263" s="271"/>
      <c r="Q263" s="271"/>
      <c r="R263" s="271"/>
      <c r="S263" s="271"/>
      <c r="T263" s="272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T263" s="273" t="s">
        <v>144</v>
      </c>
      <c r="AU263" s="273" t="s">
        <v>88</v>
      </c>
      <c r="AV263" s="16" t="s">
        <v>156</v>
      </c>
      <c r="AW263" s="16" t="s">
        <v>35</v>
      </c>
      <c r="AX263" s="16" t="s">
        <v>78</v>
      </c>
      <c r="AY263" s="273" t="s">
        <v>135</v>
      </c>
    </row>
    <row r="264" spans="1:51" s="13" customFormat="1" ht="12">
      <c r="A264" s="13"/>
      <c r="B264" s="230"/>
      <c r="C264" s="231"/>
      <c r="D264" s="232" t="s">
        <v>144</v>
      </c>
      <c r="E264" s="233" t="s">
        <v>1</v>
      </c>
      <c r="F264" s="234" t="s">
        <v>255</v>
      </c>
      <c r="G264" s="231"/>
      <c r="H264" s="233" t="s">
        <v>1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144</v>
      </c>
      <c r="AU264" s="240" t="s">
        <v>88</v>
      </c>
      <c r="AV264" s="13" t="s">
        <v>86</v>
      </c>
      <c r="AW264" s="13" t="s">
        <v>35</v>
      </c>
      <c r="AX264" s="13" t="s">
        <v>78</v>
      </c>
      <c r="AY264" s="240" t="s">
        <v>135</v>
      </c>
    </row>
    <row r="265" spans="1:51" s="14" customFormat="1" ht="12">
      <c r="A265" s="14"/>
      <c r="B265" s="241"/>
      <c r="C265" s="242"/>
      <c r="D265" s="232" t="s">
        <v>144</v>
      </c>
      <c r="E265" s="243" t="s">
        <v>1</v>
      </c>
      <c r="F265" s="244" t="s">
        <v>256</v>
      </c>
      <c r="G265" s="242"/>
      <c r="H265" s="245">
        <v>3.026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1" t="s">
        <v>144</v>
      </c>
      <c r="AU265" s="251" t="s">
        <v>88</v>
      </c>
      <c r="AV265" s="14" t="s">
        <v>88</v>
      </c>
      <c r="AW265" s="14" t="s">
        <v>35</v>
      </c>
      <c r="AX265" s="14" t="s">
        <v>78</v>
      </c>
      <c r="AY265" s="251" t="s">
        <v>135</v>
      </c>
    </row>
    <row r="266" spans="1:51" s="14" customFormat="1" ht="12">
      <c r="A266" s="14"/>
      <c r="B266" s="241"/>
      <c r="C266" s="242"/>
      <c r="D266" s="232" t="s">
        <v>144</v>
      </c>
      <c r="E266" s="243" t="s">
        <v>1</v>
      </c>
      <c r="F266" s="244" t="s">
        <v>257</v>
      </c>
      <c r="G266" s="242"/>
      <c r="H266" s="245">
        <v>1.2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1" t="s">
        <v>144</v>
      </c>
      <c r="AU266" s="251" t="s">
        <v>88</v>
      </c>
      <c r="AV266" s="14" t="s">
        <v>88</v>
      </c>
      <c r="AW266" s="14" t="s">
        <v>35</v>
      </c>
      <c r="AX266" s="14" t="s">
        <v>78</v>
      </c>
      <c r="AY266" s="251" t="s">
        <v>135</v>
      </c>
    </row>
    <row r="267" spans="1:51" s="14" customFormat="1" ht="12">
      <c r="A267" s="14"/>
      <c r="B267" s="241"/>
      <c r="C267" s="242"/>
      <c r="D267" s="232" t="s">
        <v>144</v>
      </c>
      <c r="E267" s="243" t="s">
        <v>1</v>
      </c>
      <c r="F267" s="244" t="s">
        <v>258</v>
      </c>
      <c r="G267" s="242"/>
      <c r="H267" s="245">
        <v>1.237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144</v>
      </c>
      <c r="AU267" s="251" t="s">
        <v>88</v>
      </c>
      <c r="AV267" s="14" t="s">
        <v>88</v>
      </c>
      <c r="AW267" s="14" t="s">
        <v>35</v>
      </c>
      <c r="AX267" s="14" t="s">
        <v>78</v>
      </c>
      <c r="AY267" s="251" t="s">
        <v>135</v>
      </c>
    </row>
    <row r="268" spans="1:51" s="14" customFormat="1" ht="12">
      <c r="A268" s="14"/>
      <c r="B268" s="241"/>
      <c r="C268" s="242"/>
      <c r="D268" s="232" t="s">
        <v>144</v>
      </c>
      <c r="E268" s="243" t="s">
        <v>1</v>
      </c>
      <c r="F268" s="244" t="s">
        <v>259</v>
      </c>
      <c r="G268" s="242"/>
      <c r="H268" s="245">
        <v>1.191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1" t="s">
        <v>144</v>
      </c>
      <c r="AU268" s="251" t="s">
        <v>88</v>
      </c>
      <c r="AV268" s="14" t="s">
        <v>88</v>
      </c>
      <c r="AW268" s="14" t="s">
        <v>35</v>
      </c>
      <c r="AX268" s="14" t="s">
        <v>78</v>
      </c>
      <c r="AY268" s="251" t="s">
        <v>135</v>
      </c>
    </row>
    <row r="269" spans="1:51" s="14" customFormat="1" ht="12">
      <c r="A269" s="14"/>
      <c r="B269" s="241"/>
      <c r="C269" s="242"/>
      <c r="D269" s="232" t="s">
        <v>144</v>
      </c>
      <c r="E269" s="243" t="s">
        <v>1</v>
      </c>
      <c r="F269" s="244" t="s">
        <v>260</v>
      </c>
      <c r="G269" s="242"/>
      <c r="H269" s="245">
        <v>1.112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144</v>
      </c>
      <c r="AU269" s="251" t="s">
        <v>88</v>
      </c>
      <c r="AV269" s="14" t="s">
        <v>88</v>
      </c>
      <c r="AW269" s="14" t="s">
        <v>35</v>
      </c>
      <c r="AX269" s="14" t="s">
        <v>78</v>
      </c>
      <c r="AY269" s="251" t="s">
        <v>135</v>
      </c>
    </row>
    <row r="270" spans="1:51" s="14" customFormat="1" ht="12">
      <c r="A270" s="14"/>
      <c r="B270" s="241"/>
      <c r="C270" s="242"/>
      <c r="D270" s="232" t="s">
        <v>144</v>
      </c>
      <c r="E270" s="243" t="s">
        <v>1</v>
      </c>
      <c r="F270" s="244" t="s">
        <v>261</v>
      </c>
      <c r="G270" s="242"/>
      <c r="H270" s="245">
        <v>1.128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1" t="s">
        <v>144</v>
      </c>
      <c r="AU270" s="251" t="s">
        <v>88</v>
      </c>
      <c r="AV270" s="14" t="s">
        <v>88</v>
      </c>
      <c r="AW270" s="14" t="s">
        <v>35</v>
      </c>
      <c r="AX270" s="14" t="s">
        <v>78</v>
      </c>
      <c r="AY270" s="251" t="s">
        <v>135</v>
      </c>
    </row>
    <row r="271" spans="1:51" s="16" customFormat="1" ht="12">
      <c r="A271" s="16"/>
      <c r="B271" s="263"/>
      <c r="C271" s="264"/>
      <c r="D271" s="232" t="s">
        <v>144</v>
      </c>
      <c r="E271" s="265" t="s">
        <v>1</v>
      </c>
      <c r="F271" s="266" t="s">
        <v>175</v>
      </c>
      <c r="G271" s="264"/>
      <c r="H271" s="267">
        <v>8.894</v>
      </c>
      <c r="I271" s="268"/>
      <c r="J271" s="264"/>
      <c r="K271" s="264"/>
      <c r="L271" s="269"/>
      <c r="M271" s="270"/>
      <c r="N271" s="271"/>
      <c r="O271" s="271"/>
      <c r="P271" s="271"/>
      <c r="Q271" s="271"/>
      <c r="R271" s="271"/>
      <c r="S271" s="271"/>
      <c r="T271" s="272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73" t="s">
        <v>144</v>
      </c>
      <c r="AU271" s="273" t="s">
        <v>88</v>
      </c>
      <c r="AV271" s="16" t="s">
        <v>156</v>
      </c>
      <c r="AW271" s="16" t="s">
        <v>35</v>
      </c>
      <c r="AX271" s="16" t="s">
        <v>78</v>
      </c>
      <c r="AY271" s="273" t="s">
        <v>135</v>
      </c>
    </row>
    <row r="272" spans="1:51" s="15" customFormat="1" ht="12">
      <c r="A272" s="15"/>
      <c r="B272" s="252"/>
      <c r="C272" s="253"/>
      <c r="D272" s="232" t="s">
        <v>144</v>
      </c>
      <c r="E272" s="254" t="s">
        <v>1</v>
      </c>
      <c r="F272" s="255" t="s">
        <v>152</v>
      </c>
      <c r="G272" s="253"/>
      <c r="H272" s="256">
        <v>68.889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2" t="s">
        <v>144</v>
      </c>
      <c r="AU272" s="262" t="s">
        <v>88</v>
      </c>
      <c r="AV272" s="15" t="s">
        <v>142</v>
      </c>
      <c r="AW272" s="15" t="s">
        <v>35</v>
      </c>
      <c r="AX272" s="15" t="s">
        <v>86</v>
      </c>
      <c r="AY272" s="262" t="s">
        <v>135</v>
      </c>
    </row>
    <row r="273" spans="1:65" s="2" customFormat="1" ht="24.15" customHeight="1">
      <c r="A273" s="39"/>
      <c r="B273" s="40"/>
      <c r="C273" s="216" t="s">
        <v>8</v>
      </c>
      <c r="D273" s="216" t="s">
        <v>138</v>
      </c>
      <c r="E273" s="217" t="s">
        <v>262</v>
      </c>
      <c r="F273" s="218" t="s">
        <v>263</v>
      </c>
      <c r="G273" s="219" t="s">
        <v>141</v>
      </c>
      <c r="H273" s="220">
        <v>2.458</v>
      </c>
      <c r="I273" s="221"/>
      <c r="J273" s="222">
        <f>ROUND(I273*H273,2)</f>
        <v>0</v>
      </c>
      <c r="K273" s="223"/>
      <c r="L273" s="45"/>
      <c r="M273" s="224" t="s">
        <v>1</v>
      </c>
      <c r="N273" s="225" t="s">
        <v>43</v>
      </c>
      <c r="O273" s="92"/>
      <c r="P273" s="226">
        <f>O273*H273</f>
        <v>0</v>
      </c>
      <c r="Q273" s="226">
        <v>0.01943</v>
      </c>
      <c r="R273" s="226">
        <f>Q273*H273</f>
        <v>0.04775894</v>
      </c>
      <c r="S273" s="226">
        <v>0</v>
      </c>
      <c r="T273" s="22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8" t="s">
        <v>165</v>
      </c>
      <c r="AT273" s="228" t="s">
        <v>138</v>
      </c>
      <c r="AU273" s="228" t="s">
        <v>88</v>
      </c>
      <c r="AY273" s="18" t="s">
        <v>135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8" t="s">
        <v>86</v>
      </c>
      <c r="BK273" s="229">
        <f>ROUND(I273*H273,2)</f>
        <v>0</v>
      </c>
      <c r="BL273" s="18" t="s">
        <v>165</v>
      </c>
      <c r="BM273" s="228" t="s">
        <v>264</v>
      </c>
    </row>
    <row r="274" spans="1:51" s="13" customFormat="1" ht="12">
      <c r="A274" s="13"/>
      <c r="B274" s="230"/>
      <c r="C274" s="231"/>
      <c r="D274" s="232" t="s">
        <v>144</v>
      </c>
      <c r="E274" s="233" t="s">
        <v>1</v>
      </c>
      <c r="F274" s="234" t="s">
        <v>265</v>
      </c>
      <c r="G274" s="231"/>
      <c r="H274" s="233" t="s">
        <v>1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144</v>
      </c>
      <c r="AU274" s="240" t="s">
        <v>88</v>
      </c>
      <c r="AV274" s="13" t="s">
        <v>86</v>
      </c>
      <c r="AW274" s="13" t="s">
        <v>35</v>
      </c>
      <c r="AX274" s="13" t="s">
        <v>78</v>
      </c>
      <c r="AY274" s="240" t="s">
        <v>135</v>
      </c>
    </row>
    <row r="275" spans="1:51" s="14" customFormat="1" ht="12">
      <c r="A275" s="14"/>
      <c r="B275" s="241"/>
      <c r="C275" s="242"/>
      <c r="D275" s="232" t="s">
        <v>144</v>
      </c>
      <c r="E275" s="243" t="s">
        <v>1</v>
      </c>
      <c r="F275" s="244" t="s">
        <v>266</v>
      </c>
      <c r="G275" s="242"/>
      <c r="H275" s="245">
        <v>0.404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144</v>
      </c>
      <c r="AU275" s="251" t="s">
        <v>88</v>
      </c>
      <c r="AV275" s="14" t="s">
        <v>88</v>
      </c>
      <c r="AW275" s="14" t="s">
        <v>35</v>
      </c>
      <c r="AX275" s="14" t="s">
        <v>78</v>
      </c>
      <c r="AY275" s="251" t="s">
        <v>135</v>
      </c>
    </row>
    <row r="276" spans="1:51" s="14" customFormat="1" ht="12">
      <c r="A276" s="14"/>
      <c r="B276" s="241"/>
      <c r="C276" s="242"/>
      <c r="D276" s="232" t="s">
        <v>144</v>
      </c>
      <c r="E276" s="243" t="s">
        <v>1</v>
      </c>
      <c r="F276" s="244" t="s">
        <v>267</v>
      </c>
      <c r="G276" s="242"/>
      <c r="H276" s="245">
        <v>0.536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1" t="s">
        <v>144</v>
      </c>
      <c r="AU276" s="251" t="s">
        <v>88</v>
      </c>
      <c r="AV276" s="14" t="s">
        <v>88</v>
      </c>
      <c r="AW276" s="14" t="s">
        <v>35</v>
      </c>
      <c r="AX276" s="14" t="s">
        <v>78</v>
      </c>
      <c r="AY276" s="251" t="s">
        <v>135</v>
      </c>
    </row>
    <row r="277" spans="1:51" s="14" customFormat="1" ht="12">
      <c r="A277" s="14"/>
      <c r="B277" s="241"/>
      <c r="C277" s="242"/>
      <c r="D277" s="232" t="s">
        <v>144</v>
      </c>
      <c r="E277" s="243" t="s">
        <v>1</v>
      </c>
      <c r="F277" s="244" t="s">
        <v>268</v>
      </c>
      <c r="G277" s="242"/>
      <c r="H277" s="245">
        <v>0.726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144</v>
      </c>
      <c r="AU277" s="251" t="s">
        <v>88</v>
      </c>
      <c r="AV277" s="14" t="s">
        <v>88</v>
      </c>
      <c r="AW277" s="14" t="s">
        <v>35</v>
      </c>
      <c r="AX277" s="14" t="s">
        <v>78</v>
      </c>
      <c r="AY277" s="251" t="s">
        <v>135</v>
      </c>
    </row>
    <row r="278" spans="1:51" s="14" customFormat="1" ht="12">
      <c r="A278" s="14"/>
      <c r="B278" s="241"/>
      <c r="C278" s="242"/>
      <c r="D278" s="232" t="s">
        <v>144</v>
      </c>
      <c r="E278" s="243" t="s">
        <v>1</v>
      </c>
      <c r="F278" s="244" t="s">
        <v>269</v>
      </c>
      <c r="G278" s="242"/>
      <c r="H278" s="245">
        <v>0.363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1" t="s">
        <v>144</v>
      </c>
      <c r="AU278" s="251" t="s">
        <v>88</v>
      </c>
      <c r="AV278" s="14" t="s">
        <v>88</v>
      </c>
      <c r="AW278" s="14" t="s">
        <v>35</v>
      </c>
      <c r="AX278" s="14" t="s">
        <v>78</v>
      </c>
      <c r="AY278" s="251" t="s">
        <v>135</v>
      </c>
    </row>
    <row r="279" spans="1:51" s="14" customFormat="1" ht="12">
      <c r="A279" s="14"/>
      <c r="B279" s="241"/>
      <c r="C279" s="242"/>
      <c r="D279" s="232" t="s">
        <v>144</v>
      </c>
      <c r="E279" s="243" t="s">
        <v>1</v>
      </c>
      <c r="F279" s="244" t="s">
        <v>270</v>
      </c>
      <c r="G279" s="242"/>
      <c r="H279" s="245">
        <v>0.154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1" t="s">
        <v>144</v>
      </c>
      <c r="AU279" s="251" t="s">
        <v>88</v>
      </c>
      <c r="AV279" s="14" t="s">
        <v>88</v>
      </c>
      <c r="AW279" s="14" t="s">
        <v>35</v>
      </c>
      <c r="AX279" s="14" t="s">
        <v>78</v>
      </c>
      <c r="AY279" s="251" t="s">
        <v>135</v>
      </c>
    </row>
    <row r="280" spans="1:51" s="14" customFormat="1" ht="12">
      <c r="A280" s="14"/>
      <c r="B280" s="241"/>
      <c r="C280" s="242"/>
      <c r="D280" s="232" t="s">
        <v>144</v>
      </c>
      <c r="E280" s="243" t="s">
        <v>1</v>
      </c>
      <c r="F280" s="244" t="s">
        <v>271</v>
      </c>
      <c r="G280" s="242"/>
      <c r="H280" s="245">
        <v>0.275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1" t="s">
        <v>144</v>
      </c>
      <c r="AU280" s="251" t="s">
        <v>88</v>
      </c>
      <c r="AV280" s="14" t="s">
        <v>88</v>
      </c>
      <c r="AW280" s="14" t="s">
        <v>35</v>
      </c>
      <c r="AX280" s="14" t="s">
        <v>78</v>
      </c>
      <c r="AY280" s="251" t="s">
        <v>135</v>
      </c>
    </row>
    <row r="281" spans="1:51" s="15" customFormat="1" ht="12">
      <c r="A281" s="15"/>
      <c r="B281" s="252"/>
      <c r="C281" s="253"/>
      <c r="D281" s="232" t="s">
        <v>144</v>
      </c>
      <c r="E281" s="254" t="s">
        <v>1</v>
      </c>
      <c r="F281" s="255" t="s">
        <v>152</v>
      </c>
      <c r="G281" s="253"/>
      <c r="H281" s="256">
        <v>2.458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2" t="s">
        <v>144</v>
      </c>
      <c r="AU281" s="262" t="s">
        <v>88</v>
      </c>
      <c r="AV281" s="15" t="s">
        <v>142</v>
      </c>
      <c r="AW281" s="15" t="s">
        <v>35</v>
      </c>
      <c r="AX281" s="15" t="s">
        <v>86</v>
      </c>
      <c r="AY281" s="262" t="s">
        <v>135</v>
      </c>
    </row>
    <row r="282" spans="1:65" s="2" customFormat="1" ht="24.15" customHeight="1">
      <c r="A282" s="39"/>
      <c r="B282" s="40"/>
      <c r="C282" s="216" t="s">
        <v>165</v>
      </c>
      <c r="D282" s="216" t="s">
        <v>138</v>
      </c>
      <c r="E282" s="217" t="s">
        <v>272</v>
      </c>
      <c r="F282" s="218" t="s">
        <v>273</v>
      </c>
      <c r="G282" s="219" t="s">
        <v>141</v>
      </c>
      <c r="H282" s="220">
        <v>2.458</v>
      </c>
      <c r="I282" s="221"/>
      <c r="J282" s="222">
        <f>ROUND(I282*H282,2)</f>
        <v>0</v>
      </c>
      <c r="K282" s="223"/>
      <c r="L282" s="45"/>
      <c r="M282" s="224" t="s">
        <v>1</v>
      </c>
      <c r="N282" s="225" t="s">
        <v>43</v>
      </c>
      <c r="O282" s="92"/>
      <c r="P282" s="226">
        <f>O282*H282</f>
        <v>0</v>
      </c>
      <c r="Q282" s="226">
        <v>0.03885</v>
      </c>
      <c r="R282" s="226">
        <f>Q282*H282</f>
        <v>0.09549330000000002</v>
      </c>
      <c r="S282" s="226">
        <v>0</v>
      </c>
      <c r="T282" s="22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8" t="s">
        <v>165</v>
      </c>
      <c r="AT282" s="228" t="s">
        <v>138</v>
      </c>
      <c r="AU282" s="228" t="s">
        <v>88</v>
      </c>
      <c r="AY282" s="18" t="s">
        <v>135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8" t="s">
        <v>86</v>
      </c>
      <c r="BK282" s="229">
        <f>ROUND(I282*H282,2)</f>
        <v>0</v>
      </c>
      <c r="BL282" s="18" t="s">
        <v>165</v>
      </c>
      <c r="BM282" s="228" t="s">
        <v>274</v>
      </c>
    </row>
    <row r="283" spans="1:51" s="13" customFormat="1" ht="12">
      <c r="A283" s="13"/>
      <c r="B283" s="230"/>
      <c r="C283" s="231"/>
      <c r="D283" s="232" t="s">
        <v>144</v>
      </c>
      <c r="E283" s="233" t="s">
        <v>1</v>
      </c>
      <c r="F283" s="234" t="s">
        <v>265</v>
      </c>
      <c r="G283" s="231"/>
      <c r="H283" s="233" t="s">
        <v>1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144</v>
      </c>
      <c r="AU283" s="240" t="s">
        <v>88</v>
      </c>
      <c r="AV283" s="13" t="s">
        <v>86</v>
      </c>
      <c r="AW283" s="13" t="s">
        <v>35</v>
      </c>
      <c r="AX283" s="13" t="s">
        <v>78</v>
      </c>
      <c r="AY283" s="240" t="s">
        <v>135</v>
      </c>
    </row>
    <row r="284" spans="1:51" s="14" customFormat="1" ht="12">
      <c r="A284" s="14"/>
      <c r="B284" s="241"/>
      <c r="C284" s="242"/>
      <c r="D284" s="232" t="s">
        <v>144</v>
      </c>
      <c r="E284" s="243" t="s">
        <v>1</v>
      </c>
      <c r="F284" s="244" t="s">
        <v>266</v>
      </c>
      <c r="G284" s="242"/>
      <c r="H284" s="245">
        <v>0.404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1" t="s">
        <v>144</v>
      </c>
      <c r="AU284" s="251" t="s">
        <v>88</v>
      </c>
      <c r="AV284" s="14" t="s">
        <v>88</v>
      </c>
      <c r="AW284" s="14" t="s">
        <v>35</v>
      </c>
      <c r="AX284" s="14" t="s">
        <v>78</v>
      </c>
      <c r="AY284" s="251" t="s">
        <v>135</v>
      </c>
    </row>
    <row r="285" spans="1:51" s="14" customFormat="1" ht="12">
      <c r="A285" s="14"/>
      <c r="B285" s="241"/>
      <c r="C285" s="242"/>
      <c r="D285" s="232" t="s">
        <v>144</v>
      </c>
      <c r="E285" s="243" t="s">
        <v>1</v>
      </c>
      <c r="F285" s="244" t="s">
        <v>267</v>
      </c>
      <c r="G285" s="242"/>
      <c r="H285" s="245">
        <v>0.536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144</v>
      </c>
      <c r="AU285" s="251" t="s">
        <v>88</v>
      </c>
      <c r="AV285" s="14" t="s">
        <v>88</v>
      </c>
      <c r="AW285" s="14" t="s">
        <v>35</v>
      </c>
      <c r="AX285" s="14" t="s">
        <v>78</v>
      </c>
      <c r="AY285" s="251" t="s">
        <v>135</v>
      </c>
    </row>
    <row r="286" spans="1:51" s="14" customFormat="1" ht="12">
      <c r="A286" s="14"/>
      <c r="B286" s="241"/>
      <c r="C286" s="242"/>
      <c r="D286" s="232" t="s">
        <v>144</v>
      </c>
      <c r="E286" s="243" t="s">
        <v>1</v>
      </c>
      <c r="F286" s="244" t="s">
        <v>268</v>
      </c>
      <c r="G286" s="242"/>
      <c r="H286" s="245">
        <v>0.726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1" t="s">
        <v>144</v>
      </c>
      <c r="AU286" s="251" t="s">
        <v>88</v>
      </c>
      <c r="AV286" s="14" t="s">
        <v>88</v>
      </c>
      <c r="AW286" s="14" t="s">
        <v>35</v>
      </c>
      <c r="AX286" s="14" t="s">
        <v>78</v>
      </c>
      <c r="AY286" s="251" t="s">
        <v>135</v>
      </c>
    </row>
    <row r="287" spans="1:51" s="14" customFormat="1" ht="12">
      <c r="A287" s="14"/>
      <c r="B287" s="241"/>
      <c r="C287" s="242"/>
      <c r="D287" s="232" t="s">
        <v>144</v>
      </c>
      <c r="E287" s="243" t="s">
        <v>1</v>
      </c>
      <c r="F287" s="244" t="s">
        <v>269</v>
      </c>
      <c r="G287" s="242"/>
      <c r="H287" s="245">
        <v>0.363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144</v>
      </c>
      <c r="AU287" s="251" t="s">
        <v>88</v>
      </c>
      <c r="AV287" s="14" t="s">
        <v>88</v>
      </c>
      <c r="AW287" s="14" t="s">
        <v>35</v>
      </c>
      <c r="AX287" s="14" t="s">
        <v>78</v>
      </c>
      <c r="AY287" s="251" t="s">
        <v>135</v>
      </c>
    </row>
    <row r="288" spans="1:51" s="14" customFormat="1" ht="12">
      <c r="A288" s="14"/>
      <c r="B288" s="241"/>
      <c r="C288" s="242"/>
      <c r="D288" s="232" t="s">
        <v>144</v>
      </c>
      <c r="E288" s="243" t="s">
        <v>1</v>
      </c>
      <c r="F288" s="244" t="s">
        <v>270</v>
      </c>
      <c r="G288" s="242"/>
      <c r="H288" s="245">
        <v>0.154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144</v>
      </c>
      <c r="AU288" s="251" t="s">
        <v>88</v>
      </c>
      <c r="AV288" s="14" t="s">
        <v>88</v>
      </c>
      <c r="AW288" s="14" t="s">
        <v>35</v>
      </c>
      <c r="AX288" s="14" t="s">
        <v>78</v>
      </c>
      <c r="AY288" s="251" t="s">
        <v>135</v>
      </c>
    </row>
    <row r="289" spans="1:51" s="14" customFormat="1" ht="12">
      <c r="A289" s="14"/>
      <c r="B289" s="241"/>
      <c r="C289" s="242"/>
      <c r="D289" s="232" t="s">
        <v>144</v>
      </c>
      <c r="E289" s="243" t="s">
        <v>1</v>
      </c>
      <c r="F289" s="244" t="s">
        <v>271</v>
      </c>
      <c r="G289" s="242"/>
      <c r="H289" s="245">
        <v>0.275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1" t="s">
        <v>144</v>
      </c>
      <c r="AU289" s="251" t="s">
        <v>88</v>
      </c>
      <c r="AV289" s="14" t="s">
        <v>88</v>
      </c>
      <c r="AW289" s="14" t="s">
        <v>35</v>
      </c>
      <c r="AX289" s="14" t="s">
        <v>78</v>
      </c>
      <c r="AY289" s="251" t="s">
        <v>135</v>
      </c>
    </row>
    <row r="290" spans="1:51" s="15" customFormat="1" ht="12">
      <c r="A290" s="15"/>
      <c r="B290" s="252"/>
      <c r="C290" s="253"/>
      <c r="D290" s="232" t="s">
        <v>144</v>
      </c>
      <c r="E290" s="254" t="s">
        <v>1</v>
      </c>
      <c r="F290" s="255" t="s">
        <v>152</v>
      </c>
      <c r="G290" s="253"/>
      <c r="H290" s="256">
        <v>2.458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2" t="s">
        <v>144</v>
      </c>
      <c r="AU290" s="262" t="s">
        <v>88</v>
      </c>
      <c r="AV290" s="15" t="s">
        <v>142</v>
      </c>
      <c r="AW290" s="15" t="s">
        <v>35</v>
      </c>
      <c r="AX290" s="15" t="s">
        <v>86</v>
      </c>
      <c r="AY290" s="262" t="s">
        <v>135</v>
      </c>
    </row>
    <row r="291" spans="1:65" s="2" customFormat="1" ht="24.15" customHeight="1">
      <c r="A291" s="39"/>
      <c r="B291" s="40"/>
      <c r="C291" s="216" t="s">
        <v>275</v>
      </c>
      <c r="D291" s="216" t="s">
        <v>138</v>
      </c>
      <c r="E291" s="217" t="s">
        <v>276</v>
      </c>
      <c r="F291" s="218" t="s">
        <v>277</v>
      </c>
      <c r="G291" s="219" t="s">
        <v>141</v>
      </c>
      <c r="H291" s="220">
        <v>2.458</v>
      </c>
      <c r="I291" s="221"/>
      <c r="J291" s="222">
        <f>ROUND(I291*H291,2)</f>
        <v>0</v>
      </c>
      <c r="K291" s="223"/>
      <c r="L291" s="45"/>
      <c r="M291" s="224" t="s">
        <v>1</v>
      </c>
      <c r="N291" s="225" t="s">
        <v>43</v>
      </c>
      <c r="O291" s="92"/>
      <c r="P291" s="226">
        <f>O291*H291</f>
        <v>0</v>
      </c>
      <c r="Q291" s="226">
        <v>0.05828</v>
      </c>
      <c r="R291" s="226">
        <f>Q291*H291</f>
        <v>0.14325224</v>
      </c>
      <c r="S291" s="226">
        <v>0</v>
      </c>
      <c r="T291" s="22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8" t="s">
        <v>165</v>
      </c>
      <c r="AT291" s="228" t="s">
        <v>138</v>
      </c>
      <c r="AU291" s="228" t="s">
        <v>88</v>
      </c>
      <c r="AY291" s="18" t="s">
        <v>135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8" t="s">
        <v>86</v>
      </c>
      <c r="BK291" s="229">
        <f>ROUND(I291*H291,2)</f>
        <v>0</v>
      </c>
      <c r="BL291" s="18" t="s">
        <v>165</v>
      </c>
      <c r="BM291" s="228" t="s">
        <v>278</v>
      </c>
    </row>
    <row r="292" spans="1:51" s="13" customFormat="1" ht="12">
      <c r="A292" s="13"/>
      <c r="B292" s="230"/>
      <c r="C292" s="231"/>
      <c r="D292" s="232" t="s">
        <v>144</v>
      </c>
      <c r="E292" s="233" t="s">
        <v>1</v>
      </c>
      <c r="F292" s="234" t="s">
        <v>265</v>
      </c>
      <c r="G292" s="231"/>
      <c r="H292" s="233" t="s">
        <v>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144</v>
      </c>
      <c r="AU292" s="240" t="s">
        <v>88</v>
      </c>
      <c r="AV292" s="13" t="s">
        <v>86</v>
      </c>
      <c r="AW292" s="13" t="s">
        <v>35</v>
      </c>
      <c r="AX292" s="13" t="s">
        <v>78</v>
      </c>
      <c r="AY292" s="240" t="s">
        <v>135</v>
      </c>
    </row>
    <row r="293" spans="1:51" s="14" customFormat="1" ht="12">
      <c r="A293" s="14"/>
      <c r="B293" s="241"/>
      <c r="C293" s="242"/>
      <c r="D293" s="232" t="s">
        <v>144</v>
      </c>
      <c r="E293" s="243" t="s">
        <v>1</v>
      </c>
      <c r="F293" s="244" t="s">
        <v>266</v>
      </c>
      <c r="G293" s="242"/>
      <c r="H293" s="245">
        <v>0.404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1" t="s">
        <v>144</v>
      </c>
      <c r="AU293" s="251" t="s">
        <v>88</v>
      </c>
      <c r="AV293" s="14" t="s">
        <v>88</v>
      </c>
      <c r="AW293" s="14" t="s">
        <v>35</v>
      </c>
      <c r="AX293" s="14" t="s">
        <v>78</v>
      </c>
      <c r="AY293" s="251" t="s">
        <v>135</v>
      </c>
    </row>
    <row r="294" spans="1:51" s="14" customFormat="1" ht="12">
      <c r="A294" s="14"/>
      <c r="B294" s="241"/>
      <c r="C294" s="242"/>
      <c r="D294" s="232" t="s">
        <v>144</v>
      </c>
      <c r="E294" s="243" t="s">
        <v>1</v>
      </c>
      <c r="F294" s="244" t="s">
        <v>267</v>
      </c>
      <c r="G294" s="242"/>
      <c r="H294" s="245">
        <v>0.536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1" t="s">
        <v>144</v>
      </c>
      <c r="AU294" s="251" t="s">
        <v>88</v>
      </c>
      <c r="AV294" s="14" t="s">
        <v>88</v>
      </c>
      <c r="AW294" s="14" t="s">
        <v>35</v>
      </c>
      <c r="AX294" s="14" t="s">
        <v>78</v>
      </c>
      <c r="AY294" s="251" t="s">
        <v>135</v>
      </c>
    </row>
    <row r="295" spans="1:51" s="14" customFormat="1" ht="12">
      <c r="A295" s="14"/>
      <c r="B295" s="241"/>
      <c r="C295" s="242"/>
      <c r="D295" s="232" t="s">
        <v>144</v>
      </c>
      <c r="E295" s="243" t="s">
        <v>1</v>
      </c>
      <c r="F295" s="244" t="s">
        <v>268</v>
      </c>
      <c r="G295" s="242"/>
      <c r="H295" s="245">
        <v>0.726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144</v>
      </c>
      <c r="AU295" s="251" t="s">
        <v>88</v>
      </c>
      <c r="AV295" s="14" t="s">
        <v>88</v>
      </c>
      <c r="AW295" s="14" t="s">
        <v>35</v>
      </c>
      <c r="AX295" s="14" t="s">
        <v>78</v>
      </c>
      <c r="AY295" s="251" t="s">
        <v>135</v>
      </c>
    </row>
    <row r="296" spans="1:51" s="14" customFormat="1" ht="12">
      <c r="A296" s="14"/>
      <c r="B296" s="241"/>
      <c r="C296" s="242"/>
      <c r="D296" s="232" t="s">
        <v>144</v>
      </c>
      <c r="E296" s="243" t="s">
        <v>1</v>
      </c>
      <c r="F296" s="244" t="s">
        <v>269</v>
      </c>
      <c r="G296" s="242"/>
      <c r="H296" s="245">
        <v>0.363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144</v>
      </c>
      <c r="AU296" s="251" t="s">
        <v>88</v>
      </c>
      <c r="AV296" s="14" t="s">
        <v>88</v>
      </c>
      <c r="AW296" s="14" t="s">
        <v>35</v>
      </c>
      <c r="AX296" s="14" t="s">
        <v>78</v>
      </c>
      <c r="AY296" s="251" t="s">
        <v>135</v>
      </c>
    </row>
    <row r="297" spans="1:51" s="14" customFormat="1" ht="12">
      <c r="A297" s="14"/>
      <c r="B297" s="241"/>
      <c r="C297" s="242"/>
      <c r="D297" s="232" t="s">
        <v>144</v>
      </c>
      <c r="E297" s="243" t="s">
        <v>1</v>
      </c>
      <c r="F297" s="244" t="s">
        <v>270</v>
      </c>
      <c r="G297" s="242"/>
      <c r="H297" s="245">
        <v>0.154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1" t="s">
        <v>144</v>
      </c>
      <c r="AU297" s="251" t="s">
        <v>88</v>
      </c>
      <c r="AV297" s="14" t="s">
        <v>88</v>
      </c>
      <c r="AW297" s="14" t="s">
        <v>35</v>
      </c>
      <c r="AX297" s="14" t="s">
        <v>78</v>
      </c>
      <c r="AY297" s="251" t="s">
        <v>135</v>
      </c>
    </row>
    <row r="298" spans="1:51" s="14" customFormat="1" ht="12">
      <c r="A298" s="14"/>
      <c r="B298" s="241"/>
      <c r="C298" s="242"/>
      <c r="D298" s="232" t="s">
        <v>144</v>
      </c>
      <c r="E298" s="243" t="s">
        <v>1</v>
      </c>
      <c r="F298" s="244" t="s">
        <v>271</v>
      </c>
      <c r="G298" s="242"/>
      <c r="H298" s="245">
        <v>0.275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1" t="s">
        <v>144</v>
      </c>
      <c r="AU298" s="251" t="s">
        <v>88</v>
      </c>
      <c r="AV298" s="14" t="s">
        <v>88</v>
      </c>
      <c r="AW298" s="14" t="s">
        <v>35</v>
      </c>
      <c r="AX298" s="14" t="s">
        <v>78</v>
      </c>
      <c r="AY298" s="251" t="s">
        <v>135</v>
      </c>
    </row>
    <row r="299" spans="1:51" s="15" customFormat="1" ht="12">
      <c r="A299" s="15"/>
      <c r="B299" s="252"/>
      <c r="C299" s="253"/>
      <c r="D299" s="232" t="s">
        <v>144</v>
      </c>
      <c r="E299" s="254" t="s">
        <v>1</v>
      </c>
      <c r="F299" s="255" t="s">
        <v>152</v>
      </c>
      <c r="G299" s="253"/>
      <c r="H299" s="256">
        <v>2.458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2" t="s">
        <v>144</v>
      </c>
      <c r="AU299" s="262" t="s">
        <v>88</v>
      </c>
      <c r="AV299" s="15" t="s">
        <v>142</v>
      </c>
      <c r="AW299" s="15" t="s">
        <v>35</v>
      </c>
      <c r="AX299" s="15" t="s">
        <v>86</v>
      </c>
      <c r="AY299" s="262" t="s">
        <v>135</v>
      </c>
    </row>
    <row r="300" spans="1:65" s="2" customFormat="1" ht="24.15" customHeight="1">
      <c r="A300" s="39"/>
      <c r="B300" s="40"/>
      <c r="C300" s="216" t="s">
        <v>279</v>
      </c>
      <c r="D300" s="216" t="s">
        <v>138</v>
      </c>
      <c r="E300" s="217" t="s">
        <v>280</v>
      </c>
      <c r="F300" s="218" t="s">
        <v>281</v>
      </c>
      <c r="G300" s="219" t="s">
        <v>141</v>
      </c>
      <c r="H300" s="220">
        <v>2.458</v>
      </c>
      <c r="I300" s="221"/>
      <c r="J300" s="222">
        <f>ROUND(I300*H300,2)</f>
        <v>0</v>
      </c>
      <c r="K300" s="223"/>
      <c r="L300" s="45"/>
      <c r="M300" s="224" t="s">
        <v>1</v>
      </c>
      <c r="N300" s="225" t="s">
        <v>43</v>
      </c>
      <c r="O300" s="92"/>
      <c r="P300" s="226">
        <f>O300*H300</f>
        <v>0</v>
      </c>
      <c r="Q300" s="226">
        <v>0.0798</v>
      </c>
      <c r="R300" s="226">
        <f>Q300*H300</f>
        <v>0.1961484</v>
      </c>
      <c r="S300" s="226">
        <v>0</v>
      </c>
      <c r="T300" s="22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8" t="s">
        <v>165</v>
      </c>
      <c r="AT300" s="228" t="s">
        <v>138</v>
      </c>
      <c r="AU300" s="228" t="s">
        <v>88</v>
      </c>
      <c r="AY300" s="18" t="s">
        <v>135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8" t="s">
        <v>86</v>
      </c>
      <c r="BK300" s="229">
        <f>ROUND(I300*H300,2)</f>
        <v>0</v>
      </c>
      <c r="BL300" s="18" t="s">
        <v>165</v>
      </c>
      <c r="BM300" s="228" t="s">
        <v>282</v>
      </c>
    </row>
    <row r="301" spans="1:51" s="13" customFormat="1" ht="12">
      <c r="A301" s="13"/>
      <c r="B301" s="230"/>
      <c r="C301" s="231"/>
      <c r="D301" s="232" t="s">
        <v>144</v>
      </c>
      <c r="E301" s="233" t="s">
        <v>1</v>
      </c>
      <c r="F301" s="234" t="s">
        <v>265</v>
      </c>
      <c r="G301" s="231"/>
      <c r="H301" s="233" t="s">
        <v>1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0" t="s">
        <v>144</v>
      </c>
      <c r="AU301" s="240" t="s">
        <v>88</v>
      </c>
      <c r="AV301" s="13" t="s">
        <v>86</v>
      </c>
      <c r="AW301" s="13" t="s">
        <v>35</v>
      </c>
      <c r="AX301" s="13" t="s">
        <v>78</v>
      </c>
      <c r="AY301" s="240" t="s">
        <v>135</v>
      </c>
    </row>
    <row r="302" spans="1:51" s="14" customFormat="1" ht="12">
      <c r="A302" s="14"/>
      <c r="B302" s="241"/>
      <c r="C302" s="242"/>
      <c r="D302" s="232" t="s">
        <v>144</v>
      </c>
      <c r="E302" s="243" t="s">
        <v>1</v>
      </c>
      <c r="F302" s="244" t="s">
        <v>266</v>
      </c>
      <c r="G302" s="242"/>
      <c r="H302" s="245">
        <v>0.404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1" t="s">
        <v>144</v>
      </c>
      <c r="AU302" s="251" t="s">
        <v>88</v>
      </c>
      <c r="AV302" s="14" t="s">
        <v>88</v>
      </c>
      <c r="AW302" s="14" t="s">
        <v>35</v>
      </c>
      <c r="AX302" s="14" t="s">
        <v>78</v>
      </c>
      <c r="AY302" s="251" t="s">
        <v>135</v>
      </c>
    </row>
    <row r="303" spans="1:51" s="14" customFormat="1" ht="12">
      <c r="A303" s="14"/>
      <c r="B303" s="241"/>
      <c r="C303" s="242"/>
      <c r="D303" s="232" t="s">
        <v>144</v>
      </c>
      <c r="E303" s="243" t="s">
        <v>1</v>
      </c>
      <c r="F303" s="244" t="s">
        <v>267</v>
      </c>
      <c r="G303" s="242"/>
      <c r="H303" s="245">
        <v>0.536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1" t="s">
        <v>144</v>
      </c>
      <c r="AU303" s="251" t="s">
        <v>88</v>
      </c>
      <c r="AV303" s="14" t="s">
        <v>88</v>
      </c>
      <c r="AW303" s="14" t="s">
        <v>35</v>
      </c>
      <c r="AX303" s="14" t="s">
        <v>78</v>
      </c>
      <c r="AY303" s="251" t="s">
        <v>135</v>
      </c>
    </row>
    <row r="304" spans="1:51" s="14" customFormat="1" ht="12">
      <c r="A304" s="14"/>
      <c r="B304" s="241"/>
      <c r="C304" s="242"/>
      <c r="D304" s="232" t="s">
        <v>144</v>
      </c>
      <c r="E304" s="243" t="s">
        <v>1</v>
      </c>
      <c r="F304" s="244" t="s">
        <v>268</v>
      </c>
      <c r="G304" s="242"/>
      <c r="H304" s="245">
        <v>0.726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144</v>
      </c>
      <c r="AU304" s="251" t="s">
        <v>88</v>
      </c>
      <c r="AV304" s="14" t="s">
        <v>88</v>
      </c>
      <c r="AW304" s="14" t="s">
        <v>35</v>
      </c>
      <c r="AX304" s="14" t="s">
        <v>78</v>
      </c>
      <c r="AY304" s="251" t="s">
        <v>135</v>
      </c>
    </row>
    <row r="305" spans="1:51" s="14" customFormat="1" ht="12">
      <c r="A305" s="14"/>
      <c r="B305" s="241"/>
      <c r="C305" s="242"/>
      <c r="D305" s="232" t="s">
        <v>144</v>
      </c>
      <c r="E305" s="243" t="s">
        <v>1</v>
      </c>
      <c r="F305" s="244" t="s">
        <v>269</v>
      </c>
      <c r="G305" s="242"/>
      <c r="H305" s="245">
        <v>0.363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1" t="s">
        <v>144</v>
      </c>
      <c r="AU305" s="251" t="s">
        <v>88</v>
      </c>
      <c r="AV305" s="14" t="s">
        <v>88</v>
      </c>
      <c r="AW305" s="14" t="s">
        <v>35</v>
      </c>
      <c r="AX305" s="14" t="s">
        <v>78</v>
      </c>
      <c r="AY305" s="251" t="s">
        <v>135</v>
      </c>
    </row>
    <row r="306" spans="1:51" s="14" customFormat="1" ht="12">
      <c r="A306" s="14"/>
      <c r="B306" s="241"/>
      <c r="C306" s="242"/>
      <c r="D306" s="232" t="s">
        <v>144</v>
      </c>
      <c r="E306" s="243" t="s">
        <v>1</v>
      </c>
      <c r="F306" s="244" t="s">
        <v>270</v>
      </c>
      <c r="G306" s="242"/>
      <c r="H306" s="245">
        <v>0.154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1" t="s">
        <v>144</v>
      </c>
      <c r="AU306" s="251" t="s">
        <v>88</v>
      </c>
      <c r="AV306" s="14" t="s">
        <v>88</v>
      </c>
      <c r="AW306" s="14" t="s">
        <v>35</v>
      </c>
      <c r="AX306" s="14" t="s">
        <v>78</v>
      </c>
      <c r="AY306" s="251" t="s">
        <v>135</v>
      </c>
    </row>
    <row r="307" spans="1:51" s="14" customFormat="1" ht="12">
      <c r="A307" s="14"/>
      <c r="B307" s="241"/>
      <c r="C307" s="242"/>
      <c r="D307" s="232" t="s">
        <v>144</v>
      </c>
      <c r="E307" s="243" t="s">
        <v>1</v>
      </c>
      <c r="F307" s="244" t="s">
        <v>271</v>
      </c>
      <c r="G307" s="242"/>
      <c r="H307" s="245">
        <v>0.275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1" t="s">
        <v>144</v>
      </c>
      <c r="AU307" s="251" t="s">
        <v>88</v>
      </c>
      <c r="AV307" s="14" t="s">
        <v>88</v>
      </c>
      <c r="AW307" s="14" t="s">
        <v>35</v>
      </c>
      <c r="AX307" s="14" t="s">
        <v>78</v>
      </c>
      <c r="AY307" s="251" t="s">
        <v>135</v>
      </c>
    </row>
    <row r="308" spans="1:51" s="15" customFormat="1" ht="12">
      <c r="A308" s="15"/>
      <c r="B308" s="252"/>
      <c r="C308" s="253"/>
      <c r="D308" s="232" t="s">
        <v>144</v>
      </c>
      <c r="E308" s="254" t="s">
        <v>1</v>
      </c>
      <c r="F308" s="255" t="s">
        <v>152</v>
      </c>
      <c r="G308" s="253"/>
      <c r="H308" s="256">
        <v>2.458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2" t="s">
        <v>144</v>
      </c>
      <c r="AU308" s="262" t="s">
        <v>88</v>
      </c>
      <c r="AV308" s="15" t="s">
        <v>142</v>
      </c>
      <c r="AW308" s="15" t="s">
        <v>35</v>
      </c>
      <c r="AX308" s="15" t="s">
        <v>86</v>
      </c>
      <c r="AY308" s="262" t="s">
        <v>135</v>
      </c>
    </row>
    <row r="309" spans="1:65" s="2" customFormat="1" ht="24.15" customHeight="1">
      <c r="A309" s="39"/>
      <c r="B309" s="40"/>
      <c r="C309" s="216" t="s">
        <v>283</v>
      </c>
      <c r="D309" s="216" t="s">
        <v>138</v>
      </c>
      <c r="E309" s="217" t="s">
        <v>284</v>
      </c>
      <c r="F309" s="218" t="s">
        <v>285</v>
      </c>
      <c r="G309" s="219" t="s">
        <v>141</v>
      </c>
      <c r="H309" s="220">
        <v>2.458</v>
      </c>
      <c r="I309" s="221"/>
      <c r="J309" s="222">
        <f>ROUND(I309*H309,2)</f>
        <v>0</v>
      </c>
      <c r="K309" s="223"/>
      <c r="L309" s="45"/>
      <c r="M309" s="224" t="s">
        <v>1</v>
      </c>
      <c r="N309" s="225" t="s">
        <v>43</v>
      </c>
      <c r="O309" s="92"/>
      <c r="P309" s="226">
        <f>O309*H309</f>
        <v>0</v>
      </c>
      <c r="Q309" s="226">
        <v>0.09975</v>
      </c>
      <c r="R309" s="226">
        <f>Q309*H309</f>
        <v>0.24518550000000003</v>
      </c>
      <c r="S309" s="226">
        <v>0</v>
      </c>
      <c r="T309" s="22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8" t="s">
        <v>165</v>
      </c>
      <c r="AT309" s="228" t="s">
        <v>138</v>
      </c>
      <c r="AU309" s="228" t="s">
        <v>88</v>
      </c>
      <c r="AY309" s="18" t="s">
        <v>135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8" t="s">
        <v>86</v>
      </c>
      <c r="BK309" s="229">
        <f>ROUND(I309*H309,2)</f>
        <v>0</v>
      </c>
      <c r="BL309" s="18" t="s">
        <v>165</v>
      </c>
      <c r="BM309" s="228" t="s">
        <v>286</v>
      </c>
    </row>
    <row r="310" spans="1:51" s="13" customFormat="1" ht="12">
      <c r="A310" s="13"/>
      <c r="B310" s="230"/>
      <c r="C310" s="231"/>
      <c r="D310" s="232" t="s">
        <v>144</v>
      </c>
      <c r="E310" s="233" t="s">
        <v>1</v>
      </c>
      <c r="F310" s="234" t="s">
        <v>265</v>
      </c>
      <c r="G310" s="231"/>
      <c r="H310" s="233" t="s">
        <v>1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0" t="s">
        <v>144</v>
      </c>
      <c r="AU310" s="240" t="s">
        <v>88</v>
      </c>
      <c r="AV310" s="13" t="s">
        <v>86</v>
      </c>
      <c r="AW310" s="13" t="s">
        <v>35</v>
      </c>
      <c r="AX310" s="13" t="s">
        <v>78</v>
      </c>
      <c r="AY310" s="240" t="s">
        <v>135</v>
      </c>
    </row>
    <row r="311" spans="1:51" s="14" customFormat="1" ht="12">
      <c r="A311" s="14"/>
      <c r="B311" s="241"/>
      <c r="C311" s="242"/>
      <c r="D311" s="232" t="s">
        <v>144</v>
      </c>
      <c r="E311" s="243" t="s">
        <v>1</v>
      </c>
      <c r="F311" s="244" t="s">
        <v>266</v>
      </c>
      <c r="G311" s="242"/>
      <c r="H311" s="245">
        <v>0.404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1" t="s">
        <v>144</v>
      </c>
      <c r="AU311" s="251" t="s">
        <v>88</v>
      </c>
      <c r="AV311" s="14" t="s">
        <v>88</v>
      </c>
      <c r="AW311" s="14" t="s">
        <v>35</v>
      </c>
      <c r="AX311" s="14" t="s">
        <v>78</v>
      </c>
      <c r="AY311" s="251" t="s">
        <v>135</v>
      </c>
    </row>
    <row r="312" spans="1:51" s="14" customFormat="1" ht="12">
      <c r="A312" s="14"/>
      <c r="B312" s="241"/>
      <c r="C312" s="242"/>
      <c r="D312" s="232" t="s">
        <v>144</v>
      </c>
      <c r="E312" s="243" t="s">
        <v>1</v>
      </c>
      <c r="F312" s="244" t="s">
        <v>267</v>
      </c>
      <c r="G312" s="242"/>
      <c r="H312" s="245">
        <v>0.536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144</v>
      </c>
      <c r="AU312" s="251" t="s">
        <v>88</v>
      </c>
      <c r="AV312" s="14" t="s">
        <v>88</v>
      </c>
      <c r="AW312" s="14" t="s">
        <v>35</v>
      </c>
      <c r="AX312" s="14" t="s">
        <v>78</v>
      </c>
      <c r="AY312" s="251" t="s">
        <v>135</v>
      </c>
    </row>
    <row r="313" spans="1:51" s="14" customFormat="1" ht="12">
      <c r="A313" s="14"/>
      <c r="B313" s="241"/>
      <c r="C313" s="242"/>
      <c r="D313" s="232" t="s">
        <v>144</v>
      </c>
      <c r="E313" s="243" t="s">
        <v>1</v>
      </c>
      <c r="F313" s="244" t="s">
        <v>268</v>
      </c>
      <c r="G313" s="242"/>
      <c r="H313" s="245">
        <v>0.726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144</v>
      </c>
      <c r="AU313" s="251" t="s">
        <v>88</v>
      </c>
      <c r="AV313" s="14" t="s">
        <v>88</v>
      </c>
      <c r="AW313" s="14" t="s">
        <v>35</v>
      </c>
      <c r="AX313" s="14" t="s">
        <v>78</v>
      </c>
      <c r="AY313" s="251" t="s">
        <v>135</v>
      </c>
    </row>
    <row r="314" spans="1:51" s="14" customFormat="1" ht="12">
      <c r="A314" s="14"/>
      <c r="B314" s="241"/>
      <c r="C314" s="242"/>
      <c r="D314" s="232" t="s">
        <v>144</v>
      </c>
      <c r="E314" s="243" t="s">
        <v>1</v>
      </c>
      <c r="F314" s="244" t="s">
        <v>269</v>
      </c>
      <c r="G314" s="242"/>
      <c r="H314" s="245">
        <v>0.363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1" t="s">
        <v>144</v>
      </c>
      <c r="AU314" s="251" t="s">
        <v>88</v>
      </c>
      <c r="AV314" s="14" t="s">
        <v>88</v>
      </c>
      <c r="AW314" s="14" t="s">
        <v>35</v>
      </c>
      <c r="AX314" s="14" t="s">
        <v>78</v>
      </c>
      <c r="AY314" s="251" t="s">
        <v>135</v>
      </c>
    </row>
    <row r="315" spans="1:51" s="14" customFormat="1" ht="12">
      <c r="A315" s="14"/>
      <c r="B315" s="241"/>
      <c r="C315" s="242"/>
      <c r="D315" s="232" t="s">
        <v>144</v>
      </c>
      <c r="E315" s="243" t="s">
        <v>1</v>
      </c>
      <c r="F315" s="244" t="s">
        <v>270</v>
      </c>
      <c r="G315" s="242"/>
      <c r="H315" s="245">
        <v>0.154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1" t="s">
        <v>144</v>
      </c>
      <c r="AU315" s="251" t="s">
        <v>88</v>
      </c>
      <c r="AV315" s="14" t="s">
        <v>88</v>
      </c>
      <c r="AW315" s="14" t="s">
        <v>35</v>
      </c>
      <c r="AX315" s="14" t="s">
        <v>78</v>
      </c>
      <c r="AY315" s="251" t="s">
        <v>135</v>
      </c>
    </row>
    <row r="316" spans="1:51" s="14" customFormat="1" ht="12">
      <c r="A316" s="14"/>
      <c r="B316" s="241"/>
      <c r="C316" s="242"/>
      <c r="D316" s="232" t="s">
        <v>144</v>
      </c>
      <c r="E316" s="243" t="s">
        <v>1</v>
      </c>
      <c r="F316" s="244" t="s">
        <v>271</v>
      </c>
      <c r="G316" s="242"/>
      <c r="H316" s="245">
        <v>0.275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144</v>
      </c>
      <c r="AU316" s="251" t="s">
        <v>88</v>
      </c>
      <c r="AV316" s="14" t="s">
        <v>88</v>
      </c>
      <c r="AW316" s="14" t="s">
        <v>35</v>
      </c>
      <c r="AX316" s="14" t="s">
        <v>78</v>
      </c>
      <c r="AY316" s="251" t="s">
        <v>135</v>
      </c>
    </row>
    <row r="317" spans="1:51" s="15" customFormat="1" ht="12">
      <c r="A317" s="15"/>
      <c r="B317" s="252"/>
      <c r="C317" s="253"/>
      <c r="D317" s="232" t="s">
        <v>144</v>
      </c>
      <c r="E317" s="254" t="s">
        <v>1</v>
      </c>
      <c r="F317" s="255" t="s">
        <v>152</v>
      </c>
      <c r="G317" s="253"/>
      <c r="H317" s="256">
        <v>2.458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2" t="s">
        <v>144</v>
      </c>
      <c r="AU317" s="262" t="s">
        <v>88</v>
      </c>
      <c r="AV317" s="15" t="s">
        <v>142</v>
      </c>
      <c r="AW317" s="15" t="s">
        <v>35</v>
      </c>
      <c r="AX317" s="15" t="s">
        <v>86</v>
      </c>
      <c r="AY317" s="262" t="s">
        <v>135</v>
      </c>
    </row>
    <row r="318" spans="1:65" s="2" customFormat="1" ht="24.15" customHeight="1">
      <c r="A318" s="39"/>
      <c r="B318" s="40"/>
      <c r="C318" s="216" t="s">
        <v>287</v>
      </c>
      <c r="D318" s="216" t="s">
        <v>138</v>
      </c>
      <c r="E318" s="217" t="s">
        <v>288</v>
      </c>
      <c r="F318" s="218" t="s">
        <v>289</v>
      </c>
      <c r="G318" s="219" t="s">
        <v>141</v>
      </c>
      <c r="H318" s="220">
        <v>7.541</v>
      </c>
      <c r="I318" s="221"/>
      <c r="J318" s="222">
        <f>ROUND(I318*H318,2)</f>
        <v>0</v>
      </c>
      <c r="K318" s="223"/>
      <c r="L318" s="45"/>
      <c r="M318" s="224" t="s">
        <v>1</v>
      </c>
      <c r="N318" s="225" t="s">
        <v>43</v>
      </c>
      <c r="O318" s="92"/>
      <c r="P318" s="226">
        <f>O318*H318</f>
        <v>0</v>
      </c>
      <c r="Q318" s="226">
        <v>0.01943</v>
      </c>
      <c r="R318" s="226">
        <f>Q318*H318</f>
        <v>0.14652163</v>
      </c>
      <c r="S318" s="226">
        <v>0</v>
      </c>
      <c r="T318" s="22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8" t="s">
        <v>142</v>
      </c>
      <c r="AT318" s="228" t="s">
        <v>138</v>
      </c>
      <c r="AU318" s="228" t="s">
        <v>88</v>
      </c>
      <c r="AY318" s="18" t="s">
        <v>135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8" t="s">
        <v>86</v>
      </c>
      <c r="BK318" s="229">
        <f>ROUND(I318*H318,2)</f>
        <v>0</v>
      </c>
      <c r="BL318" s="18" t="s">
        <v>142</v>
      </c>
      <c r="BM318" s="228" t="s">
        <v>290</v>
      </c>
    </row>
    <row r="319" spans="1:51" s="13" customFormat="1" ht="12">
      <c r="A319" s="13"/>
      <c r="B319" s="230"/>
      <c r="C319" s="231"/>
      <c r="D319" s="232" t="s">
        <v>144</v>
      </c>
      <c r="E319" s="233" t="s">
        <v>1</v>
      </c>
      <c r="F319" s="234" t="s">
        <v>265</v>
      </c>
      <c r="G319" s="231"/>
      <c r="H319" s="233" t="s">
        <v>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144</v>
      </c>
      <c r="AU319" s="240" t="s">
        <v>88</v>
      </c>
      <c r="AV319" s="13" t="s">
        <v>86</v>
      </c>
      <c r="AW319" s="13" t="s">
        <v>35</v>
      </c>
      <c r="AX319" s="13" t="s">
        <v>78</v>
      </c>
      <c r="AY319" s="240" t="s">
        <v>135</v>
      </c>
    </row>
    <row r="320" spans="1:51" s="14" customFormat="1" ht="12">
      <c r="A320" s="14"/>
      <c r="B320" s="241"/>
      <c r="C320" s="242"/>
      <c r="D320" s="232" t="s">
        <v>144</v>
      </c>
      <c r="E320" s="243" t="s">
        <v>1</v>
      </c>
      <c r="F320" s="244" t="s">
        <v>291</v>
      </c>
      <c r="G320" s="242"/>
      <c r="H320" s="245">
        <v>7.541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1" t="s">
        <v>144</v>
      </c>
      <c r="AU320" s="251" t="s">
        <v>88</v>
      </c>
      <c r="AV320" s="14" t="s">
        <v>88</v>
      </c>
      <c r="AW320" s="14" t="s">
        <v>35</v>
      </c>
      <c r="AX320" s="14" t="s">
        <v>78</v>
      </c>
      <c r="AY320" s="251" t="s">
        <v>135</v>
      </c>
    </row>
    <row r="321" spans="1:51" s="15" customFormat="1" ht="12">
      <c r="A321" s="15"/>
      <c r="B321" s="252"/>
      <c r="C321" s="253"/>
      <c r="D321" s="232" t="s">
        <v>144</v>
      </c>
      <c r="E321" s="254" t="s">
        <v>1</v>
      </c>
      <c r="F321" s="255" t="s">
        <v>152</v>
      </c>
      <c r="G321" s="253"/>
      <c r="H321" s="256">
        <v>7.541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2" t="s">
        <v>144</v>
      </c>
      <c r="AU321" s="262" t="s">
        <v>88</v>
      </c>
      <c r="AV321" s="15" t="s">
        <v>142</v>
      </c>
      <c r="AW321" s="15" t="s">
        <v>35</v>
      </c>
      <c r="AX321" s="15" t="s">
        <v>86</v>
      </c>
      <c r="AY321" s="262" t="s">
        <v>135</v>
      </c>
    </row>
    <row r="322" spans="1:65" s="2" customFormat="1" ht="24.15" customHeight="1">
      <c r="A322" s="39"/>
      <c r="B322" s="40"/>
      <c r="C322" s="216" t="s">
        <v>7</v>
      </c>
      <c r="D322" s="216" t="s">
        <v>138</v>
      </c>
      <c r="E322" s="217" t="s">
        <v>292</v>
      </c>
      <c r="F322" s="218" t="s">
        <v>293</v>
      </c>
      <c r="G322" s="219" t="s">
        <v>141</v>
      </c>
      <c r="H322" s="220">
        <v>7.541</v>
      </c>
      <c r="I322" s="221"/>
      <c r="J322" s="222">
        <f>ROUND(I322*H322,2)</f>
        <v>0</v>
      </c>
      <c r="K322" s="223"/>
      <c r="L322" s="45"/>
      <c r="M322" s="224" t="s">
        <v>1</v>
      </c>
      <c r="N322" s="225" t="s">
        <v>43</v>
      </c>
      <c r="O322" s="92"/>
      <c r="P322" s="226">
        <f>O322*H322</f>
        <v>0</v>
      </c>
      <c r="Q322" s="226">
        <v>0.03885</v>
      </c>
      <c r="R322" s="226">
        <f>Q322*H322</f>
        <v>0.29296785000000003</v>
      </c>
      <c r="S322" s="226">
        <v>0</v>
      </c>
      <c r="T322" s="227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8" t="s">
        <v>142</v>
      </c>
      <c r="AT322" s="228" t="s">
        <v>138</v>
      </c>
      <c r="AU322" s="228" t="s">
        <v>88</v>
      </c>
      <c r="AY322" s="18" t="s">
        <v>135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8" t="s">
        <v>86</v>
      </c>
      <c r="BK322" s="229">
        <f>ROUND(I322*H322,2)</f>
        <v>0</v>
      </c>
      <c r="BL322" s="18" t="s">
        <v>142</v>
      </c>
      <c r="BM322" s="228" t="s">
        <v>294</v>
      </c>
    </row>
    <row r="323" spans="1:51" s="13" customFormat="1" ht="12">
      <c r="A323" s="13"/>
      <c r="B323" s="230"/>
      <c r="C323" s="231"/>
      <c r="D323" s="232" t="s">
        <v>144</v>
      </c>
      <c r="E323" s="233" t="s">
        <v>1</v>
      </c>
      <c r="F323" s="234" t="s">
        <v>265</v>
      </c>
      <c r="G323" s="231"/>
      <c r="H323" s="233" t="s">
        <v>1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0" t="s">
        <v>144</v>
      </c>
      <c r="AU323" s="240" t="s">
        <v>88</v>
      </c>
      <c r="AV323" s="13" t="s">
        <v>86</v>
      </c>
      <c r="AW323" s="13" t="s">
        <v>35</v>
      </c>
      <c r="AX323" s="13" t="s">
        <v>78</v>
      </c>
      <c r="AY323" s="240" t="s">
        <v>135</v>
      </c>
    </row>
    <row r="324" spans="1:51" s="14" customFormat="1" ht="12">
      <c r="A324" s="14"/>
      <c r="B324" s="241"/>
      <c r="C324" s="242"/>
      <c r="D324" s="232" t="s">
        <v>144</v>
      </c>
      <c r="E324" s="243" t="s">
        <v>1</v>
      </c>
      <c r="F324" s="244" t="s">
        <v>291</v>
      </c>
      <c r="G324" s="242"/>
      <c r="H324" s="245">
        <v>7.541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1" t="s">
        <v>144</v>
      </c>
      <c r="AU324" s="251" t="s">
        <v>88</v>
      </c>
      <c r="AV324" s="14" t="s">
        <v>88</v>
      </c>
      <c r="AW324" s="14" t="s">
        <v>35</v>
      </c>
      <c r="AX324" s="14" t="s">
        <v>78</v>
      </c>
      <c r="AY324" s="251" t="s">
        <v>135</v>
      </c>
    </row>
    <row r="325" spans="1:51" s="15" customFormat="1" ht="12">
      <c r="A325" s="15"/>
      <c r="B325" s="252"/>
      <c r="C325" s="253"/>
      <c r="D325" s="232" t="s">
        <v>144</v>
      </c>
      <c r="E325" s="254" t="s">
        <v>1</v>
      </c>
      <c r="F325" s="255" t="s">
        <v>152</v>
      </c>
      <c r="G325" s="253"/>
      <c r="H325" s="256">
        <v>7.541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2" t="s">
        <v>144</v>
      </c>
      <c r="AU325" s="262" t="s">
        <v>88</v>
      </c>
      <c r="AV325" s="15" t="s">
        <v>142</v>
      </c>
      <c r="AW325" s="15" t="s">
        <v>35</v>
      </c>
      <c r="AX325" s="15" t="s">
        <v>86</v>
      </c>
      <c r="AY325" s="262" t="s">
        <v>135</v>
      </c>
    </row>
    <row r="326" spans="1:65" s="2" customFormat="1" ht="24.15" customHeight="1">
      <c r="A326" s="39"/>
      <c r="B326" s="40"/>
      <c r="C326" s="216" t="s">
        <v>295</v>
      </c>
      <c r="D326" s="216" t="s">
        <v>138</v>
      </c>
      <c r="E326" s="217" t="s">
        <v>296</v>
      </c>
      <c r="F326" s="218" t="s">
        <v>297</v>
      </c>
      <c r="G326" s="219" t="s">
        <v>141</v>
      </c>
      <c r="H326" s="220">
        <v>7.541</v>
      </c>
      <c r="I326" s="221"/>
      <c r="J326" s="222">
        <f>ROUND(I326*H326,2)</f>
        <v>0</v>
      </c>
      <c r="K326" s="223"/>
      <c r="L326" s="45"/>
      <c r="M326" s="224" t="s">
        <v>1</v>
      </c>
      <c r="N326" s="225" t="s">
        <v>43</v>
      </c>
      <c r="O326" s="92"/>
      <c r="P326" s="226">
        <f>O326*H326</f>
        <v>0</v>
      </c>
      <c r="Q326" s="226">
        <v>0.05828</v>
      </c>
      <c r="R326" s="226">
        <f>Q326*H326</f>
        <v>0.43948948</v>
      </c>
      <c r="S326" s="226">
        <v>0</v>
      </c>
      <c r="T326" s="22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8" t="s">
        <v>142</v>
      </c>
      <c r="AT326" s="228" t="s">
        <v>138</v>
      </c>
      <c r="AU326" s="228" t="s">
        <v>88</v>
      </c>
      <c r="AY326" s="18" t="s">
        <v>135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8" t="s">
        <v>86</v>
      </c>
      <c r="BK326" s="229">
        <f>ROUND(I326*H326,2)</f>
        <v>0</v>
      </c>
      <c r="BL326" s="18" t="s">
        <v>142</v>
      </c>
      <c r="BM326" s="228" t="s">
        <v>298</v>
      </c>
    </row>
    <row r="327" spans="1:51" s="13" customFormat="1" ht="12">
      <c r="A327" s="13"/>
      <c r="B327" s="230"/>
      <c r="C327" s="231"/>
      <c r="D327" s="232" t="s">
        <v>144</v>
      </c>
      <c r="E327" s="233" t="s">
        <v>1</v>
      </c>
      <c r="F327" s="234" t="s">
        <v>265</v>
      </c>
      <c r="G327" s="231"/>
      <c r="H327" s="233" t="s">
        <v>1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144</v>
      </c>
      <c r="AU327" s="240" t="s">
        <v>88</v>
      </c>
      <c r="AV327" s="13" t="s">
        <v>86</v>
      </c>
      <c r="AW327" s="13" t="s">
        <v>35</v>
      </c>
      <c r="AX327" s="13" t="s">
        <v>78</v>
      </c>
      <c r="AY327" s="240" t="s">
        <v>135</v>
      </c>
    </row>
    <row r="328" spans="1:51" s="14" customFormat="1" ht="12">
      <c r="A328" s="14"/>
      <c r="B328" s="241"/>
      <c r="C328" s="242"/>
      <c r="D328" s="232" t="s">
        <v>144</v>
      </c>
      <c r="E328" s="243" t="s">
        <v>1</v>
      </c>
      <c r="F328" s="244" t="s">
        <v>291</v>
      </c>
      <c r="G328" s="242"/>
      <c r="H328" s="245">
        <v>7.541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1" t="s">
        <v>144</v>
      </c>
      <c r="AU328" s="251" t="s">
        <v>88</v>
      </c>
      <c r="AV328" s="14" t="s">
        <v>88</v>
      </c>
      <c r="AW328" s="14" t="s">
        <v>35</v>
      </c>
      <c r="AX328" s="14" t="s">
        <v>78</v>
      </c>
      <c r="AY328" s="251" t="s">
        <v>135</v>
      </c>
    </row>
    <row r="329" spans="1:51" s="15" customFormat="1" ht="12">
      <c r="A329" s="15"/>
      <c r="B329" s="252"/>
      <c r="C329" s="253"/>
      <c r="D329" s="232" t="s">
        <v>144</v>
      </c>
      <c r="E329" s="254" t="s">
        <v>1</v>
      </c>
      <c r="F329" s="255" t="s">
        <v>152</v>
      </c>
      <c r="G329" s="253"/>
      <c r="H329" s="256">
        <v>7.541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2" t="s">
        <v>144</v>
      </c>
      <c r="AU329" s="262" t="s">
        <v>88</v>
      </c>
      <c r="AV329" s="15" t="s">
        <v>142</v>
      </c>
      <c r="AW329" s="15" t="s">
        <v>35</v>
      </c>
      <c r="AX329" s="15" t="s">
        <v>86</v>
      </c>
      <c r="AY329" s="262" t="s">
        <v>135</v>
      </c>
    </row>
    <row r="330" spans="1:65" s="2" customFormat="1" ht="24.15" customHeight="1">
      <c r="A330" s="39"/>
      <c r="B330" s="40"/>
      <c r="C330" s="216" t="s">
        <v>299</v>
      </c>
      <c r="D330" s="216" t="s">
        <v>138</v>
      </c>
      <c r="E330" s="217" t="s">
        <v>300</v>
      </c>
      <c r="F330" s="218" t="s">
        <v>301</v>
      </c>
      <c r="G330" s="219" t="s">
        <v>141</v>
      </c>
      <c r="H330" s="220">
        <v>7.541</v>
      </c>
      <c r="I330" s="221"/>
      <c r="J330" s="222">
        <f>ROUND(I330*H330,2)</f>
        <v>0</v>
      </c>
      <c r="K330" s="223"/>
      <c r="L330" s="45"/>
      <c r="M330" s="224" t="s">
        <v>1</v>
      </c>
      <c r="N330" s="225" t="s">
        <v>43</v>
      </c>
      <c r="O330" s="92"/>
      <c r="P330" s="226">
        <f>O330*H330</f>
        <v>0</v>
      </c>
      <c r="Q330" s="226">
        <v>0.0798</v>
      </c>
      <c r="R330" s="226">
        <f>Q330*H330</f>
        <v>0.6017718</v>
      </c>
      <c r="S330" s="226">
        <v>0</v>
      </c>
      <c r="T330" s="22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8" t="s">
        <v>142</v>
      </c>
      <c r="AT330" s="228" t="s">
        <v>138</v>
      </c>
      <c r="AU330" s="228" t="s">
        <v>88</v>
      </c>
      <c r="AY330" s="18" t="s">
        <v>135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8" t="s">
        <v>86</v>
      </c>
      <c r="BK330" s="229">
        <f>ROUND(I330*H330,2)</f>
        <v>0</v>
      </c>
      <c r="BL330" s="18" t="s">
        <v>142</v>
      </c>
      <c r="BM330" s="228" t="s">
        <v>302</v>
      </c>
    </row>
    <row r="331" spans="1:51" s="13" customFormat="1" ht="12">
      <c r="A331" s="13"/>
      <c r="B331" s="230"/>
      <c r="C331" s="231"/>
      <c r="D331" s="232" t="s">
        <v>144</v>
      </c>
      <c r="E331" s="233" t="s">
        <v>1</v>
      </c>
      <c r="F331" s="234" t="s">
        <v>265</v>
      </c>
      <c r="G331" s="231"/>
      <c r="H331" s="233" t="s">
        <v>1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0" t="s">
        <v>144</v>
      </c>
      <c r="AU331" s="240" t="s">
        <v>88</v>
      </c>
      <c r="AV331" s="13" t="s">
        <v>86</v>
      </c>
      <c r="AW331" s="13" t="s">
        <v>35</v>
      </c>
      <c r="AX331" s="13" t="s">
        <v>78</v>
      </c>
      <c r="AY331" s="240" t="s">
        <v>135</v>
      </c>
    </row>
    <row r="332" spans="1:51" s="14" customFormat="1" ht="12">
      <c r="A332" s="14"/>
      <c r="B332" s="241"/>
      <c r="C332" s="242"/>
      <c r="D332" s="232" t="s">
        <v>144</v>
      </c>
      <c r="E332" s="243" t="s">
        <v>1</v>
      </c>
      <c r="F332" s="244" t="s">
        <v>291</v>
      </c>
      <c r="G332" s="242"/>
      <c r="H332" s="245">
        <v>7.541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1" t="s">
        <v>144</v>
      </c>
      <c r="AU332" s="251" t="s">
        <v>88</v>
      </c>
      <c r="AV332" s="14" t="s">
        <v>88</v>
      </c>
      <c r="AW332" s="14" t="s">
        <v>35</v>
      </c>
      <c r="AX332" s="14" t="s">
        <v>78</v>
      </c>
      <c r="AY332" s="251" t="s">
        <v>135</v>
      </c>
    </row>
    <row r="333" spans="1:51" s="15" customFormat="1" ht="12">
      <c r="A333" s="15"/>
      <c r="B333" s="252"/>
      <c r="C333" s="253"/>
      <c r="D333" s="232" t="s">
        <v>144</v>
      </c>
      <c r="E333" s="254" t="s">
        <v>1</v>
      </c>
      <c r="F333" s="255" t="s">
        <v>152</v>
      </c>
      <c r="G333" s="253"/>
      <c r="H333" s="256">
        <v>7.541</v>
      </c>
      <c r="I333" s="257"/>
      <c r="J333" s="253"/>
      <c r="K333" s="253"/>
      <c r="L333" s="258"/>
      <c r="M333" s="259"/>
      <c r="N333" s="260"/>
      <c r="O333" s="260"/>
      <c r="P333" s="260"/>
      <c r="Q333" s="260"/>
      <c r="R333" s="260"/>
      <c r="S333" s="260"/>
      <c r="T333" s="261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2" t="s">
        <v>144</v>
      </c>
      <c r="AU333" s="262" t="s">
        <v>88</v>
      </c>
      <c r="AV333" s="15" t="s">
        <v>142</v>
      </c>
      <c r="AW333" s="15" t="s">
        <v>35</v>
      </c>
      <c r="AX333" s="15" t="s">
        <v>86</v>
      </c>
      <c r="AY333" s="262" t="s">
        <v>135</v>
      </c>
    </row>
    <row r="334" spans="1:65" s="2" customFormat="1" ht="24.15" customHeight="1">
      <c r="A334" s="39"/>
      <c r="B334" s="40"/>
      <c r="C334" s="216" t="s">
        <v>303</v>
      </c>
      <c r="D334" s="216" t="s">
        <v>138</v>
      </c>
      <c r="E334" s="217" t="s">
        <v>304</v>
      </c>
      <c r="F334" s="218" t="s">
        <v>305</v>
      </c>
      <c r="G334" s="219" t="s">
        <v>141</v>
      </c>
      <c r="H334" s="220">
        <v>7.541</v>
      </c>
      <c r="I334" s="221"/>
      <c r="J334" s="222">
        <f>ROUND(I334*H334,2)</f>
        <v>0</v>
      </c>
      <c r="K334" s="223"/>
      <c r="L334" s="45"/>
      <c r="M334" s="224" t="s">
        <v>1</v>
      </c>
      <c r="N334" s="225" t="s">
        <v>43</v>
      </c>
      <c r="O334" s="92"/>
      <c r="P334" s="226">
        <f>O334*H334</f>
        <v>0</v>
      </c>
      <c r="Q334" s="226">
        <v>0.09975</v>
      </c>
      <c r="R334" s="226">
        <f>Q334*H334</f>
        <v>0.75221475</v>
      </c>
      <c r="S334" s="226">
        <v>0</v>
      </c>
      <c r="T334" s="22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8" t="s">
        <v>142</v>
      </c>
      <c r="AT334" s="228" t="s">
        <v>138</v>
      </c>
      <c r="AU334" s="228" t="s">
        <v>88</v>
      </c>
      <c r="AY334" s="18" t="s">
        <v>135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8" t="s">
        <v>86</v>
      </c>
      <c r="BK334" s="229">
        <f>ROUND(I334*H334,2)</f>
        <v>0</v>
      </c>
      <c r="BL334" s="18" t="s">
        <v>142</v>
      </c>
      <c r="BM334" s="228" t="s">
        <v>306</v>
      </c>
    </row>
    <row r="335" spans="1:51" s="13" customFormat="1" ht="12">
      <c r="A335" s="13"/>
      <c r="B335" s="230"/>
      <c r="C335" s="231"/>
      <c r="D335" s="232" t="s">
        <v>144</v>
      </c>
      <c r="E335" s="233" t="s">
        <v>1</v>
      </c>
      <c r="F335" s="234" t="s">
        <v>265</v>
      </c>
      <c r="G335" s="231"/>
      <c r="H335" s="233" t="s">
        <v>1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0" t="s">
        <v>144</v>
      </c>
      <c r="AU335" s="240" t="s">
        <v>88</v>
      </c>
      <c r="AV335" s="13" t="s">
        <v>86</v>
      </c>
      <c r="AW335" s="13" t="s">
        <v>35</v>
      </c>
      <c r="AX335" s="13" t="s">
        <v>78</v>
      </c>
      <c r="AY335" s="240" t="s">
        <v>135</v>
      </c>
    </row>
    <row r="336" spans="1:51" s="14" customFormat="1" ht="12">
      <c r="A336" s="14"/>
      <c r="B336" s="241"/>
      <c r="C336" s="242"/>
      <c r="D336" s="232" t="s">
        <v>144</v>
      </c>
      <c r="E336" s="243" t="s">
        <v>1</v>
      </c>
      <c r="F336" s="244" t="s">
        <v>291</v>
      </c>
      <c r="G336" s="242"/>
      <c r="H336" s="245">
        <v>7.541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1" t="s">
        <v>144</v>
      </c>
      <c r="AU336" s="251" t="s">
        <v>88</v>
      </c>
      <c r="AV336" s="14" t="s">
        <v>88</v>
      </c>
      <c r="AW336" s="14" t="s">
        <v>35</v>
      </c>
      <c r="AX336" s="14" t="s">
        <v>78</v>
      </c>
      <c r="AY336" s="251" t="s">
        <v>135</v>
      </c>
    </row>
    <row r="337" spans="1:51" s="15" customFormat="1" ht="12">
      <c r="A337" s="15"/>
      <c r="B337" s="252"/>
      <c r="C337" s="253"/>
      <c r="D337" s="232" t="s">
        <v>144</v>
      </c>
      <c r="E337" s="254" t="s">
        <v>1</v>
      </c>
      <c r="F337" s="255" t="s">
        <v>152</v>
      </c>
      <c r="G337" s="253"/>
      <c r="H337" s="256">
        <v>7.541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2" t="s">
        <v>144</v>
      </c>
      <c r="AU337" s="262" t="s">
        <v>88</v>
      </c>
      <c r="AV337" s="15" t="s">
        <v>142</v>
      </c>
      <c r="AW337" s="15" t="s">
        <v>35</v>
      </c>
      <c r="AX337" s="15" t="s">
        <v>86</v>
      </c>
      <c r="AY337" s="262" t="s">
        <v>135</v>
      </c>
    </row>
    <row r="338" spans="1:65" s="2" customFormat="1" ht="24.15" customHeight="1">
      <c r="A338" s="39"/>
      <c r="B338" s="40"/>
      <c r="C338" s="216" t="s">
        <v>307</v>
      </c>
      <c r="D338" s="216" t="s">
        <v>138</v>
      </c>
      <c r="E338" s="217" t="s">
        <v>308</v>
      </c>
      <c r="F338" s="218" t="s">
        <v>309</v>
      </c>
      <c r="G338" s="219" t="s">
        <v>141</v>
      </c>
      <c r="H338" s="220">
        <v>1.482</v>
      </c>
      <c r="I338" s="221"/>
      <c r="J338" s="222">
        <f>ROUND(I338*H338,2)</f>
        <v>0</v>
      </c>
      <c r="K338" s="223"/>
      <c r="L338" s="45"/>
      <c r="M338" s="224" t="s">
        <v>1</v>
      </c>
      <c r="N338" s="225" t="s">
        <v>43</v>
      </c>
      <c r="O338" s="92"/>
      <c r="P338" s="226">
        <f>O338*H338</f>
        <v>0</v>
      </c>
      <c r="Q338" s="226">
        <v>0.01995</v>
      </c>
      <c r="R338" s="226">
        <f>Q338*H338</f>
        <v>0.0295659</v>
      </c>
      <c r="S338" s="226">
        <v>0</v>
      </c>
      <c r="T338" s="22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8" t="s">
        <v>142</v>
      </c>
      <c r="AT338" s="228" t="s">
        <v>138</v>
      </c>
      <c r="AU338" s="228" t="s">
        <v>88</v>
      </c>
      <c r="AY338" s="18" t="s">
        <v>135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18" t="s">
        <v>86</v>
      </c>
      <c r="BK338" s="229">
        <f>ROUND(I338*H338,2)</f>
        <v>0</v>
      </c>
      <c r="BL338" s="18" t="s">
        <v>142</v>
      </c>
      <c r="BM338" s="228" t="s">
        <v>310</v>
      </c>
    </row>
    <row r="339" spans="1:51" s="13" customFormat="1" ht="12">
      <c r="A339" s="13"/>
      <c r="B339" s="230"/>
      <c r="C339" s="231"/>
      <c r="D339" s="232" t="s">
        <v>144</v>
      </c>
      <c r="E339" s="233" t="s">
        <v>1</v>
      </c>
      <c r="F339" s="234" t="s">
        <v>311</v>
      </c>
      <c r="G339" s="231"/>
      <c r="H339" s="233" t="s">
        <v>1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144</v>
      </c>
      <c r="AU339" s="240" t="s">
        <v>88</v>
      </c>
      <c r="AV339" s="13" t="s">
        <v>86</v>
      </c>
      <c r="AW339" s="13" t="s">
        <v>35</v>
      </c>
      <c r="AX339" s="13" t="s">
        <v>78</v>
      </c>
      <c r="AY339" s="240" t="s">
        <v>135</v>
      </c>
    </row>
    <row r="340" spans="1:51" s="14" customFormat="1" ht="12">
      <c r="A340" s="14"/>
      <c r="B340" s="241"/>
      <c r="C340" s="242"/>
      <c r="D340" s="232" t="s">
        <v>144</v>
      </c>
      <c r="E340" s="243" t="s">
        <v>1</v>
      </c>
      <c r="F340" s="244" t="s">
        <v>312</v>
      </c>
      <c r="G340" s="242"/>
      <c r="H340" s="245">
        <v>0.504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144</v>
      </c>
      <c r="AU340" s="251" t="s">
        <v>88</v>
      </c>
      <c r="AV340" s="14" t="s">
        <v>88</v>
      </c>
      <c r="AW340" s="14" t="s">
        <v>35</v>
      </c>
      <c r="AX340" s="14" t="s">
        <v>78</v>
      </c>
      <c r="AY340" s="251" t="s">
        <v>135</v>
      </c>
    </row>
    <row r="341" spans="1:51" s="14" customFormat="1" ht="12">
      <c r="A341" s="14"/>
      <c r="B341" s="241"/>
      <c r="C341" s="242"/>
      <c r="D341" s="232" t="s">
        <v>144</v>
      </c>
      <c r="E341" s="243" t="s">
        <v>1</v>
      </c>
      <c r="F341" s="244" t="s">
        <v>313</v>
      </c>
      <c r="G341" s="242"/>
      <c r="H341" s="245">
        <v>0.2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1" t="s">
        <v>144</v>
      </c>
      <c r="AU341" s="251" t="s">
        <v>88</v>
      </c>
      <c r="AV341" s="14" t="s">
        <v>88</v>
      </c>
      <c r="AW341" s="14" t="s">
        <v>35</v>
      </c>
      <c r="AX341" s="14" t="s">
        <v>78</v>
      </c>
      <c r="AY341" s="251" t="s">
        <v>135</v>
      </c>
    </row>
    <row r="342" spans="1:51" s="14" customFormat="1" ht="12">
      <c r="A342" s="14"/>
      <c r="B342" s="241"/>
      <c r="C342" s="242"/>
      <c r="D342" s="232" t="s">
        <v>144</v>
      </c>
      <c r="E342" s="243" t="s">
        <v>1</v>
      </c>
      <c r="F342" s="244" t="s">
        <v>314</v>
      </c>
      <c r="G342" s="242"/>
      <c r="H342" s="245">
        <v>0.206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1" t="s">
        <v>144</v>
      </c>
      <c r="AU342" s="251" t="s">
        <v>88</v>
      </c>
      <c r="AV342" s="14" t="s">
        <v>88</v>
      </c>
      <c r="AW342" s="14" t="s">
        <v>35</v>
      </c>
      <c r="AX342" s="14" t="s">
        <v>78</v>
      </c>
      <c r="AY342" s="251" t="s">
        <v>135</v>
      </c>
    </row>
    <row r="343" spans="1:51" s="14" customFormat="1" ht="12">
      <c r="A343" s="14"/>
      <c r="B343" s="241"/>
      <c r="C343" s="242"/>
      <c r="D343" s="232" t="s">
        <v>144</v>
      </c>
      <c r="E343" s="243" t="s">
        <v>1</v>
      </c>
      <c r="F343" s="244" t="s">
        <v>315</v>
      </c>
      <c r="G343" s="242"/>
      <c r="H343" s="245">
        <v>0.199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1" t="s">
        <v>144</v>
      </c>
      <c r="AU343" s="251" t="s">
        <v>88</v>
      </c>
      <c r="AV343" s="14" t="s">
        <v>88</v>
      </c>
      <c r="AW343" s="14" t="s">
        <v>35</v>
      </c>
      <c r="AX343" s="14" t="s">
        <v>78</v>
      </c>
      <c r="AY343" s="251" t="s">
        <v>135</v>
      </c>
    </row>
    <row r="344" spans="1:51" s="14" customFormat="1" ht="12">
      <c r="A344" s="14"/>
      <c r="B344" s="241"/>
      <c r="C344" s="242"/>
      <c r="D344" s="232" t="s">
        <v>144</v>
      </c>
      <c r="E344" s="243" t="s">
        <v>1</v>
      </c>
      <c r="F344" s="244" t="s">
        <v>316</v>
      </c>
      <c r="G344" s="242"/>
      <c r="H344" s="245">
        <v>0.185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144</v>
      </c>
      <c r="AU344" s="251" t="s">
        <v>88</v>
      </c>
      <c r="AV344" s="14" t="s">
        <v>88</v>
      </c>
      <c r="AW344" s="14" t="s">
        <v>35</v>
      </c>
      <c r="AX344" s="14" t="s">
        <v>78</v>
      </c>
      <c r="AY344" s="251" t="s">
        <v>135</v>
      </c>
    </row>
    <row r="345" spans="1:51" s="14" customFormat="1" ht="12">
      <c r="A345" s="14"/>
      <c r="B345" s="241"/>
      <c r="C345" s="242"/>
      <c r="D345" s="232" t="s">
        <v>144</v>
      </c>
      <c r="E345" s="243" t="s">
        <v>1</v>
      </c>
      <c r="F345" s="244" t="s">
        <v>317</v>
      </c>
      <c r="G345" s="242"/>
      <c r="H345" s="245">
        <v>0.188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1" t="s">
        <v>144</v>
      </c>
      <c r="AU345" s="251" t="s">
        <v>88</v>
      </c>
      <c r="AV345" s="14" t="s">
        <v>88</v>
      </c>
      <c r="AW345" s="14" t="s">
        <v>35</v>
      </c>
      <c r="AX345" s="14" t="s">
        <v>78</v>
      </c>
      <c r="AY345" s="251" t="s">
        <v>135</v>
      </c>
    </row>
    <row r="346" spans="1:51" s="15" customFormat="1" ht="12">
      <c r="A346" s="15"/>
      <c r="B346" s="252"/>
      <c r="C346" s="253"/>
      <c r="D346" s="232" t="s">
        <v>144</v>
      </c>
      <c r="E346" s="254" t="s">
        <v>1</v>
      </c>
      <c r="F346" s="255" t="s">
        <v>152</v>
      </c>
      <c r="G346" s="253"/>
      <c r="H346" s="256">
        <v>1.482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2" t="s">
        <v>144</v>
      </c>
      <c r="AU346" s="262" t="s">
        <v>88</v>
      </c>
      <c r="AV346" s="15" t="s">
        <v>142</v>
      </c>
      <c r="AW346" s="15" t="s">
        <v>35</v>
      </c>
      <c r="AX346" s="15" t="s">
        <v>86</v>
      </c>
      <c r="AY346" s="262" t="s">
        <v>135</v>
      </c>
    </row>
    <row r="347" spans="1:65" s="2" customFormat="1" ht="24.15" customHeight="1">
      <c r="A347" s="39"/>
      <c r="B347" s="40"/>
      <c r="C347" s="216" t="s">
        <v>318</v>
      </c>
      <c r="D347" s="216" t="s">
        <v>138</v>
      </c>
      <c r="E347" s="217" t="s">
        <v>319</v>
      </c>
      <c r="F347" s="218" t="s">
        <v>320</v>
      </c>
      <c r="G347" s="219" t="s">
        <v>141</v>
      </c>
      <c r="H347" s="220">
        <v>1.482</v>
      </c>
      <c r="I347" s="221"/>
      <c r="J347" s="222">
        <f>ROUND(I347*H347,2)</f>
        <v>0</v>
      </c>
      <c r="K347" s="223"/>
      <c r="L347" s="45"/>
      <c r="M347" s="224" t="s">
        <v>1</v>
      </c>
      <c r="N347" s="225" t="s">
        <v>43</v>
      </c>
      <c r="O347" s="92"/>
      <c r="P347" s="226">
        <f>O347*H347</f>
        <v>0</v>
      </c>
      <c r="Q347" s="226">
        <v>0.0399</v>
      </c>
      <c r="R347" s="226">
        <f>Q347*H347</f>
        <v>0.0591318</v>
      </c>
      <c r="S347" s="226">
        <v>0</v>
      </c>
      <c r="T347" s="22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8" t="s">
        <v>142</v>
      </c>
      <c r="AT347" s="228" t="s">
        <v>138</v>
      </c>
      <c r="AU347" s="228" t="s">
        <v>88</v>
      </c>
      <c r="AY347" s="18" t="s">
        <v>135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8" t="s">
        <v>86</v>
      </c>
      <c r="BK347" s="229">
        <f>ROUND(I347*H347,2)</f>
        <v>0</v>
      </c>
      <c r="BL347" s="18" t="s">
        <v>142</v>
      </c>
      <c r="BM347" s="228" t="s">
        <v>321</v>
      </c>
    </row>
    <row r="348" spans="1:51" s="13" customFormat="1" ht="12">
      <c r="A348" s="13"/>
      <c r="B348" s="230"/>
      <c r="C348" s="231"/>
      <c r="D348" s="232" t="s">
        <v>144</v>
      </c>
      <c r="E348" s="233" t="s">
        <v>1</v>
      </c>
      <c r="F348" s="234" t="s">
        <v>311</v>
      </c>
      <c r="G348" s="231"/>
      <c r="H348" s="233" t="s">
        <v>1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144</v>
      </c>
      <c r="AU348" s="240" t="s">
        <v>88</v>
      </c>
      <c r="AV348" s="13" t="s">
        <v>86</v>
      </c>
      <c r="AW348" s="13" t="s">
        <v>35</v>
      </c>
      <c r="AX348" s="13" t="s">
        <v>78</v>
      </c>
      <c r="AY348" s="240" t="s">
        <v>135</v>
      </c>
    </row>
    <row r="349" spans="1:51" s="14" customFormat="1" ht="12">
      <c r="A349" s="14"/>
      <c r="B349" s="241"/>
      <c r="C349" s="242"/>
      <c r="D349" s="232" t="s">
        <v>144</v>
      </c>
      <c r="E349" s="243" t="s">
        <v>1</v>
      </c>
      <c r="F349" s="244" t="s">
        <v>312</v>
      </c>
      <c r="G349" s="242"/>
      <c r="H349" s="245">
        <v>0.504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144</v>
      </c>
      <c r="AU349" s="251" t="s">
        <v>88</v>
      </c>
      <c r="AV349" s="14" t="s">
        <v>88</v>
      </c>
      <c r="AW349" s="14" t="s">
        <v>35</v>
      </c>
      <c r="AX349" s="14" t="s">
        <v>78</v>
      </c>
      <c r="AY349" s="251" t="s">
        <v>135</v>
      </c>
    </row>
    <row r="350" spans="1:51" s="14" customFormat="1" ht="12">
      <c r="A350" s="14"/>
      <c r="B350" s="241"/>
      <c r="C350" s="242"/>
      <c r="D350" s="232" t="s">
        <v>144</v>
      </c>
      <c r="E350" s="243" t="s">
        <v>1</v>
      </c>
      <c r="F350" s="244" t="s">
        <v>313</v>
      </c>
      <c r="G350" s="242"/>
      <c r="H350" s="245">
        <v>0.2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144</v>
      </c>
      <c r="AU350" s="251" t="s">
        <v>88</v>
      </c>
      <c r="AV350" s="14" t="s">
        <v>88</v>
      </c>
      <c r="AW350" s="14" t="s">
        <v>35</v>
      </c>
      <c r="AX350" s="14" t="s">
        <v>78</v>
      </c>
      <c r="AY350" s="251" t="s">
        <v>135</v>
      </c>
    </row>
    <row r="351" spans="1:51" s="14" customFormat="1" ht="12">
      <c r="A351" s="14"/>
      <c r="B351" s="241"/>
      <c r="C351" s="242"/>
      <c r="D351" s="232" t="s">
        <v>144</v>
      </c>
      <c r="E351" s="243" t="s">
        <v>1</v>
      </c>
      <c r="F351" s="244" t="s">
        <v>314</v>
      </c>
      <c r="G351" s="242"/>
      <c r="H351" s="245">
        <v>0.206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144</v>
      </c>
      <c r="AU351" s="251" t="s">
        <v>88</v>
      </c>
      <c r="AV351" s="14" t="s">
        <v>88</v>
      </c>
      <c r="AW351" s="14" t="s">
        <v>35</v>
      </c>
      <c r="AX351" s="14" t="s">
        <v>78</v>
      </c>
      <c r="AY351" s="251" t="s">
        <v>135</v>
      </c>
    </row>
    <row r="352" spans="1:51" s="14" customFormat="1" ht="12">
      <c r="A352" s="14"/>
      <c r="B352" s="241"/>
      <c r="C352" s="242"/>
      <c r="D352" s="232" t="s">
        <v>144</v>
      </c>
      <c r="E352" s="243" t="s">
        <v>1</v>
      </c>
      <c r="F352" s="244" t="s">
        <v>315</v>
      </c>
      <c r="G352" s="242"/>
      <c r="H352" s="245">
        <v>0.199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144</v>
      </c>
      <c r="AU352" s="251" t="s">
        <v>88</v>
      </c>
      <c r="AV352" s="14" t="s">
        <v>88</v>
      </c>
      <c r="AW352" s="14" t="s">
        <v>35</v>
      </c>
      <c r="AX352" s="14" t="s">
        <v>78</v>
      </c>
      <c r="AY352" s="251" t="s">
        <v>135</v>
      </c>
    </row>
    <row r="353" spans="1:51" s="14" customFormat="1" ht="12">
      <c r="A353" s="14"/>
      <c r="B353" s="241"/>
      <c r="C353" s="242"/>
      <c r="D353" s="232" t="s">
        <v>144</v>
      </c>
      <c r="E353" s="243" t="s">
        <v>1</v>
      </c>
      <c r="F353" s="244" t="s">
        <v>316</v>
      </c>
      <c r="G353" s="242"/>
      <c r="H353" s="245">
        <v>0.185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1" t="s">
        <v>144</v>
      </c>
      <c r="AU353" s="251" t="s">
        <v>88</v>
      </c>
      <c r="AV353" s="14" t="s">
        <v>88</v>
      </c>
      <c r="AW353" s="14" t="s">
        <v>35</v>
      </c>
      <c r="AX353" s="14" t="s">
        <v>78</v>
      </c>
      <c r="AY353" s="251" t="s">
        <v>135</v>
      </c>
    </row>
    <row r="354" spans="1:51" s="14" customFormat="1" ht="12">
      <c r="A354" s="14"/>
      <c r="B354" s="241"/>
      <c r="C354" s="242"/>
      <c r="D354" s="232" t="s">
        <v>144</v>
      </c>
      <c r="E354" s="243" t="s">
        <v>1</v>
      </c>
      <c r="F354" s="244" t="s">
        <v>317</v>
      </c>
      <c r="G354" s="242"/>
      <c r="H354" s="245">
        <v>0.188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1" t="s">
        <v>144</v>
      </c>
      <c r="AU354" s="251" t="s">
        <v>88</v>
      </c>
      <c r="AV354" s="14" t="s">
        <v>88</v>
      </c>
      <c r="AW354" s="14" t="s">
        <v>35</v>
      </c>
      <c r="AX354" s="14" t="s">
        <v>78</v>
      </c>
      <c r="AY354" s="251" t="s">
        <v>135</v>
      </c>
    </row>
    <row r="355" spans="1:51" s="15" customFormat="1" ht="12">
      <c r="A355" s="15"/>
      <c r="B355" s="252"/>
      <c r="C355" s="253"/>
      <c r="D355" s="232" t="s">
        <v>144</v>
      </c>
      <c r="E355" s="254" t="s">
        <v>1</v>
      </c>
      <c r="F355" s="255" t="s">
        <v>152</v>
      </c>
      <c r="G355" s="253"/>
      <c r="H355" s="256">
        <v>1.482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2" t="s">
        <v>144</v>
      </c>
      <c r="AU355" s="262" t="s">
        <v>88</v>
      </c>
      <c r="AV355" s="15" t="s">
        <v>142</v>
      </c>
      <c r="AW355" s="15" t="s">
        <v>35</v>
      </c>
      <c r="AX355" s="15" t="s">
        <v>86</v>
      </c>
      <c r="AY355" s="262" t="s">
        <v>135</v>
      </c>
    </row>
    <row r="356" spans="1:65" s="2" customFormat="1" ht="24.15" customHeight="1">
      <c r="A356" s="39"/>
      <c r="B356" s="40"/>
      <c r="C356" s="216" t="s">
        <v>322</v>
      </c>
      <c r="D356" s="216" t="s">
        <v>138</v>
      </c>
      <c r="E356" s="217" t="s">
        <v>323</v>
      </c>
      <c r="F356" s="218" t="s">
        <v>324</v>
      </c>
      <c r="G356" s="219" t="s">
        <v>141</v>
      </c>
      <c r="H356" s="220">
        <v>1.482</v>
      </c>
      <c r="I356" s="221"/>
      <c r="J356" s="222">
        <f>ROUND(I356*H356,2)</f>
        <v>0</v>
      </c>
      <c r="K356" s="223"/>
      <c r="L356" s="45"/>
      <c r="M356" s="224" t="s">
        <v>1</v>
      </c>
      <c r="N356" s="225" t="s">
        <v>43</v>
      </c>
      <c r="O356" s="92"/>
      <c r="P356" s="226">
        <f>O356*H356</f>
        <v>0</v>
      </c>
      <c r="Q356" s="226">
        <v>0.05985</v>
      </c>
      <c r="R356" s="226">
        <f>Q356*H356</f>
        <v>0.0886977</v>
      </c>
      <c r="S356" s="226">
        <v>0</v>
      </c>
      <c r="T356" s="227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8" t="s">
        <v>142</v>
      </c>
      <c r="AT356" s="228" t="s">
        <v>138</v>
      </c>
      <c r="AU356" s="228" t="s">
        <v>88</v>
      </c>
      <c r="AY356" s="18" t="s">
        <v>135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8" t="s">
        <v>86</v>
      </c>
      <c r="BK356" s="229">
        <f>ROUND(I356*H356,2)</f>
        <v>0</v>
      </c>
      <c r="BL356" s="18" t="s">
        <v>142</v>
      </c>
      <c r="BM356" s="228" t="s">
        <v>325</v>
      </c>
    </row>
    <row r="357" spans="1:51" s="13" customFormat="1" ht="12">
      <c r="A357" s="13"/>
      <c r="B357" s="230"/>
      <c r="C357" s="231"/>
      <c r="D357" s="232" t="s">
        <v>144</v>
      </c>
      <c r="E357" s="233" t="s">
        <v>1</v>
      </c>
      <c r="F357" s="234" t="s">
        <v>311</v>
      </c>
      <c r="G357" s="231"/>
      <c r="H357" s="233" t="s">
        <v>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0" t="s">
        <v>144</v>
      </c>
      <c r="AU357" s="240" t="s">
        <v>88</v>
      </c>
      <c r="AV357" s="13" t="s">
        <v>86</v>
      </c>
      <c r="AW357" s="13" t="s">
        <v>35</v>
      </c>
      <c r="AX357" s="13" t="s">
        <v>78</v>
      </c>
      <c r="AY357" s="240" t="s">
        <v>135</v>
      </c>
    </row>
    <row r="358" spans="1:51" s="14" customFormat="1" ht="12">
      <c r="A358" s="14"/>
      <c r="B358" s="241"/>
      <c r="C358" s="242"/>
      <c r="D358" s="232" t="s">
        <v>144</v>
      </c>
      <c r="E358" s="243" t="s">
        <v>1</v>
      </c>
      <c r="F358" s="244" t="s">
        <v>312</v>
      </c>
      <c r="G358" s="242"/>
      <c r="H358" s="245">
        <v>0.504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1" t="s">
        <v>144</v>
      </c>
      <c r="AU358" s="251" t="s">
        <v>88</v>
      </c>
      <c r="AV358" s="14" t="s">
        <v>88</v>
      </c>
      <c r="AW358" s="14" t="s">
        <v>35</v>
      </c>
      <c r="AX358" s="14" t="s">
        <v>78</v>
      </c>
      <c r="AY358" s="251" t="s">
        <v>135</v>
      </c>
    </row>
    <row r="359" spans="1:51" s="14" customFormat="1" ht="12">
      <c r="A359" s="14"/>
      <c r="B359" s="241"/>
      <c r="C359" s="242"/>
      <c r="D359" s="232" t="s">
        <v>144</v>
      </c>
      <c r="E359" s="243" t="s">
        <v>1</v>
      </c>
      <c r="F359" s="244" t="s">
        <v>313</v>
      </c>
      <c r="G359" s="242"/>
      <c r="H359" s="245">
        <v>0.2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1" t="s">
        <v>144</v>
      </c>
      <c r="AU359" s="251" t="s">
        <v>88</v>
      </c>
      <c r="AV359" s="14" t="s">
        <v>88</v>
      </c>
      <c r="AW359" s="14" t="s">
        <v>35</v>
      </c>
      <c r="AX359" s="14" t="s">
        <v>78</v>
      </c>
      <c r="AY359" s="251" t="s">
        <v>135</v>
      </c>
    </row>
    <row r="360" spans="1:51" s="14" customFormat="1" ht="12">
      <c r="A360" s="14"/>
      <c r="B360" s="241"/>
      <c r="C360" s="242"/>
      <c r="D360" s="232" t="s">
        <v>144</v>
      </c>
      <c r="E360" s="243" t="s">
        <v>1</v>
      </c>
      <c r="F360" s="244" t="s">
        <v>314</v>
      </c>
      <c r="G360" s="242"/>
      <c r="H360" s="245">
        <v>0.206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1" t="s">
        <v>144</v>
      </c>
      <c r="AU360" s="251" t="s">
        <v>88</v>
      </c>
      <c r="AV360" s="14" t="s">
        <v>88</v>
      </c>
      <c r="AW360" s="14" t="s">
        <v>35</v>
      </c>
      <c r="AX360" s="14" t="s">
        <v>78</v>
      </c>
      <c r="AY360" s="251" t="s">
        <v>135</v>
      </c>
    </row>
    <row r="361" spans="1:51" s="14" customFormat="1" ht="12">
      <c r="A361" s="14"/>
      <c r="B361" s="241"/>
      <c r="C361" s="242"/>
      <c r="D361" s="232" t="s">
        <v>144</v>
      </c>
      <c r="E361" s="243" t="s">
        <v>1</v>
      </c>
      <c r="F361" s="244" t="s">
        <v>315</v>
      </c>
      <c r="G361" s="242"/>
      <c r="H361" s="245">
        <v>0.199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144</v>
      </c>
      <c r="AU361" s="251" t="s">
        <v>88</v>
      </c>
      <c r="AV361" s="14" t="s">
        <v>88</v>
      </c>
      <c r="AW361" s="14" t="s">
        <v>35</v>
      </c>
      <c r="AX361" s="14" t="s">
        <v>78</v>
      </c>
      <c r="AY361" s="251" t="s">
        <v>135</v>
      </c>
    </row>
    <row r="362" spans="1:51" s="14" customFormat="1" ht="12">
      <c r="A362" s="14"/>
      <c r="B362" s="241"/>
      <c r="C362" s="242"/>
      <c r="D362" s="232" t="s">
        <v>144</v>
      </c>
      <c r="E362" s="243" t="s">
        <v>1</v>
      </c>
      <c r="F362" s="244" t="s">
        <v>316</v>
      </c>
      <c r="G362" s="242"/>
      <c r="H362" s="245">
        <v>0.185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1" t="s">
        <v>144</v>
      </c>
      <c r="AU362" s="251" t="s">
        <v>88</v>
      </c>
      <c r="AV362" s="14" t="s">
        <v>88</v>
      </c>
      <c r="AW362" s="14" t="s">
        <v>35</v>
      </c>
      <c r="AX362" s="14" t="s">
        <v>78</v>
      </c>
      <c r="AY362" s="251" t="s">
        <v>135</v>
      </c>
    </row>
    <row r="363" spans="1:51" s="14" customFormat="1" ht="12">
      <c r="A363" s="14"/>
      <c r="B363" s="241"/>
      <c r="C363" s="242"/>
      <c r="D363" s="232" t="s">
        <v>144</v>
      </c>
      <c r="E363" s="243" t="s">
        <v>1</v>
      </c>
      <c r="F363" s="244" t="s">
        <v>317</v>
      </c>
      <c r="G363" s="242"/>
      <c r="H363" s="245">
        <v>0.188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1" t="s">
        <v>144</v>
      </c>
      <c r="AU363" s="251" t="s">
        <v>88</v>
      </c>
      <c r="AV363" s="14" t="s">
        <v>88</v>
      </c>
      <c r="AW363" s="14" t="s">
        <v>35</v>
      </c>
      <c r="AX363" s="14" t="s">
        <v>78</v>
      </c>
      <c r="AY363" s="251" t="s">
        <v>135</v>
      </c>
    </row>
    <row r="364" spans="1:51" s="15" customFormat="1" ht="12">
      <c r="A364" s="15"/>
      <c r="B364" s="252"/>
      <c r="C364" s="253"/>
      <c r="D364" s="232" t="s">
        <v>144</v>
      </c>
      <c r="E364" s="254" t="s">
        <v>1</v>
      </c>
      <c r="F364" s="255" t="s">
        <v>152</v>
      </c>
      <c r="G364" s="253"/>
      <c r="H364" s="256">
        <v>1.482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2" t="s">
        <v>144</v>
      </c>
      <c r="AU364" s="262" t="s">
        <v>88</v>
      </c>
      <c r="AV364" s="15" t="s">
        <v>142</v>
      </c>
      <c r="AW364" s="15" t="s">
        <v>35</v>
      </c>
      <c r="AX364" s="15" t="s">
        <v>86</v>
      </c>
      <c r="AY364" s="262" t="s">
        <v>135</v>
      </c>
    </row>
    <row r="365" spans="1:65" s="2" customFormat="1" ht="24.15" customHeight="1">
      <c r="A365" s="39"/>
      <c r="B365" s="40"/>
      <c r="C365" s="216" t="s">
        <v>326</v>
      </c>
      <c r="D365" s="216" t="s">
        <v>138</v>
      </c>
      <c r="E365" s="217" t="s">
        <v>327</v>
      </c>
      <c r="F365" s="218" t="s">
        <v>328</v>
      </c>
      <c r="G365" s="219" t="s">
        <v>141</v>
      </c>
      <c r="H365" s="220">
        <v>57.408</v>
      </c>
      <c r="I365" s="221"/>
      <c r="J365" s="222">
        <f>ROUND(I365*H365,2)</f>
        <v>0</v>
      </c>
      <c r="K365" s="223"/>
      <c r="L365" s="45"/>
      <c r="M365" s="224" t="s">
        <v>1</v>
      </c>
      <c r="N365" s="225" t="s">
        <v>43</v>
      </c>
      <c r="O365" s="92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8" t="s">
        <v>165</v>
      </c>
      <c r="AT365" s="228" t="s">
        <v>138</v>
      </c>
      <c r="AU365" s="228" t="s">
        <v>88</v>
      </c>
      <c r="AY365" s="18" t="s">
        <v>135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8" t="s">
        <v>86</v>
      </c>
      <c r="BK365" s="229">
        <f>ROUND(I365*H365,2)</f>
        <v>0</v>
      </c>
      <c r="BL365" s="18" t="s">
        <v>165</v>
      </c>
      <c r="BM365" s="228" t="s">
        <v>329</v>
      </c>
    </row>
    <row r="366" spans="1:51" s="13" customFormat="1" ht="12">
      <c r="A366" s="13"/>
      <c r="B366" s="230"/>
      <c r="C366" s="231"/>
      <c r="D366" s="232" t="s">
        <v>144</v>
      </c>
      <c r="E366" s="233" t="s">
        <v>1</v>
      </c>
      <c r="F366" s="234" t="s">
        <v>330</v>
      </c>
      <c r="G366" s="231"/>
      <c r="H366" s="233" t="s">
        <v>1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0" t="s">
        <v>144</v>
      </c>
      <c r="AU366" s="240" t="s">
        <v>88</v>
      </c>
      <c r="AV366" s="13" t="s">
        <v>86</v>
      </c>
      <c r="AW366" s="13" t="s">
        <v>35</v>
      </c>
      <c r="AX366" s="13" t="s">
        <v>78</v>
      </c>
      <c r="AY366" s="240" t="s">
        <v>135</v>
      </c>
    </row>
    <row r="367" spans="1:51" s="14" customFormat="1" ht="12">
      <c r="A367" s="14"/>
      <c r="B367" s="241"/>
      <c r="C367" s="242"/>
      <c r="D367" s="232" t="s">
        <v>144</v>
      </c>
      <c r="E367" s="243" t="s">
        <v>1</v>
      </c>
      <c r="F367" s="244" t="s">
        <v>331</v>
      </c>
      <c r="G367" s="242"/>
      <c r="H367" s="245">
        <v>37.703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1" t="s">
        <v>144</v>
      </c>
      <c r="AU367" s="251" t="s">
        <v>88</v>
      </c>
      <c r="AV367" s="14" t="s">
        <v>88</v>
      </c>
      <c r="AW367" s="14" t="s">
        <v>35</v>
      </c>
      <c r="AX367" s="14" t="s">
        <v>78</v>
      </c>
      <c r="AY367" s="251" t="s">
        <v>135</v>
      </c>
    </row>
    <row r="368" spans="1:51" s="14" customFormat="1" ht="12">
      <c r="A368" s="14"/>
      <c r="B368" s="241"/>
      <c r="C368" s="242"/>
      <c r="D368" s="232" t="s">
        <v>144</v>
      </c>
      <c r="E368" s="243" t="s">
        <v>1</v>
      </c>
      <c r="F368" s="244" t="s">
        <v>332</v>
      </c>
      <c r="G368" s="242"/>
      <c r="H368" s="245">
        <v>2.021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144</v>
      </c>
      <c r="AU368" s="251" t="s">
        <v>88</v>
      </c>
      <c r="AV368" s="14" t="s">
        <v>88</v>
      </c>
      <c r="AW368" s="14" t="s">
        <v>35</v>
      </c>
      <c r="AX368" s="14" t="s">
        <v>78</v>
      </c>
      <c r="AY368" s="251" t="s">
        <v>135</v>
      </c>
    </row>
    <row r="369" spans="1:51" s="14" customFormat="1" ht="12">
      <c r="A369" s="14"/>
      <c r="B369" s="241"/>
      <c r="C369" s="242"/>
      <c r="D369" s="232" t="s">
        <v>144</v>
      </c>
      <c r="E369" s="243" t="s">
        <v>1</v>
      </c>
      <c r="F369" s="244" t="s">
        <v>333</v>
      </c>
      <c r="G369" s="242"/>
      <c r="H369" s="245">
        <v>2.681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1" t="s">
        <v>144</v>
      </c>
      <c r="AU369" s="251" t="s">
        <v>88</v>
      </c>
      <c r="AV369" s="14" t="s">
        <v>88</v>
      </c>
      <c r="AW369" s="14" t="s">
        <v>35</v>
      </c>
      <c r="AX369" s="14" t="s">
        <v>78</v>
      </c>
      <c r="AY369" s="251" t="s">
        <v>135</v>
      </c>
    </row>
    <row r="370" spans="1:51" s="14" customFormat="1" ht="12">
      <c r="A370" s="14"/>
      <c r="B370" s="241"/>
      <c r="C370" s="242"/>
      <c r="D370" s="232" t="s">
        <v>144</v>
      </c>
      <c r="E370" s="243" t="s">
        <v>1</v>
      </c>
      <c r="F370" s="244" t="s">
        <v>334</v>
      </c>
      <c r="G370" s="242"/>
      <c r="H370" s="245">
        <v>3.63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1" t="s">
        <v>144</v>
      </c>
      <c r="AU370" s="251" t="s">
        <v>88</v>
      </c>
      <c r="AV370" s="14" t="s">
        <v>88</v>
      </c>
      <c r="AW370" s="14" t="s">
        <v>35</v>
      </c>
      <c r="AX370" s="14" t="s">
        <v>78</v>
      </c>
      <c r="AY370" s="251" t="s">
        <v>135</v>
      </c>
    </row>
    <row r="371" spans="1:51" s="14" customFormat="1" ht="12">
      <c r="A371" s="14"/>
      <c r="B371" s="241"/>
      <c r="C371" s="242"/>
      <c r="D371" s="232" t="s">
        <v>144</v>
      </c>
      <c r="E371" s="243" t="s">
        <v>1</v>
      </c>
      <c r="F371" s="244" t="s">
        <v>335</v>
      </c>
      <c r="G371" s="242"/>
      <c r="H371" s="245">
        <v>1.815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1" t="s">
        <v>144</v>
      </c>
      <c r="AU371" s="251" t="s">
        <v>88</v>
      </c>
      <c r="AV371" s="14" t="s">
        <v>88</v>
      </c>
      <c r="AW371" s="14" t="s">
        <v>35</v>
      </c>
      <c r="AX371" s="14" t="s">
        <v>78</v>
      </c>
      <c r="AY371" s="251" t="s">
        <v>135</v>
      </c>
    </row>
    <row r="372" spans="1:51" s="14" customFormat="1" ht="12">
      <c r="A372" s="14"/>
      <c r="B372" s="241"/>
      <c r="C372" s="242"/>
      <c r="D372" s="232" t="s">
        <v>144</v>
      </c>
      <c r="E372" s="243" t="s">
        <v>1</v>
      </c>
      <c r="F372" s="244" t="s">
        <v>336</v>
      </c>
      <c r="G372" s="242"/>
      <c r="H372" s="245">
        <v>0.77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1" t="s">
        <v>144</v>
      </c>
      <c r="AU372" s="251" t="s">
        <v>88</v>
      </c>
      <c r="AV372" s="14" t="s">
        <v>88</v>
      </c>
      <c r="AW372" s="14" t="s">
        <v>35</v>
      </c>
      <c r="AX372" s="14" t="s">
        <v>78</v>
      </c>
      <c r="AY372" s="251" t="s">
        <v>135</v>
      </c>
    </row>
    <row r="373" spans="1:51" s="14" customFormat="1" ht="12">
      <c r="A373" s="14"/>
      <c r="B373" s="241"/>
      <c r="C373" s="242"/>
      <c r="D373" s="232" t="s">
        <v>144</v>
      </c>
      <c r="E373" s="243" t="s">
        <v>1</v>
      </c>
      <c r="F373" s="244" t="s">
        <v>337</v>
      </c>
      <c r="G373" s="242"/>
      <c r="H373" s="245">
        <v>1.375</v>
      </c>
      <c r="I373" s="246"/>
      <c r="J373" s="242"/>
      <c r="K373" s="242"/>
      <c r="L373" s="247"/>
      <c r="M373" s="248"/>
      <c r="N373" s="249"/>
      <c r="O373" s="249"/>
      <c r="P373" s="249"/>
      <c r="Q373" s="249"/>
      <c r="R373" s="249"/>
      <c r="S373" s="249"/>
      <c r="T373" s="25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1" t="s">
        <v>144</v>
      </c>
      <c r="AU373" s="251" t="s">
        <v>88</v>
      </c>
      <c r="AV373" s="14" t="s">
        <v>88</v>
      </c>
      <c r="AW373" s="14" t="s">
        <v>35</v>
      </c>
      <c r="AX373" s="14" t="s">
        <v>78</v>
      </c>
      <c r="AY373" s="251" t="s">
        <v>135</v>
      </c>
    </row>
    <row r="374" spans="1:51" s="16" customFormat="1" ht="12">
      <c r="A374" s="16"/>
      <c r="B374" s="263"/>
      <c r="C374" s="264"/>
      <c r="D374" s="232" t="s">
        <v>144</v>
      </c>
      <c r="E374" s="265" t="s">
        <v>1</v>
      </c>
      <c r="F374" s="266" t="s">
        <v>175</v>
      </c>
      <c r="G374" s="264"/>
      <c r="H374" s="267">
        <v>49.995</v>
      </c>
      <c r="I374" s="268"/>
      <c r="J374" s="264"/>
      <c r="K374" s="264"/>
      <c r="L374" s="269"/>
      <c r="M374" s="270"/>
      <c r="N374" s="271"/>
      <c r="O374" s="271"/>
      <c r="P374" s="271"/>
      <c r="Q374" s="271"/>
      <c r="R374" s="271"/>
      <c r="S374" s="271"/>
      <c r="T374" s="272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73" t="s">
        <v>144</v>
      </c>
      <c r="AU374" s="273" t="s">
        <v>88</v>
      </c>
      <c r="AV374" s="16" t="s">
        <v>156</v>
      </c>
      <c r="AW374" s="16" t="s">
        <v>35</v>
      </c>
      <c r="AX374" s="16" t="s">
        <v>78</v>
      </c>
      <c r="AY374" s="273" t="s">
        <v>135</v>
      </c>
    </row>
    <row r="375" spans="1:51" s="13" customFormat="1" ht="12">
      <c r="A375" s="13"/>
      <c r="B375" s="230"/>
      <c r="C375" s="231"/>
      <c r="D375" s="232" t="s">
        <v>144</v>
      </c>
      <c r="E375" s="233" t="s">
        <v>1</v>
      </c>
      <c r="F375" s="234" t="s">
        <v>338</v>
      </c>
      <c r="G375" s="231"/>
      <c r="H375" s="233" t="s">
        <v>1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0" t="s">
        <v>144</v>
      </c>
      <c r="AU375" s="240" t="s">
        <v>88</v>
      </c>
      <c r="AV375" s="13" t="s">
        <v>86</v>
      </c>
      <c r="AW375" s="13" t="s">
        <v>35</v>
      </c>
      <c r="AX375" s="13" t="s">
        <v>78</v>
      </c>
      <c r="AY375" s="240" t="s">
        <v>135</v>
      </c>
    </row>
    <row r="376" spans="1:51" s="14" customFormat="1" ht="12">
      <c r="A376" s="14"/>
      <c r="B376" s="241"/>
      <c r="C376" s="242"/>
      <c r="D376" s="232" t="s">
        <v>144</v>
      </c>
      <c r="E376" s="243" t="s">
        <v>1</v>
      </c>
      <c r="F376" s="244" t="s">
        <v>339</v>
      </c>
      <c r="G376" s="242"/>
      <c r="H376" s="245">
        <v>2.522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1" t="s">
        <v>144</v>
      </c>
      <c r="AU376" s="251" t="s">
        <v>88</v>
      </c>
      <c r="AV376" s="14" t="s">
        <v>88</v>
      </c>
      <c r="AW376" s="14" t="s">
        <v>35</v>
      </c>
      <c r="AX376" s="14" t="s">
        <v>78</v>
      </c>
      <c r="AY376" s="251" t="s">
        <v>135</v>
      </c>
    </row>
    <row r="377" spans="1:51" s="14" customFormat="1" ht="12">
      <c r="A377" s="14"/>
      <c r="B377" s="241"/>
      <c r="C377" s="242"/>
      <c r="D377" s="232" t="s">
        <v>144</v>
      </c>
      <c r="E377" s="243" t="s">
        <v>1</v>
      </c>
      <c r="F377" s="244" t="s">
        <v>340</v>
      </c>
      <c r="G377" s="242"/>
      <c r="H377" s="245">
        <v>1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1" t="s">
        <v>144</v>
      </c>
      <c r="AU377" s="251" t="s">
        <v>88</v>
      </c>
      <c r="AV377" s="14" t="s">
        <v>88</v>
      </c>
      <c r="AW377" s="14" t="s">
        <v>35</v>
      </c>
      <c r="AX377" s="14" t="s">
        <v>78</v>
      </c>
      <c r="AY377" s="251" t="s">
        <v>135</v>
      </c>
    </row>
    <row r="378" spans="1:51" s="14" customFormat="1" ht="12">
      <c r="A378" s="14"/>
      <c r="B378" s="241"/>
      <c r="C378" s="242"/>
      <c r="D378" s="232" t="s">
        <v>144</v>
      </c>
      <c r="E378" s="243" t="s">
        <v>1</v>
      </c>
      <c r="F378" s="244" t="s">
        <v>341</v>
      </c>
      <c r="G378" s="242"/>
      <c r="H378" s="245">
        <v>1.031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144</v>
      </c>
      <c r="AU378" s="251" t="s">
        <v>88</v>
      </c>
      <c r="AV378" s="14" t="s">
        <v>88</v>
      </c>
      <c r="AW378" s="14" t="s">
        <v>35</v>
      </c>
      <c r="AX378" s="14" t="s">
        <v>78</v>
      </c>
      <c r="AY378" s="251" t="s">
        <v>135</v>
      </c>
    </row>
    <row r="379" spans="1:51" s="14" customFormat="1" ht="12">
      <c r="A379" s="14"/>
      <c r="B379" s="241"/>
      <c r="C379" s="242"/>
      <c r="D379" s="232" t="s">
        <v>144</v>
      </c>
      <c r="E379" s="243" t="s">
        <v>1</v>
      </c>
      <c r="F379" s="244" t="s">
        <v>342</v>
      </c>
      <c r="G379" s="242"/>
      <c r="H379" s="245">
        <v>0.993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144</v>
      </c>
      <c r="AU379" s="251" t="s">
        <v>88</v>
      </c>
      <c r="AV379" s="14" t="s">
        <v>88</v>
      </c>
      <c r="AW379" s="14" t="s">
        <v>35</v>
      </c>
      <c r="AX379" s="14" t="s">
        <v>78</v>
      </c>
      <c r="AY379" s="251" t="s">
        <v>135</v>
      </c>
    </row>
    <row r="380" spans="1:51" s="14" customFormat="1" ht="12">
      <c r="A380" s="14"/>
      <c r="B380" s="241"/>
      <c r="C380" s="242"/>
      <c r="D380" s="232" t="s">
        <v>144</v>
      </c>
      <c r="E380" s="243" t="s">
        <v>1</v>
      </c>
      <c r="F380" s="244" t="s">
        <v>343</v>
      </c>
      <c r="G380" s="242"/>
      <c r="H380" s="245">
        <v>0.927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1" t="s">
        <v>144</v>
      </c>
      <c r="AU380" s="251" t="s">
        <v>88</v>
      </c>
      <c r="AV380" s="14" t="s">
        <v>88</v>
      </c>
      <c r="AW380" s="14" t="s">
        <v>35</v>
      </c>
      <c r="AX380" s="14" t="s">
        <v>78</v>
      </c>
      <c r="AY380" s="251" t="s">
        <v>135</v>
      </c>
    </row>
    <row r="381" spans="1:51" s="14" customFormat="1" ht="12">
      <c r="A381" s="14"/>
      <c r="B381" s="241"/>
      <c r="C381" s="242"/>
      <c r="D381" s="232" t="s">
        <v>144</v>
      </c>
      <c r="E381" s="243" t="s">
        <v>1</v>
      </c>
      <c r="F381" s="244" t="s">
        <v>344</v>
      </c>
      <c r="G381" s="242"/>
      <c r="H381" s="245">
        <v>0.94</v>
      </c>
      <c r="I381" s="246"/>
      <c r="J381" s="242"/>
      <c r="K381" s="242"/>
      <c r="L381" s="247"/>
      <c r="M381" s="248"/>
      <c r="N381" s="249"/>
      <c r="O381" s="249"/>
      <c r="P381" s="249"/>
      <c r="Q381" s="249"/>
      <c r="R381" s="249"/>
      <c r="S381" s="249"/>
      <c r="T381" s="25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1" t="s">
        <v>144</v>
      </c>
      <c r="AU381" s="251" t="s">
        <v>88</v>
      </c>
      <c r="AV381" s="14" t="s">
        <v>88</v>
      </c>
      <c r="AW381" s="14" t="s">
        <v>35</v>
      </c>
      <c r="AX381" s="14" t="s">
        <v>78</v>
      </c>
      <c r="AY381" s="251" t="s">
        <v>135</v>
      </c>
    </row>
    <row r="382" spans="1:51" s="16" customFormat="1" ht="12">
      <c r="A382" s="16"/>
      <c r="B382" s="263"/>
      <c r="C382" s="264"/>
      <c r="D382" s="232" t="s">
        <v>144</v>
      </c>
      <c r="E382" s="265" t="s">
        <v>1</v>
      </c>
      <c r="F382" s="266" t="s">
        <v>175</v>
      </c>
      <c r="G382" s="264"/>
      <c r="H382" s="267">
        <v>7.413</v>
      </c>
      <c r="I382" s="268"/>
      <c r="J382" s="264"/>
      <c r="K382" s="264"/>
      <c r="L382" s="269"/>
      <c r="M382" s="270"/>
      <c r="N382" s="271"/>
      <c r="O382" s="271"/>
      <c r="P382" s="271"/>
      <c r="Q382" s="271"/>
      <c r="R382" s="271"/>
      <c r="S382" s="271"/>
      <c r="T382" s="272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T382" s="273" t="s">
        <v>144</v>
      </c>
      <c r="AU382" s="273" t="s">
        <v>88</v>
      </c>
      <c r="AV382" s="16" t="s">
        <v>156</v>
      </c>
      <c r="AW382" s="16" t="s">
        <v>35</v>
      </c>
      <c r="AX382" s="16" t="s">
        <v>78</v>
      </c>
      <c r="AY382" s="273" t="s">
        <v>135</v>
      </c>
    </row>
    <row r="383" spans="1:51" s="15" customFormat="1" ht="12">
      <c r="A383" s="15"/>
      <c r="B383" s="252"/>
      <c r="C383" s="253"/>
      <c r="D383" s="232" t="s">
        <v>144</v>
      </c>
      <c r="E383" s="254" t="s">
        <v>1</v>
      </c>
      <c r="F383" s="255" t="s">
        <v>152</v>
      </c>
      <c r="G383" s="253"/>
      <c r="H383" s="256">
        <v>57.408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2" t="s">
        <v>144</v>
      </c>
      <c r="AU383" s="262" t="s">
        <v>88</v>
      </c>
      <c r="AV383" s="15" t="s">
        <v>142</v>
      </c>
      <c r="AW383" s="15" t="s">
        <v>35</v>
      </c>
      <c r="AX383" s="15" t="s">
        <v>86</v>
      </c>
      <c r="AY383" s="262" t="s">
        <v>135</v>
      </c>
    </row>
    <row r="384" spans="1:65" s="2" customFormat="1" ht="24.15" customHeight="1">
      <c r="A384" s="39"/>
      <c r="B384" s="40"/>
      <c r="C384" s="216" t="s">
        <v>345</v>
      </c>
      <c r="D384" s="216" t="s">
        <v>138</v>
      </c>
      <c r="E384" s="217" t="s">
        <v>346</v>
      </c>
      <c r="F384" s="218" t="s">
        <v>347</v>
      </c>
      <c r="G384" s="219" t="s">
        <v>141</v>
      </c>
      <c r="H384" s="220">
        <v>57.408</v>
      </c>
      <c r="I384" s="221"/>
      <c r="J384" s="222">
        <f>ROUND(I384*H384,2)</f>
        <v>0</v>
      </c>
      <c r="K384" s="223"/>
      <c r="L384" s="45"/>
      <c r="M384" s="224" t="s">
        <v>1</v>
      </c>
      <c r="N384" s="225" t="s">
        <v>43</v>
      </c>
      <c r="O384" s="92"/>
      <c r="P384" s="226">
        <f>O384*H384</f>
        <v>0</v>
      </c>
      <c r="Q384" s="226">
        <v>0</v>
      </c>
      <c r="R384" s="226">
        <f>Q384*H384</f>
        <v>0</v>
      </c>
      <c r="S384" s="226">
        <v>0</v>
      </c>
      <c r="T384" s="227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28" t="s">
        <v>165</v>
      </c>
      <c r="AT384" s="228" t="s">
        <v>138</v>
      </c>
      <c r="AU384" s="228" t="s">
        <v>88</v>
      </c>
      <c r="AY384" s="18" t="s">
        <v>135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8" t="s">
        <v>86</v>
      </c>
      <c r="BK384" s="229">
        <f>ROUND(I384*H384,2)</f>
        <v>0</v>
      </c>
      <c r="BL384" s="18" t="s">
        <v>165</v>
      </c>
      <c r="BM384" s="228" t="s">
        <v>348</v>
      </c>
    </row>
    <row r="385" spans="1:51" s="13" customFormat="1" ht="12">
      <c r="A385" s="13"/>
      <c r="B385" s="230"/>
      <c r="C385" s="231"/>
      <c r="D385" s="232" t="s">
        <v>144</v>
      </c>
      <c r="E385" s="233" t="s">
        <v>1</v>
      </c>
      <c r="F385" s="234" t="s">
        <v>330</v>
      </c>
      <c r="G385" s="231"/>
      <c r="H385" s="233" t="s">
        <v>1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0" t="s">
        <v>144</v>
      </c>
      <c r="AU385" s="240" t="s">
        <v>88</v>
      </c>
      <c r="AV385" s="13" t="s">
        <v>86</v>
      </c>
      <c r="AW385" s="13" t="s">
        <v>35</v>
      </c>
      <c r="AX385" s="13" t="s">
        <v>78</v>
      </c>
      <c r="AY385" s="240" t="s">
        <v>135</v>
      </c>
    </row>
    <row r="386" spans="1:51" s="14" customFormat="1" ht="12">
      <c r="A386" s="14"/>
      <c r="B386" s="241"/>
      <c r="C386" s="242"/>
      <c r="D386" s="232" t="s">
        <v>144</v>
      </c>
      <c r="E386" s="243" t="s">
        <v>1</v>
      </c>
      <c r="F386" s="244" t="s">
        <v>331</v>
      </c>
      <c r="G386" s="242"/>
      <c r="H386" s="245">
        <v>37.703</v>
      </c>
      <c r="I386" s="246"/>
      <c r="J386" s="242"/>
      <c r="K386" s="242"/>
      <c r="L386" s="247"/>
      <c r="M386" s="248"/>
      <c r="N386" s="249"/>
      <c r="O386" s="249"/>
      <c r="P386" s="249"/>
      <c r="Q386" s="249"/>
      <c r="R386" s="249"/>
      <c r="S386" s="249"/>
      <c r="T386" s="25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1" t="s">
        <v>144</v>
      </c>
      <c r="AU386" s="251" t="s">
        <v>88</v>
      </c>
      <c r="AV386" s="14" t="s">
        <v>88</v>
      </c>
      <c r="AW386" s="14" t="s">
        <v>35</v>
      </c>
      <c r="AX386" s="14" t="s">
        <v>78</v>
      </c>
      <c r="AY386" s="251" t="s">
        <v>135</v>
      </c>
    </row>
    <row r="387" spans="1:51" s="14" customFormat="1" ht="12">
      <c r="A387" s="14"/>
      <c r="B387" s="241"/>
      <c r="C387" s="242"/>
      <c r="D387" s="232" t="s">
        <v>144</v>
      </c>
      <c r="E387" s="243" t="s">
        <v>1</v>
      </c>
      <c r="F387" s="244" t="s">
        <v>332</v>
      </c>
      <c r="G387" s="242"/>
      <c r="H387" s="245">
        <v>2.021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144</v>
      </c>
      <c r="AU387" s="251" t="s">
        <v>88</v>
      </c>
      <c r="AV387" s="14" t="s">
        <v>88</v>
      </c>
      <c r="AW387" s="14" t="s">
        <v>35</v>
      </c>
      <c r="AX387" s="14" t="s">
        <v>78</v>
      </c>
      <c r="AY387" s="251" t="s">
        <v>135</v>
      </c>
    </row>
    <row r="388" spans="1:51" s="14" customFormat="1" ht="12">
      <c r="A388" s="14"/>
      <c r="B388" s="241"/>
      <c r="C388" s="242"/>
      <c r="D388" s="232" t="s">
        <v>144</v>
      </c>
      <c r="E388" s="243" t="s">
        <v>1</v>
      </c>
      <c r="F388" s="244" t="s">
        <v>333</v>
      </c>
      <c r="G388" s="242"/>
      <c r="H388" s="245">
        <v>2.681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1" t="s">
        <v>144</v>
      </c>
      <c r="AU388" s="251" t="s">
        <v>88</v>
      </c>
      <c r="AV388" s="14" t="s">
        <v>88</v>
      </c>
      <c r="AW388" s="14" t="s">
        <v>35</v>
      </c>
      <c r="AX388" s="14" t="s">
        <v>78</v>
      </c>
      <c r="AY388" s="251" t="s">
        <v>135</v>
      </c>
    </row>
    <row r="389" spans="1:51" s="14" customFormat="1" ht="12">
      <c r="A389" s="14"/>
      <c r="B389" s="241"/>
      <c r="C389" s="242"/>
      <c r="D389" s="232" t="s">
        <v>144</v>
      </c>
      <c r="E389" s="243" t="s">
        <v>1</v>
      </c>
      <c r="F389" s="244" t="s">
        <v>334</v>
      </c>
      <c r="G389" s="242"/>
      <c r="H389" s="245">
        <v>3.63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1" t="s">
        <v>144</v>
      </c>
      <c r="AU389" s="251" t="s">
        <v>88</v>
      </c>
      <c r="AV389" s="14" t="s">
        <v>88</v>
      </c>
      <c r="AW389" s="14" t="s">
        <v>35</v>
      </c>
      <c r="AX389" s="14" t="s">
        <v>78</v>
      </c>
      <c r="AY389" s="251" t="s">
        <v>135</v>
      </c>
    </row>
    <row r="390" spans="1:51" s="14" customFormat="1" ht="12">
      <c r="A390" s="14"/>
      <c r="B390" s="241"/>
      <c r="C390" s="242"/>
      <c r="D390" s="232" t="s">
        <v>144</v>
      </c>
      <c r="E390" s="243" t="s">
        <v>1</v>
      </c>
      <c r="F390" s="244" t="s">
        <v>335</v>
      </c>
      <c r="G390" s="242"/>
      <c r="H390" s="245">
        <v>1.815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144</v>
      </c>
      <c r="AU390" s="251" t="s">
        <v>88</v>
      </c>
      <c r="AV390" s="14" t="s">
        <v>88</v>
      </c>
      <c r="AW390" s="14" t="s">
        <v>35</v>
      </c>
      <c r="AX390" s="14" t="s">
        <v>78</v>
      </c>
      <c r="AY390" s="251" t="s">
        <v>135</v>
      </c>
    </row>
    <row r="391" spans="1:51" s="14" customFormat="1" ht="12">
      <c r="A391" s="14"/>
      <c r="B391" s="241"/>
      <c r="C391" s="242"/>
      <c r="D391" s="232" t="s">
        <v>144</v>
      </c>
      <c r="E391" s="243" t="s">
        <v>1</v>
      </c>
      <c r="F391" s="244" t="s">
        <v>336</v>
      </c>
      <c r="G391" s="242"/>
      <c r="H391" s="245">
        <v>0.77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1" t="s">
        <v>144</v>
      </c>
      <c r="AU391" s="251" t="s">
        <v>88</v>
      </c>
      <c r="AV391" s="14" t="s">
        <v>88</v>
      </c>
      <c r="AW391" s="14" t="s">
        <v>35</v>
      </c>
      <c r="AX391" s="14" t="s">
        <v>78</v>
      </c>
      <c r="AY391" s="251" t="s">
        <v>135</v>
      </c>
    </row>
    <row r="392" spans="1:51" s="14" customFormat="1" ht="12">
      <c r="A392" s="14"/>
      <c r="B392" s="241"/>
      <c r="C392" s="242"/>
      <c r="D392" s="232" t="s">
        <v>144</v>
      </c>
      <c r="E392" s="243" t="s">
        <v>1</v>
      </c>
      <c r="F392" s="244" t="s">
        <v>337</v>
      </c>
      <c r="G392" s="242"/>
      <c r="H392" s="245">
        <v>1.375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1" t="s">
        <v>144</v>
      </c>
      <c r="AU392" s="251" t="s">
        <v>88</v>
      </c>
      <c r="AV392" s="14" t="s">
        <v>88</v>
      </c>
      <c r="AW392" s="14" t="s">
        <v>35</v>
      </c>
      <c r="AX392" s="14" t="s">
        <v>78</v>
      </c>
      <c r="AY392" s="251" t="s">
        <v>135</v>
      </c>
    </row>
    <row r="393" spans="1:51" s="16" customFormat="1" ht="12">
      <c r="A393" s="16"/>
      <c r="B393" s="263"/>
      <c r="C393" s="264"/>
      <c r="D393" s="232" t="s">
        <v>144</v>
      </c>
      <c r="E393" s="265" t="s">
        <v>1</v>
      </c>
      <c r="F393" s="266" t="s">
        <v>175</v>
      </c>
      <c r="G393" s="264"/>
      <c r="H393" s="267">
        <v>49.995</v>
      </c>
      <c r="I393" s="268"/>
      <c r="J393" s="264"/>
      <c r="K393" s="264"/>
      <c r="L393" s="269"/>
      <c r="M393" s="270"/>
      <c r="N393" s="271"/>
      <c r="O393" s="271"/>
      <c r="P393" s="271"/>
      <c r="Q393" s="271"/>
      <c r="R393" s="271"/>
      <c r="S393" s="271"/>
      <c r="T393" s="272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73" t="s">
        <v>144</v>
      </c>
      <c r="AU393" s="273" t="s">
        <v>88</v>
      </c>
      <c r="AV393" s="16" t="s">
        <v>156</v>
      </c>
      <c r="AW393" s="16" t="s">
        <v>35</v>
      </c>
      <c r="AX393" s="16" t="s">
        <v>78</v>
      </c>
      <c r="AY393" s="273" t="s">
        <v>135</v>
      </c>
    </row>
    <row r="394" spans="1:51" s="13" customFormat="1" ht="12">
      <c r="A394" s="13"/>
      <c r="B394" s="230"/>
      <c r="C394" s="231"/>
      <c r="D394" s="232" t="s">
        <v>144</v>
      </c>
      <c r="E394" s="233" t="s">
        <v>1</v>
      </c>
      <c r="F394" s="234" t="s">
        <v>338</v>
      </c>
      <c r="G394" s="231"/>
      <c r="H394" s="233" t="s">
        <v>1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144</v>
      </c>
      <c r="AU394" s="240" t="s">
        <v>88</v>
      </c>
      <c r="AV394" s="13" t="s">
        <v>86</v>
      </c>
      <c r="AW394" s="13" t="s">
        <v>35</v>
      </c>
      <c r="AX394" s="13" t="s">
        <v>78</v>
      </c>
      <c r="AY394" s="240" t="s">
        <v>135</v>
      </c>
    </row>
    <row r="395" spans="1:51" s="14" customFormat="1" ht="12">
      <c r="A395" s="14"/>
      <c r="B395" s="241"/>
      <c r="C395" s="242"/>
      <c r="D395" s="232" t="s">
        <v>144</v>
      </c>
      <c r="E395" s="243" t="s">
        <v>1</v>
      </c>
      <c r="F395" s="244" t="s">
        <v>339</v>
      </c>
      <c r="G395" s="242"/>
      <c r="H395" s="245">
        <v>2.522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1" t="s">
        <v>144</v>
      </c>
      <c r="AU395" s="251" t="s">
        <v>88</v>
      </c>
      <c r="AV395" s="14" t="s">
        <v>88</v>
      </c>
      <c r="AW395" s="14" t="s">
        <v>35</v>
      </c>
      <c r="AX395" s="14" t="s">
        <v>78</v>
      </c>
      <c r="AY395" s="251" t="s">
        <v>135</v>
      </c>
    </row>
    <row r="396" spans="1:51" s="14" customFormat="1" ht="12">
      <c r="A396" s="14"/>
      <c r="B396" s="241"/>
      <c r="C396" s="242"/>
      <c r="D396" s="232" t="s">
        <v>144</v>
      </c>
      <c r="E396" s="243" t="s">
        <v>1</v>
      </c>
      <c r="F396" s="244" t="s">
        <v>340</v>
      </c>
      <c r="G396" s="242"/>
      <c r="H396" s="245">
        <v>1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1" t="s">
        <v>144</v>
      </c>
      <c r="AU396" s="251" t="s">
        <v>88</v>
      </c>
      <c r="AV396" s="14" t="s">
        <v>88</v>
      </c>
      <c r="AW396" s="14" t="s">
        <v>35</v>
      </c>
      <c r="AX396" s="14" t="s">
        <v>78</v>
      </c>
      <c r="AY396" s="251" t="s">
        <v>135</v>
      </c>
    </row>
    <row r="397" spans="1:51" s="14" customFormat="1" ht="12">
      <c r="A397" s="14"/>
      <c r="B397" s="241"/>
      <c r="C397" s="242"/>
      <c r="D397" s="232" t="s">
        <v>144</v>
      </c>
      <c r="E397" s="243" t="s">
        <v>1</v>
      </c>
      <c r="F397" s="244" t="s">
        <v>341</v>
      </c>
      <c r="G397" s="242"/>
      <c r="H397" s="245">
        <v>1.031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1" t="s">
        <v>144</v>
      </c>
      <c r="AU397" s="251" t="s">
        <v>88</v>
      </c>
      <c r="AV397" s="14" t="s">
        <v>88</v>
      </c>
      <c r="AW397" s="14" t="s">
        <v>35</v>
      </c>
      <c r="AX397" s="14" t="s">
        <v>78</v>
      </c>
      <c r="AY397" s="251" t="s">
        <v>135</v>
      </c>
    </row>
    <row r="398" spans="1:51" s="14" customFormat="1" ht="12">
      <c r="A398" s="14"/>
      <c r="B398" s="241"/>
      <c r="C398" s="242"/>
      <c r="D398" s="232" t="s">
        <v>144</v>
      </c>
      <c r="E398" s="243" t="s">
        <v>1</v>
      </c>
      <c r="F398" s="244" t="s">
        <v>342</v>
      </c>
      <c r="G398" s="242"/>
      <c r="H398" s="245">
        <v>0.993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1" t="s">
        <v>144</v>
      </c>
      <c r="AU398" s="251" t="s">
        <v>88</v>
      </c>
      <c r="AV398" s="14" t="s">
        <v>88</v>
      </c>
      <c r="AW398" s="14" t="s">
        <v>35</v>
      </c>
      <c r="AX398" s="14" t="s">
        <v>78</v>
      </c>
      <c r="AY398" s="251" t="s">
        <v>135</v>
      </c>
    </row>
    <row r="399" spans="1:51" s="14" customFormat="1" ht="12">
      <c r="A399" s="14"/>
      <c r="B399" s="241"/>
      <c r="C399" s="242"/>
      <c r="D399" s="232" t="s">
        <v>144</v>
      </c>
      <c r="E399" s="243" t="s">
        <v>1</v>
      </c>
      <c r="F399" s="244" t="s">
        <v>343</v>
      </c>
      <c r="G399" s="242"/>
      <c r="H399" s="245">
        <v>0.927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1" t="s">
        <v>144</v>
      </c>
      <c r="AU399" s="251" t="s">
        <v>88</v>
      </c>
      <c r="AV399" s="14" t="s">
        <v>88</v>
      </c>
      <c r="AW399" s="14" t="s">
        <v>35</v>
      </c>
      <c r="AX399" s="14" t="s">
        <v>78</v>
      </c>
      <c r="AY399" s="251" t="s">
        <v>135</v>
      </c>
    </row>
    <row r="400" spans="1:51" s="14" customFormat="1" ht="12">
      <c r="A400" s="14"/>
      <c r="B400" s="241"/>
      <c r="C400" s="242"/>
      <c r="D400" s="232" t="s">
        <v>144</v>
      </c>
      <c r="E400" s="243" t="s">
        <v>1</v>
      </c>
      <c r="F400" s="244" t="s">
        <v>344</v>
      </c>
      <c r="G400" s="242"/>
      <c r="H400" s="245">
        <v>0.94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1" t="s">
        <v>144</v>
      </c>
      <c r="AU400" s="251" t="s">
        <v>88</v>
      </c>
      <c r="AV400" s="14" t="s">
        <v>88</v>
      </c>
      <c r="AW400" s="14" t="s">
        <v>35</v>
      </c>
      <c r="AX400" s="14" t="s">
        <v>78</v>
      </c>
      <c r="AY400" s="251" t="s">
        <v>135</v>
      </c>
    </row>
    <row r="401" spans="1:51" s="16" customFormat="1" ht="12">
      <c r="A401" s="16"/>
      <c r="B401" s="263"/>
      <c r="C401" s="264"/>
      <c r="D401" s="232" t="s">
        <v>144</v>
      </c>
      <c r="E401" s="265" t="s">
        <v>1</v>
      </c>
      <c r="F401" s="266" t="s">
        <v>175</v>
      </c>
      <c r="G401" s="264"/>
      <c r="H401" s="267">
        <v>7.413</v>
      </c>
      <c r="I401" s="268"/>
      <c r="J401" s="264"/>
      <c r="K401" s="264"/>
      <c r="L401" s="269"/>
      <c r="M401" s="270"/>
      <c r="N401" s="271"/>
      <c r="O401" s="271"/>
      <c r="P401" s="271"/>
      <c r="Q401" s="271"/>
      <c r="R401" s="271"/>
      <c r="S401" s="271"/>
      <c r="T401" s="272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T401" s="273" t="s">
        <v>144</v>
      </c>
      <c r="AU401" s="273" t="s">
        <v>88</v>
      </c>
      <c r="AV401" s="16" t="s">
        <v>156</v>
      </c>
      <c r="AW401" s="16" t="s">
        <v>35</v>
      </c>
      <c r="AX401" s="16" t="s">
        <v>78</v>
      </c>
      <c r="AY401" s="273" t="s">
        <v>135</v>
      </c>
    </row>
    <row r="402" spans="1:51" s="15" customFormat="1" ht="12">
      <c r="A402" s="15"/>
      <c r="B402" s="252"/>
      <c r="C402" s="253"/>
      <c r="D402" s="232" t="s">
        <v>144</v>
      </c>
      <c r="E402" s="254" t="s">
        <v>1</v>
      </c>
      <c r="F402" s="255" t="s">
        <v>152</v>
      </c>
      <c r="G402" s="253"/>
      <c r="H402" s="256">
        <v>57.408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2" t="s">
        <v>144</v>
      </c>
      <c r="AU402" s="262" t="s">
        <v>88</v>
      </c>
      <c r="AV402" s="15" t="s">
        <v>142</v>
      </c>
      <c r="AW402" s="15" t="s">
        <v>35</v>
      </c>
      <c r="AX402" s="15" t="s">
        <v>86</v>
      </c>
      <c r="AY402" s="262" t="s">
        <v>135</v>
      </c>
    </row>
    <row r="403" spans="1:65" s="2" customFormat="1" ht="21.75" customHeight="1">
      <c r="A403" s="39"/>
      <c r="B403" s="40"/>
      <c r="C403" s="216" t="s">
        <v>349</v>
      </c>
      <c r="D403" s="216" t="s">
        <v>138</v>
      </c>
      <c r="E403" s="217" t="s">
        <v>350</v>
      </c>
      <c r="F403" s="218" t="s">
        <v>351</v>
      </c>
      <c r="G403" s="219" t="s">
        <v>141</v>
      </c>
      <c r="H403" s="220">
        <v>49.17</v>
      </c>
      <c r="I403" s="221"/>
      <c r="J403" s="222">
        <f>ROUND(I403*H403,2)</f>
        <v>0</v>
      </c>
      <c r="K403" s="223"/>
      <c r="L403" s="45"/>
      <c r="M403" s="224" t="s">
        <v>1</v>
      </c>
      <c r="N403" s="225" t="s">
        <v>43</v>
      </c>
      <c r="O403" s="92"/>
      <c r="P403" s="226">
        <f>O403*H403</f>
        <v>0</v>
      </c>
      <c r="Q403" s="226">
        <v>0.00712</v>
      </c>
      <c r="R403" s="226">
        <f>Q403*H403</f>
        <v>0.35009039999999997</v>
      </c>
      <c r="S403" s="226">
        <v>0</v>
      </c>
      <c r="T403" s="227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8" t="s">
        <v>165</v>
      </c>
      <c r="AT403" s="228" t="s">
        <v>138</v>
      </c>
      <c r="AU403" s="228" t="s">
        <v>88</v>
      </c>
      <c r="AY403" s="18" t="s">
        <v>135</v>
      </c>
      <c r="BE403" s="229">
        <f>IF(N403="základní",J403,0)</f>
        <v>0</v>
      </c>
      <c r="BF403" s="229">
        <f>IF(N403="snížená",J403,0)</f>
        <v>0</v>
      </c>
      <c r="BG403" s="229">
        <f>IF(N403="zákl. přenesená",J403,0)</f>
        <v>0</v>
      </c>
      <c r="BH403" s="229">
        <f>IF(N403="sníž. přenesená",J403,0)</f>
        <v>0</v>
      </c>
      <c r="BI403" s="229">
        <f>IF(N403="nulová",J403,0)</f>
        <v>0</v>
      </c>
      <c r="BJ403" s="18" t="s">
        <v>86</v>
      </c>
      <c r="BK403" s="229">
        <f>ROUND(I403*H403,2)</f>
        <v>0</v>
      </c>
      <c r="BL403" s="18" t="s">
        <v>165</v>
      </c>
      <c r="BM403" s="228" t="s">
        <v>352</v>
      </c>
    </row>
    <row r="404" spans="1:51" s="13" customFormat="1" ht="12">
      <c r="A404" s="13"/>
      <c r="B404" s="230"/>
      <c r="C404" s="231"/>
      <c r="D404" s="232" t="s">
        <v>144</v>
      </c>
      <c r="E404" s="233" t="s">
        <v>1</v>
      </c>
      <c r="F404" s="234" t="s">
        <v>167</v>
      </c>
      <c r="G404" s="231"/>
      <c r="H404" s="233" t="s">
        <v>1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144</v>
      </c>
      <c r="AU404" s="240" t="s">
        <v>88</v>
      </c>
      <c r="AV404" s="13" t="s">
        <v>86</v>
      </c>
      <c r="AW404" s="13" t="s">
        <v>35</v>
      </c>
      <c r="AX404" s="13" t="s">
        <v>78</v>
      </c>
      <c r="AY404" s="240" t="s">
        <v>135</v>
      </c>
    </row>
    <row r="405" spans="1:51" s="14" customFormat="1" ht="12">
      <c r="A405" s="14"/>
      <c r="B405" s="241"/>
      <c r="C405" s="242"/>
      <c r="D405" s="232" t="s">
        <v>144</v>
      </c>
      <c r="E405" s="243" t="s">
        <v>1</v>
      </c>
      <c r="F405" s="244" t="s">
        <v>169</v>
      </c>
      <c r="G405" s="242"/>
      <c r="H405" s="245">
        <v>8.085</v>
      </c>
      <c r="I405" s="246"/>
      <c r="J405" s="242"/>
      <c r="K405" s="242"/>
      <c r="L405" s="247"/>
      <c r="M405" s="248"/>
      <c r="N405" s="249"/>
      <c r="O405" s="249"/>
      <c r="P405" s="249"/>
      <c r="Q405" s="249"/>
      <c r="R405" s="249"/>
      <c r="S405" s="249"/>
      <c r="T405" s="25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1" t="s">
        <v>144</v>
      </c>
      <c r="AU405" s="251" t="s">
        <v>88</v>
      </c>
      <c r="AV405" s="14" t="s">
        <v>88</v>
      </c>
      <c r="AW405" s="14" t="s">
        <v>35</v>
      </c>
      <c r="AX405" s="14" t="s">
        <v>78</v>
      </c>
      <c r="AY405" s="251" t="s">
        <v>135</v>
      </c>
    </row>
    <row r="406" spans="1:51" s="14" customFormat="1" ht="12">
      <c r="A406" s="14"/>
      <c r="B406" s="241"/>
      <c r="C406" s="242"/>
      <c r="D406" s="232" t="s">
        <v>144</v>
      </c>
      <c r="E406" s="243" t="s">
        <v>1</v>
      </c>
      <c r="F406" s="244" t="s">
        <v>170</v>
      </c>
      <c r="G406" s="242"/>
      <c r="H406" s="245">
        <v>10.725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144</v>
      </c>
      <c r="AU406" s="251" t="s">
        <v>88</v>
      </c>
      <c r="AV406" s="14" t="s">
        <v>88</v>
      </c>
      <c r="AW406" s="14" t="s">
        <v>35</v>
      </c>
      <c r="AX406" s="14" t="s">
        <v>78</v>
      </c>
      <c r="AY406" s="251" t="s">
        <v>135</v>
      </c>
    </row>
    <row r="407" spans="1:51" s="14" customFormat="1" ht="12">
      <c r="A407" s="14"/>
      <c r="B407" s="241"/>
      <c r="C407" s="242"/>
      <c r="D407" s="232" t="s">
        <v>144</v>
      </c>
      <c r="E407" s="243" t="s">
        <v>1</v>
      </c>
      <c r="F407" s="244" t="s">
        <v>171</v>
      </c>
      <c r="G407" s="242"/>
      <c r="H407" s="245">
        <v>14.52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1" t="s">
        <v>144</v>
      </c>
      <c r="AU407" s="251" t="s">
        <v>88</v>
      </c>
      <c r="AV407" s="14" t="s">
        <v>88</v>
      </c>
      <c r="AW407" s="14" t="s">
        <v>35</v>
      </c>
      <c r="AX407" s="14" t="s">
        <v>78</v>
      </c>
      <c r="AY407" s="251" t="s">
        <v>135</v>
      </c>
    </row>
    <row r="408" spans="1:51" s="14" customFormat="1" ht="12">
      <c r="A408" s="14"/>
      <c r="B408" s="241"/>
      <c r="C408" s="242"/>
      <c r="D408" s="232" t="s">
        <v>144</v>
      </c>
      <c r="E408" s="243" t="s">
        <v>1</v>
      </c>
      <c r="F408" s="244" t="s">
        <v>172</v>
      </c>
      <c r="G408" s="242"/>
      <c r="H408" s="245">
        <v>7.26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1" t="s">
        <v>144</v>
      </c>
      <c r="AU408" s="251" t="s">
        <v>88</v>
      </c>
      <c r="AV408" s="14" t="s">
        <v>88</v>
      </c>
      <c r="AW408" s="14" t="s">
        <v>35</v>
      </c>
      <c r="AX408" s="14" t="s">
        <v>78</v>
      </c>
      <c r="AY408" s="251" t="s">
        <v>135</v>
      </c>
    </row>
    <row r="409" spans="1:51" s="14" customFormat="1" ht="12">
      <c r="A409" s="14"/>
      <c r="B409" s="241"/>
      <c r="C409" s="242"/>
      <c r="D409" s="232" t="s">
        <v>144</v>
      </c>
      <c r="E409" s="243" t="s">
        <v>1</v>
      </c>
      <c r="F409" s="244" t="s">
        <v>173</v>
      </c>
      <c r="G409" s="242"/>
      <c r="H409" s="245">
        <v>3.08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1" t="s">
        <v>144</v>
      </c>
      <c r="AU409" s="251" t="s">
        <v>88</v>
      </c>
      <c r="AV409" s="14" t="s">
        <v>88</v>
      </c>
      <c r="AW409" s="14" t="s">
        <v>35</v>
      </c>
      <c r="AX409" s="14" t="s">
        <v>78</v>
      </c>
      <c r="AY409" s="251" t="s">
        <v>135</v>
      </c>
    </row>
    <row r="410" spans="1:51" s="14" customFormat="1" ht="12">
      <c r="A410" s="14"/>
      <c r="B410" s="241"/>
      <c r="C410" s="242"/>
      <c r="D410" s="232" t="s">
        <v>144</v>
      </c>
      <c r="E410" s="243" t="s">
        <v>1</v>
      </c>
      <c r="F410" s="244" t="s">
        <v>174</v>
      </c>
      <c r="G410" s="242"/>
      <c r="H410" s="245">
        <v>5.5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1" t="s">
        <v>144</v>
      </c>
      <c r="AU410" s="251" t="s">
        <v>88</v>
      </c>
      <c r="AV410" s="14" t="s">
        <v>88</v>
      </c>
      <c r="AW410" s="14" t="s">
        <v>35</v>
      </c>
      <c r="AX410" s="14" t="s">
        <v>78</v>
      </c>
      <c r="AY410" s="251" t="s">
        <v>135</v>
      </c>
    </row>
    <row r="411" spans="1:51" s="15" customFormat="1" ht="12">
      <c r="A411" s="15"/>
      <c r="B411" s="252"/>
      <c r="C411" s="253"/>
      <c r="D411" s="232" t="s">
        <v>144</v>
      </c>
      <c r="E411" s="254" t="s">
        <v>1</v>
      </c>
      <c r="F411" s="255" t="s">
        <v>152</v>
      </c>
      <c r="G411" s="253"/>
      <c r="H411" s="256">
        <v>49.17</v>
      </c>
      <c r="I411" s="257"/>
      <c r="J411" s="253"/>
      <c r="K411" s="253"/>
      <c r="L411" s="258"/>
      <c r="M411" s="259"/>
      <c r="N411" s="260"/>
      <c r="O411" s="260"/>
      <c r="P411" s="260"/>
      <c r="Q411" s="260"/>
      <c r="R411" s="260"/>
      <c r="S411" s="260"/>
      <c r="T411" s="261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2" t="s">
        <v>144</v>
      </c>
      <c r="AU411" s="262" t="s">
        <v>88</v>
      </c>
      <c r="AV411" s="15" t="s">
        <v>142</v>
      </c>
      <c r="AW411" s="15" t="s">
        <v>35</v>
      </c>
      <c r="AX411" s="15" t="s">
        <v>86</v>
      </c>
      <c r="AY411" s="262" t="s">
        <v>135</v>
      </c>
    </row>
    <row r="412" spans="1:65" s="2" customFormat="1" ht="24.15" customHeight="1">
      <c r="A412" s="39"/>
      <c r="B412" s="40"/>
      <c r="C412" s="216" t="s">
        <v>353</v>
      </c>
      <c r="D412" s="216" t="s">
        <v>138</v>
      </c>
      <c r="E412" s="217" t="s">
        <v>354</v>
      </c>
      <c r="F412" s="218" t="s">
        <v>355</v>
      </c>
      <c r="G412" s="219" t="s">
        <v>141</v>
      </c>
      <c r="H412" s="220">
        <v>180.458</v>
      </c>
      <c r="I412" s="221"/>
      <c r="J412" s="222">
        <f>ROUND(I412*H412,2)</f>
        <v>0</v>
      </c>
      <c r="K412" s="223"/>
      <c r="L412" s="45"/>
      <c r="M412" s="224" t="s">
        <v>1</v>
      </c>
      <c r="N412" s="225" t="s">
        <v>43</v>
      </c>
      <c r="O412" s="92"/>
      <c r="P412" s="226">
        <f>O412*H412</f>
        <v>0</v>
      </c>
      <c r="Q412" s="226">
        <v>0.00712</v>
      </c>
      <c r="R412" s="226">
        <f>Q412*H412</f>
        <v>1.2848609599999998</v>
      </c>
      <c r="S412" s="226">
        <v>0</v>
      </c>
      <c r="T412" s="227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28" t="s">
        <v>142</v>
      </c>
      <c r="AT412" s="228" t="s">
        <v>138</v>
      </c>
      <c r="AU412" s="228" t="s">
        <v>88</v>
      </c>
      <c r="AY412" s="18" t="s">
        <v>135</v>
      </c>
      <c r="BE412" s="229">
        <f>IF(N412="základní",J412,0)</f>
        <v>0</v>
      </c>
      <c r="BF412" s="229">
        <f>IF(N412="snížená",J412,0)</f>
        <v>0</v>
      </c>
      <c r="BG412" s="229">
        <f>IF(N412="zákl. přenesená",J412,0)</f>
        <v>0</v>
      </c>
      <c r="BH412" s="229">
        <f>IF(N412="sníž. přenesená",J412,0)</f>
        <v>0</v>
      </c>
      <c r="BI412" s="229">
        <f>IF(N412="nulová",J412,0)</f>
        <v>0</v>
      </c>
      <c r="BJ412" s="18" t="s">
        <v>86</v>
      </c>
      <c r="BK412" s="229">
        <f>ROUND(I412*H412,2)</f>
        <v>0</v>
      </c>
      <c r="BL412" s="18" t="s">
        <v>142</v>
      </c>
      <c r="BM412" s="228" t="s">
        <v>356</v>
      </c>
    </row>
    <row r="413" spans="1:51" s="13" customFormat="1" ht="12">
      <c r="A413" s="13"/>
      <c r="B413" s="230"/>
      <c r="C413" s="231"/>
      <c r="D413" s="232" t="s">
        <v>144</v>
      </c>
      <c r="E413" s="233" t="s">
        <v>1</v>
      </c>
      <c r="F413" s="234" t="s">
        <v>167</v>
      </c>
      <c r="G413" s="231"/>
      <c r="H413" s="233" t="s">
        <v>1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0" t="s">
        <v>144</v>
      </c>
      <c r="AU413" s="240" t="s">
        <v>88</v>
      </c>
      <c r="AV413" s="13" t="s">
        <v>86</v>
      </c>
      <c r="AW413" s="13" t="s">
        <v>35</v>
      </c>
      <c r="AX413" s="13" t="s">
        <v>78</v>
      </c>
      <c r="AY413" s="240" t="s">
        <v>135</v>
      </c>
    </row>
    <row r="414" spans="1:51" s="14" customFormat="1" ht="12">
      <c r="A414" s="14"/>
      <c r="B414" s="241"/>
      <c r="C414" s="242"/>
      <c r="D414" s="232" t="s">
        <v>144</v>
      </c>
      <c r="E414" s="243" t="s">
        <v>1</v>
      </c>
      <c r="F414" s="244" t="s">
        <v>168</v>
      </c>
      <c r="G414" s="242"/>
      <c r="H414" s="245">
        <v>150.81</v>
      </c>
      <c r="I414" s="246"/>
      <c r="J414" s="242"/>
      <c r="K414" s="242"/>
      <c r="L414" s="247"/>
      <c r="M414" s="248"/>
      <c r="N414" s="249"/>
      <c r="O414" s="249"/>
      <c r="P414" s="249"/>
      <c r="Q414" s="249"/>
      <c r="R414" s="249"/>
      <c r="S414" s="249"/>
      <c r="T414" s="25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1" t="s">
        <v>144</v>
      </c>
      <c r="AU414" s="251" t="s">
        <v>88</v>
      </c>
      <c r="AV414" s="14" t="s">
        <v>88</v>
      </c>
      <c r="AW414" s="14" t="s">
        <v>35</v>
      </c>
      <c r="AX414" s="14" t="s">
        <v>78</v>
      </c>
      <c r="AY414" s="251" t="s">
        <v>135</v>
      </c>
    </row>
    <row r="415" spans="1:51" s="16" customFormat="1" ht="12">
      <c r="A415" s="16"/>
      <c r="B415" s="263"/>
      <c r="C415" s="264"/>
      <c r="D415" s="232" t="s">
        <v>144</v>
      </c>
      <c r="E415" s="265" t="s">
        <v>1</v>
      </c>
      <c r="F415" s="266" t="s">
        <v>175</v>
      </c>
      <c r="G415" s="264"/>
      <c r="H415" s="267">
        <v>150.81</v>
      </c>
      <c r="I415" s="268"/>
      <c r="J415" s="264"/>
      <c r="K415" s="264"/>
      <c r="L415" s="269"/>
      <c r="M415" s="270"/>
      <c r="N415" s="271"/>
      <c r="O415" s="271"/>
      <c r="P415" s="271"/>
      <c r="Q415" s="271"/>
      <c r="R415" s="271"/>
      <c r="S415" s="271"/>
      <c r="T415" s="272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73" t="s">
        <v>144</v>
      </c>
      <c r="AU415" s="273" t="s">
        <v>88</v>
      </c>
      <c r="AV415" s="16" t="s">
        <v>156</v>
      </c>
      <c r="AW415" s="16" t="s">
        <v>35</v>
      </c>
      <c r="AX415" s="16" t="s">
        <v>78</v>
      </c>
      <c r="AY415" s="273" t="s">
        <v>135</v>
      </c>
    </row>
    <row r="416" spans="1:51" s="13" customFormat="1" ht="12">
      <c r="A416" s="13"/>
      <c r="B416" s="230"/>
      <c r="C416" s="231"/>
      <c r="D416" s="232" t="s">
        <v>144</v>
      </c>
      <c r="E416" s="233" t="s">
        <v>1</v>
      </c>
      <c r="F416" s="234" t="s">
        <v>176</v>
      </c>
      <c r="G416" s="231"/>
      <c r="H416" s="233" t="s">
        <v>1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0" t="s">
        <v>144</v>
      </c>
      <c r="AU416" s="240" t="s">
        <v>88</v>
      </c>
      <c r="AV416" s="13" t="s">
        <v>86</v>
      </c>
      <c r="AW416" s="13" t="s">
        <v>35</v>
      </c>
      <c r="AX416" s="13" t="s">
        <v>78</v>
      </c>
      <c r="AY416" s="240" t="s">
        <v>135</v>
      </c>
    </row>
    <row r="417" spans="1:51" s="14" customFormat="1" ht="12">
      <c r="A417" s="14"/>
      <c r="B417" s="241"/>
      <c r="C417" s="242"/>
      <c r="D417" s="232" t="s">
        <v>144</v>
      </c>
      <c r="E417" s="243" t="s">
        <v>1</v>
      </c>
      <c r="F417" s="244" t="s">
        <v>177</v>
      </c>
      <c r="G417" s="242"/>
      <c r="H417" s="245">
        <v>10.086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144</v>
      </c>
      <c r="AU417" s="251" t="s">
        <v>88</v>
      </c>
      <c r="AV417" s="14" t="s">
        <v>88</v>
      </c>
      <c r="AW417" s="14" t="s">
        <v>35</v>
      </c>
      <c r="AX417" s="14" t="s">
        <v>78</v>
      </c>
      <c r="AY417" s="251" t="s">
        <v>135</v>
      </c>
    </row>
    <row r="418" spans="1:51" s="14" customFormat="1" ht="12">
      <c r="A418" s="14"/>
      <c r="B418" s="241"/>
      <c r="C418" s="242"/>
      <c r="D418" s="232" t="s">
        <v>144</v>
      </c>
      <c r="E418" s="243" t="s">
        <v>1</v>
      </c>
      <c r="F418" s="244" t="s">
        <v>178</v>
      </c>
      <c r="G418" s="242"/>
      <c r="H418" s="245">
        <v>4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1" t="s">
        <v>144</v>
      </c>
      <c r="AU418" s="251" t="s">
        <v>88</v>
      </c>
      <c r="AV418" s="14" t="s">
        <v>88</v>
      </c>
      <c r="AW418" s="14" t="s">
        <v>35</v>
      </c>
      <c r="AX418" s="14" t="s">
        <v>78</v>
      </c>
      <c r="AY418" s="251" t="s">
        <v>135</v>
      </c>
    </row>
    <row r="419" spans="1:51" s="14" customFormat="1" ht="12">
      <c r="A419" s="14"/>
      <c r="B419" s="241"/>
      <c r="C419" s="242"/>
      <c r="D419" s="232" t="s">
        <v>144</v>
      </c>
      <c r="E419" s="243" t="s">
        <v>1</v>
      </c>
      <c r="F419" s="244" t="s">
        <v>179</v>
      </c>
      <c r="G419" s="242"/>
      <c r="H419" s="245">
        <v>4.123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1" t="s">
        <v>144</v>
      </c>
      <c r="AU419" s="251" t="s">
        <v>88</v>
      </c>
      <c r="AV419" s="14" t="s">
        <v>88</v>
      </c>
      <c r="AW419" s="14" t="s">
        <v>35</v>
      </c>
      <c r="AX419" s="14" t="s">
        <v>78</v>
      </c>
      <c r="AY419" s="251" t="s">
        <v>135</v>
      </c>
    </row>
    <row r="420" spans="1:51" s="14" customFormat="1" ht="12">
      <c r="A420" s="14"/>
      <c r="B420" s="241"/>
      <c r="C420" s="242"/>
      <c r="D420" s="232" t="s">
        <v>144</v>
      </c>
      <c r="E420" s="243" t="s">
        <v>1</v>
      </c>
      <c r="F420" s="244" t="s">
        <v>180</v>
      </c>
      <c r="G420" s="242"/>
      <c r="H420" s="245">
        <v>3.971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1" t="s">
        <v>144</v>
      </c>
      <c r="AU420" s="251" t="s">
        <v>88</v>
      </c>
      <c r="AV420" s="14" t="s">
        <v>88</v>
      </c>
      <c r="AW420" s="14" t="s">
        <v>35</v>
      </c>
      <c r="AX420" s="14" t="s">
        <v>78</v>
      </c>
      <c r="AY420" s="251" t="s">
        <v>135</v>
      </c>
    </row>
    <row r="421" spans="1:51" s="14" customFormat="1" ht="12">
      <c r="A421" s="14"/>
      <c r="B421" s="241"/>
      <c r="C421" s="242"/>
      <c r="D421" s="232" t="s">
        <v>144</v>
      </c>
      <c r="E421" s="243" t="s">
        <v>1</v>
      </c>
      <c r="F421" s="244" t="s">
        <v>181</v>
      </c>
      <c r="G421" s="242"/>
      <c r="H421" s="245">
        <v>3.708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1" t="s">
        <v>144</v>
      </c>
      <c r="AU421" s="251" t="s">
        <v>88</v>
      </c>
      <c r="AV421" s="14" t="s">
        <v>88</v>
      </c>
      <c r="AW421" s="14" t="s">
        <v>35</v>
      </c>
      <c r="AX421" s="14" t="s">
        <v>78</v>
      </c>
      <c r="AY421" s="251" t="s">
        <v>135</v>
      </c>
    </row>
    <row r="422" spans="1:51" s="14" customFormat="1" ht="12">
      <c r="A422" s="14"/>
      <c r="B422" s="241"/>
      <c r="C422" s="242"/>
      <c r="D422" s="232" t="s">
        <v>144</v>
      </c>
      <c r="E422" s="243" t="s">
        <v>1</v>
      </c>
      <c r="F422" s="244" t="s">
        <v>182</v>
      </c>
      <c r="G422" s="242"/>
      <c r="H422" s="245">
        <v>3.76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1" t="s">
        <v>144</v>
      </c>
      <c r="AU422" s="251" t="s">
        <v>88</v>
      </c>
      <c r="AV422" s="14" t="s">
        <v>88</v>
      </c>
      <c r="AW422" s="14" t="s">
        <v>35</v>
      </c>
      <c r="AX422" s="14" t="s">
        <v>78</v>
      </c>
      <c r="AY422" s="251" t="s">
        <v>135</v>
      </c>
    </row>
    <row r="423" spans="1:51" s="16" customFormat="1" ht="12">
      <c r="A423" s="16"/>
      <c r="B423" s="263"/>
      <c r="C423" s="264"/>
      <c r="D423" s="232" t="s">
        <v>144</v>
      </c>
      <c r="E423" s="265" t="s">
        <v>1</v>
      </c>
      <c r="F423" s="266" t="s">
        <v>175</v>
      </c>
      <c r="G423" s="264"/>
      <c r="H423" s="267">
        <v>29.648</v>
      </c>
      <c r="I423" s="268"/>
      <c r="J423" s="264"/>
      <c r="K423" s="264"/>
      <c r="L423" s="269"/>
      <c r="M423" s="270"/>
      <c r="N423" s="271"/>
      <c r="O423" s="271"/>
      <c r="P423" s="271"/>
      <c r="Q423" s="271"/>
      <c r="R423" s="271"/>
      <c r="S423" s="271"/>
      <c r="T423" s="272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T423" s="273" t="s">
        <v>144</v>
      </c>
      <c r="AU423" s="273" t="s">
        <v>88</v>
      </c>
      <c r="AV423" s="16" t="s">
        <v>156</v>
      </c>
      <c r="AW423" s="16" t="s">
        <v>35</v>
      </c>
      <c r="AX423" s="16" t="s">
        <v>78</v>
      </c>
      <c r="AY423" s="273" t="s">
        <v>135</v>
      </c>
    </row>
    <row r="424" spans="1:51" s="15" customFormat="1" ht="12">
      <c r="A424" s="15"/>
      <c r="B424" s="252"/>
      <c r="C424" s="253"/>
      <c r="D424" s="232" t="s">
        <v>144</v>
      </c>
      <c r="E424" s="254" t="s">
        <v>1</v>
      </c>
      <c r="F424" s="255" t="s">
        <v>152</v>
      </c>
      <c r="G424" s="253"/>
      <c r="H424" s="256">
        <v>180.458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2" t="s">
        <v>144</v>
      </c>
      <c r="AU424" s="262" t="s">
        <v>88</v>
      </c>
      <c r="AV424" s="15" t="s">
        <v>142</v>
      </c>
      <c r="AW424" s="15" t="s">
        <v>35</v>
      </c>
      <c r="AX424" s="15" t="s">
        <v>86</v>
      </c>
      <c r="AY424" s="262" t="s">
        <v>135</v>
      </c>
    </row>
    <row r="425" spans="1:65" s="2" customFormat="1" ht="24.15" customHeight="1">
      <c r="A425" s="39"/>
      <c r="B425" s="40"/>
      <c r="C425" s="216" t="s">
        <v>357</v>
      </c>
      <c r="D425" s="216" t="s">
        <v>138</v>
      </c>
      <c r="E425" s="217" t="s">
        <v>358</v>
      </c>
      <c r="F425" s="218" t="s">
        <v>359</v>
      </c>
      <c r="G425" s="219" t="s">
        <v>141</v>
      </c>
      <c r="H425" s="220">
        <v>229.628</v>
      </c>
      <c r="I425" s="221"/>
      <c r="J425" s="222">
        <f>ROUND(I425*H425,2)</f>
        <v>0</v>
      </c>
      <c r="K425" s="223"/>
      <c r="L425" s="45"/>
      <c r="M425" s="224" t="s">
        <v>1</v>
      </c>
      <c r="N425" s="225" t="s">
        <v>43</v>
      </c>
      <c r="O425" s="92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28" t="s">
        <v>142</v>
      </c>
      <c r="AT425" s="228" t="s">
        <v>138</v>
      </c>
      <c r="AU425" s="228" t="s">
        <v>88</v>
      </c>
      <c r="AY425" s="18" t="s">
        <v>135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18" t="s">
        <v>86</v>
      </c>
      <c r="BK425" s="229">
        <f>ROUND(I425*H425,2)</f>
        <v>0</v>
      </c>
      <c r="BL425" s="18" t="s">
        <v>142</v>
      </c>
      <c r="BM425" s="228" t="s">
        <v>360</v>
      </c>
    </row>
    <row r="426" spans="1:51" s="13" customFormat="1" ht="12">
      <c r="A426" s="13"/>
      <c r="B426" s="230"/>
      <c r="C426" s="231"/>
      <c r="D426" s="232" t="s">
        <v>144</v>
      </c>
      <c r="E426" s="233" t="s">
        <v>1</v>
      </c>
      <c r="F426" s="234" t="s">
        <v>167</v>
      </c>
      <c r="G426" s="231"/>
      <c r="H426" s="233" t="s">
        <v>1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0" t="s">
        <v>144</v>
      </c>
      <c r="AU426" s="240" t="s">
        <v>88</v>
      </c>
      <c r="AV426" s="13" t="s">
        <v>86</v>
      </c>
      <c r="AW426" s="13" t="s">
        <v>35</v>
      </c>
      <c r="AX426" s="13" t="s">
        <v>78</v>
      </c>
      <c r="AY426" s="240" t="s">
        <v>135</v>
      </c>
    </row>
    <row r="427" spans="1:51" s="14" customFormat="1" ht="12">
      <c r="A427" s="14"/>
      <c r="B427" s="241"/>
      <c r="C427" s="242"/>
      <c r="D427" s="232" t="s">
        <v>144</v>
      </c>
      <c r="E427" s="243" t="s">
        <v>1</v>
      </c>
      <c r="F427" s="244" t="s">
        <v>168</v>
      </c>
      <c r="G427" s="242"/>
      <c r="H427" s="245">
        <v>150.81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144</v>
      </c>
      <c r="AU427" s="251" t="s">
        <v>88</v>
      </c>
      <c r="AV427" s="14" t="s">
        <v>88</v>
      </c>
      <c r="AW427" s="14" t="s">
        <v>35</v>
      </c>
      <c r="AX427" s="14" t="s">
        <v>78</v>
      </c>
      <c r="AY427" s="251" t="s">
        <v>135</v>
      </c>
    </row>
    <row r="428" spans="1:51" s="14" customFormat="1" ht="12">
      <c r="A428" s="14"/>
      <c r="B428" s="241"/>
      <c r="C428" s="242"/>
      <c r="D428" s="232" t="s">
        <v>144</v>
      </c>
      <c r="E428" s="243" t="s">
        <v>1</v>
      </c>
      <c r="F428" s="244" t="s">
        <v>169</v>
      </c>
      <c r="G428" s="242"/>
      <c r="H428" s="245">
        <v>8.085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1" t="s">
        <v>144</v>
      </c>
      <c r="AU428" s="251" t="s">
        <v>88</v>
      </c>
      <c r="AV428" s="14" t="s">
        <v>88</v>
      </c>
      <c r="AW428" s="14" t="s">
        <v>35</v>
      </c>
      <c r="AX428" s="14" t="s">
        <v>78</v>
      </c>
      <c r="AY428" s="251" t="s">
        <v>135</v>
      </c>
    </row>
    <row r="429" spans="1:51" s="14" customFormat="1" ht="12">
      <c r="A429" s="14"/>
      <c r="B429" s="241"/>
      <c r="C429" s="242"/>
      <c r="D429" s="232" t="s">
        <v>144</v>
      </c>
      <c r="E429" s="243" t="s">
        <v>1</v>
      </c>
      <c r="F429" s="244" t="s">
        <v>170</v>
      </c>
      <c r="G429" s="242"/>
      <c r="H429" s="245">
        <v>10.725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1" t="s">
        <v>144</v>
      </c>
      <c r="AU429" s="251" t="s">
        <v>88</v>
      </c>
      <c r="AV429" s="14" t="s">
        <v>88</v>
      </c>
      <c r="AW429" s="14" t="s">
        <v>35</v>
      </c>
      <c r="AX429" s="14" t="s">
        <v>78</v>
      </c>
      <c r="AY429" s="251" t="s">
        <v>135</v>
      </c>
    </row>
    <row r="430" spans="1:51" s="14" customFormat="1" ht="12">
      <c r="A430" s="14"/>
      <c r="B430" s="241"/>
      <c r="C430" s="242"/>
      <c r="D430" s="232" t="s">
        <v>144</v>
      </c>
      <c r="E430" s="243" t="s">
        <v>1</v>
      </c>
      <c r="F430" s="244" t="s">
        <v>171</v>
      </c>
      <c r="G430" s="242"/>
      <c r="H430" s="245">
        <v>14.52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1" t="s">
        <v>144</v>
      </c>
      <c r="AU430" s="251" t="s">
        <v>88</v>
      </c>
      <c r="AV430" s="14" t="s">
        <v>88</v>
      </c>
      <c r="AW430" s="14" t="s">
        <v>35</v>
      </c>
      <c r="AX430" s="14" t="s">
        <v>78</v>
      </c>
      <c r="AY430" s="251" t="s">
        <v>135</v>
      </c>
    </row>
    <row r="431" spans="1:51" s="14" customFormat="1" ht="12">
      <c r="A431" s="14"/>
      <c r="B431" s="241"/>
      <c r="C431" s="242"/>
      <c r="D431" s="232" t="s">
        <v>144</v>
      </c>
      <c r="E431" s="243" t="s">
        <v>1</v>
      </c>
      <c r="F431" s="244" t="s">
        <v>172</v>
      </c>
      <c r="G431" s="242"/>
      <c r="H431" s="245">
        <v>7.26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1" t="s">
        <v>144</v>
      </c>
      <c r="AU431" s="251" t="s">
        <v>88</v>
      </c>
      <c r="AV431" s="14" t="s">
        <v>88</v>
      </c>
      <c r="AW431" s="14" t="s">
        <v>35</v>
      </c>
      <c r="AX431" s="14" t="s">
        <v>78</v>
      </c>
      <c r="AY431" s="251" t="s">
        <v>135</v>
      </c>
    </row>
    <row r="432" spans="1:51" s="14" customFormat="1" ht="12">
      <c r="A432" s="14"/>
      <c r="B432" s="241"/>
      <c r="C432" s="242"/>
      <c r="D432" s="232" t="s">
        <v>144</v>
      </c>
      <c r="E432" s="243" t="s">
        <v>1</v>
      </c>
      <c r="F432" s="244" t="s">
        <v>173</v>
      </c>
      <c r="G432" s="242"/>
      <c r="H432" s="245">
        <v>3.08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1" t="s">
        <v>144</v>
      </c>
      <c r="AU432" s="251" t="s">
        <v>88</v>
      </c>
      <c r="AV432" s="14" t="s">
        <v>88</v>
      </c>
      <c r="AW432" s="14" t="s">
        <v>35</v>
      </c>
      <c r="AX432" s="14" t="s">
        <v>78</v>
      </c>
      <c r="AY432" s="251" t="s">
        <v>135</v>
      </c>
    </row>
    <row r="433" spans="1:51" s="14" customFormat="1" ht="12">
      <c r="A433" s="14"/>
      <c r="B433" s="241"/>
      <c r="C433" s="242"/>
      <c r="D433" s="232" t="s">
        <v>144</v>
      </c>
      <c r="E433" s="243" t="s">
        <v>1</v>
      </c>
      <c r="F433" s="244" t="s">
        <v>174</v>
      </c>
      <c r="G433" s="242"/>
      <c r="H433" s="245">
        <v>5.5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1" t="s">
        <v>144</v>
      </c>
      <c r="AU433" s="251" t="s">
        <v>88</v>
      </c>
      <c r="AV433" s="14" t="s">
        <v>88</v>
      </c>
      <c r="AW433" s="14" t="s">
        <v>35</v>
      </c>
      <c r="AX433" s="14" t="s">
        <v>78</v>
      </c>
      <c r="AY433" s="251" t="s">
        <v>135</v>
      </c>
    </row>
    <row r="434" spans="1:51" s="16" customFormat="1" ht="12">
      <c r="A434" s="16"/>
      <c r="B434" s="263"/>
      <c r="C434" s="264"/>
      <c r="D434" s="232" t="s">
        <v>144</v>
      </c>
      <c r="E434" s="265" t="s">
        <v>1</v>
      </c>
      <c r="F434" s="266" t="s">
        <v>175</v>
      </c>
      <c r="G434" s="264"/>
      <c r="H434" s="267">
        <v>199.98</v>
      </c>
      <c r="I434" s="268"/>
      <c r="J434" s="264"/>
      <c r="K434" s="264"/>
      <c r="L434" s="269"/>
      <c r="M434" s="270"/>
      <c r="N434" s="271"/>
      <c r="O434" s="271"/>
      <c r="P434" s="271"/>
      <c r="Q434" s="271"/>
      <c r="R434" s="271"/>
      <c r="S434" s="271"/>
      <c r="T434" s="272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T434" s="273" t="s">
        <v>144</v>
      </c>
      <c r="AU434" s="273" t="s">
        <v>88</v>
      </c>
      <c r="AV434" s="16" t="s">
        <v>156</v>
      </c>
      <c r="AW434" s="16" t="s">
        <v>35</v>
      </c>
      <c r="AX434" s="16" t="s">
        <v>78</v>
      </c>
      <c r="AY434" s="273" t="s">
        <v>135</v>
      </c>
    </row>
    <row r="435" spans="1:51" s="13" customFormat="1" ht="12">
      <c r="A435" s="13"/>
      <c r="B435" s="230"/>
      <c r="C435" s="231"/>
      <c r="D435" s="232" t="s">
        <v>144</v>
      </c>
      <c r="E435" s="233" t="s">
        <v>1</v>
      </c>
      <c r="F435" s="234" t="s">
        <v>176</v>
      </c>
      <c r="G435" s="231"/>
      <c r="H435" s="233" t="s">
        <v>1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144</v>
      </c>
      <c r="AU435" s="240" t="s">
        <v>88</v>
      </c>
      <c r="AV435" s="13" t="s">
        <v>86</v>
      </c>
      <c r="AW435" s="13" t="s">
        <v>35</v>
      </c>
      <c r="AX435" s="13" t="s">
        <v>78</v>
      </c>
      <c r="AY435" s="240" t="s">
        <v>135</v>
      </c>
    </row>
    <row r="436" spans="1:51" s="14" customFormat="1" ht="12">
      <c r="A436" s="14"/>
      <c r="B436" s="241"/>
      <c r="C436" s="242"/>
      <c r="D436" s="232" t="s">
        <v>144</v>
      </c>
      <c r="E436" s="243" t="s">
        <v>1</v>
      </c>
      <c r="F436" s="244" t="s">
        <v>177</v>
      </c>
      <c r="G436" s="242"/>
      <c r="H436" s="245">
        <v>10.086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1" t="s">
        <v>144</v>
      </c>
      <c r="AU436" s="251" t="s">
        <v>88</v>
      </c>
      <c r="AV436" s="14" t="s">
        <v>88</v>
      </c>
      <c r="AW436" s="14" t="s">
        <v>35</v>
      </c>
      <c r="AX436" s="14" t="s">
        <v>78</v>
      </c>
      <c r="AY436" s="251" t="s">
        <v>135</v>
      </c>
    </row>
    <row r="437" spans="1:51" s="14" customFormat="1" ht="12">
      <c r="A437" s="14"/>
      <c r="B437" s="241"/>
      <c r="C437" s="242"/>
      <c r="D437" s="232" t="s">
        <v>144</v>
      </c>
      <c r="E437" s="243" t="s">
        <v>1</v>
      </c>
      <c r="F437" s="244" t="s">
        <v>178</v>
      </c>
      <c r="G437" s="242"/>
      <c r="H437" s="245">
        <v>4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1" t="s">
        <v>144</v>
      </c>
      <c r="AU437" s="251" t="s">
        <v>88</v>
      </c>
      <c r="AV437" s="14" t="s">
        <v>88</v>
      </c>
      <c r="AW437" s="14" t="s">
        <v>35</v>
      </c>
      <c r="AX437" s="14" t="s">
        <v>78</v>
      </c>
      <c r="AY437" s="251" t="s">
        <v>135</v>
      </c>
    </row>
    <row r="438" spans="1:51" s="14" customFormat="1" ht="12">
      <c r="A438" s="14"/>
      <c r="B438" s="241"/>
      <c r="C438" s="242"/>
      <c r="D438" s="232" t="s">
        <v>144</v>
      </c>
      <c r="E438" s="243" t="s">
        <v>1</v>
      </c>
      <c r="F438" s="244" t="s">
        <v>179</v>
      </c>
      <c r="G438" s="242"/>
      <c r="H438" s="245">
        <v>4.123</v>
      </c>
      <c r="I438" s="246"/>
      <c r="J438" s="242"/>
      <c r="K438" s="242"/>
      <c r="L438" s="247"/>
      <c r="M438" s="248"/>
      <c r="N438" s="249"/>
      <c r="O438" s="249"/>
      <c r="P438" s="249"/>
      <c r="Q438" s="249"/>
      <c r="R438" s="249"/>
      <c r="S438" s="249"/>
      <c r="T438" s="25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1" t="s">
        <v>144</v>
      </c>
      <c r="AU438" s="251" t="s">
        <v>88</v>
      </c>
      <c r="AV438" s="14" t="s">
        <v>88</v>
      </c>
      <c r="AW438" s="14" t="s">
        <v>35</v>
      </c>
      <c r="AX438" s="14" t="s">
        <v>78</v>
      </c>
      <c r="AY438" s="251" t="s">
        <v>135</v>
      </c>
    </row>
    <row r="439" spans="1:51" s="14" customFormat="1" ht="12">
      <c r="A439" s="14"/>
      <c r="B439" s="241"/>
      <c r="C439" s="242"/>
      <c r="D439" s="232" t="s">
        <v>144</v>
      </c>
      <c r="E439" s="243" t="s">
        <v>1</v>
      </c>
      <c r="F439" s="244" t="s">
        <v>180</v>
      </c>
      <c r="G439" s="242"/>
      <c r="H439" s="245">
        <v>3.971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1" t="s">
        <v>144</v>
      </c>
      <c r="AU439" s="251" t="s">
        <v>88</v>
      </c>
      <c r="AV439" s="14" t="s">
        <v>88</v>
      </c>
      <c r="AW439" s="14" t="s">
        <v>35</v>
      </c>
      <c r="AX439" s="14" t="s">
        <v>78</v>
      </c>
      <c r="AY439" s="251" t="s">
        <v>135</v>
      </c>
    </row>
    <row r="440" spans="1:51" s="14" customFormat="1" ht="12">
      <c r="A440" s="14"/>
      <c r="B440" s="241"/>
      <c r="C440" s="242"/>
      <c r="D440" s="232" t="s">
        <v>144</v>
      </c>
      <c r="E440" s="243" t="s">
        <v>1</v>
      </c>
      <c r="F440" s="244" t="s">
        <v>181</v>
      </c>
      <c r="G440" s="242"/>
      <c r="H440" s="245">
        <v>3.708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144</v>
      </c>
      <c r="AU440" s="251" t="s">
        <v>88</v>
      </c>
      <c r="AV440" s="14" t="s">
        <v>88</v>
      </c>
      <c r="AW440" s="14" t="s">
        <v>35</v>
      </c>
      <c r="AX440" s="14" t="s">
        <v>78</v>
      </c>
      <c r="AY440" s="251" t="s">
        <v>135</v>
      </c>
    </row>
    <row r="441" spans="1:51" s="14" customFormat="1" ht="12">
      <c r="A441" s="14"/>
      <c r="B441" s="241"/>
      <c r="C441" s="242"/>
      <c r="D441" s="232" t="s">
        <v>144</v>
      </c>
      <c r="E441" s="243" t="s">
        <v>1</v>
      </c>
      <c r="F441" s="244" t="s">
        <v>182</v>
      </c>
      <c r="G441" s="242"/>
      <c r="H441" s="245">
        <v>3.76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1" t="s">
        <v>144</v>
      </c>
      <c r="AU441" s="251" t="s">
        <v>88</v>
      </c>
      <c r="AV441" s="14" t="s">
        <v>88</v>
      </c>
      <c r="AW441" s="14" t="s">
        <v>35</v>
      </c>
      <c r="AX441" s="14" t="s">
        <v>78</v>
      </c>
      <c r="AY441" s="251" t="s">
        <v>135</v>
      </c>
    </row>
    <row r="442" spans="1:51" s="16" customFormat="1" ht="12">
      <c r="A442" s="16"/>
      <c r="B442" s="263"/>
      <c r="C442" s="264"/>
      <c r="D442" s="232" t="s">
        <v>144</v>
      </c>
      <c r="E442" s="265" t="s">
        <v>1</v>
      </c>
      <c r="F442" s="266" t="s">
        <v>175</v>
      </c>
      <c r="G442" s="264"/>
      <c r="H442" s="267">
        <v>29.648</v>
      </c>
      <c r="I442" s="268"/>
      <c r="J442" s="264"/>
      <c r="K442" s="264"/>
      <c r="L442" s="269"/>
      <c r="M442" s="270"/>
      <c r="N442" s="271"/>
      <c r="O442" s="271"/>
      <c r="P442" s="271"/>
      <c r="Q442" s="271"/>
      <c r="R442" s="271"/>
      <c r="S442" s="271"/>
      <c r="T442" s="272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T442" s="273" t="s">
        <v>144</v>
      </c>
      <c r="AU442" s="273" t="s">
        <v>88</v>
      </c>
      <c r="AV442" s="16" t="s">
        <v>156</v>
      </c>
      <c r="AW442" s="16" t="s">
        <v>35</v>
      </c>
      <c r="AX442" s="16" t="s">
        <v>78</v>
      </c>
      <c r="AY442" s="273" t="s">
        <v>135</v>
      </c>
    </row>
    <row r="443" spans="1:51" s="15" customFormat="1" ht="12">
      <c r="A443" s="15"/>
      <c r="B443" s="252"/>
      <c r="C443" s="253"/>
      <c r="D443" s="232" t="s">
        <v>144</v>
      </c>
      <c r="E443" s="254" t="s">
        <v>1</v>
      </c>
      <c r="F443" s="255" t="s">
        <v>152</v>
      </c>
      <c r="G443" s="253"/>
      <c r="H443" s="256">
        <v>229.628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2" t="s">
        <v>144</v>
      </c>
      <c r="AU443" s="262" t="s">
        <v>88</v>
      </c>
      <c r="AV443" s="15" t="s">
        <v>142</v>
      </c>
      <c r="AW443" s="15" t="s">
        <v>35</v>
      </c>
      <c r="AX443" s="15" t="s">
        <v>86</v>
      </c>
      <c r="AY443" s="262" t="s">
        <v>135</v>
      </c>
    </row>
    <row r="444" spans="1:65" s="2" customFormat="1" ht="24.15" customHeight="1">
      <c r="A444" s="39"/>
      <c r="B444" s="40"/>
      <c r="C444" s="216" t="s">
        <v>361</v>
      </c>
      <c r="D444" s="216" t="s">
        <v>138</v>
      </c>
      <c r="E444" s="217" t="s">
        <v>362</v>
      </c>
      <c r="F444" s="218" t="s">
        <v>363</v>
      </c>
      <c r="G444" s="219" t="s">
        <v>141</v>
      </c>
      <c r="H444" s="220">
        <v>229.628</v>
      </c>
      <c r="I444" s="221"/>
      <c r="J444" s="222">
        <f>ROUND(I444*H444,2)</f>
        <v>0</v>
      </c>
      <c r="K444" s="223"/>
      <c r="L444" s="45"/>
      <c r="M444" s="224" t="s">
        <v>1</v>
      </c>
      <c r="N444" s="225" t="s">
        <v>43</v>
      </c>
      <c r="O444" s="92"/>
      <c r="P444" s="226">
        <f>O444*H444</f>
        <v>0</v>
      </c>
      <c r="Q444" s="226">
        <v>0</v>
      </c>
      <c r="R444" s="226">
        <f>Q444*H444</f>
        <v>0</v>
      </c>
      <c r="S444" s="226">
        <v>0</v>
      </c>
      <c r="T444" s="227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8" t="s">
        <v>142</v>
      </c>
      <c r="AT444" s="228" t="s">
        <v>138</v>
      </c>
      <c r="AU444" s="228" t="s">
        <v>88</v>
      </c>
      <c r="AY444" s="18" t="s">
        <v>135</v>
      </c>
      <c r="BE444" s="229">
        <f>IF(N444="základní",J444,0)</f>
        <v>0</v>
      </c>
      <c r="BF444" s="229">
        <f>IF(N444="snížená",J444,0)</f>
        <v>0</v>
      </c>
      <c r="BG444" s="229">
        <f>IF(N444="zákl. přenesená",J444,0)</f>
        <v>0</v>
      </c>
      <c r="BH444" s="229">
        <f>IF(N444="sníž. přenesená",J444,0)</f>
        <v>0</v>
      </c>
      <c r="BI444" s="229">
        <f>IF(N444="nulová",J444,0)</f>
        <v>0</v>
      </c>
      <c r="BJ444" s="18" t="s">
        <v>86</v>
      </c>
      <c r="BK444" s="229">
        <f>ROUND(I444*H444,2)</f>
        <v>0</v>
      </c>
      <c r="BL444" s="18" t="s">
        <v>142</v>
      </c>
      <c r="BM444" s="228" t="s">
        <v>364</v>
      </c>
    </row>
    <row r="445" spans="1:51" s="13" customFormat="1" ht="12">
      <c r="A445" s="13"/>
      <c r="B445" s="230"/>
      <c r="C445" s="231"/>
      <c r="D445" s="232" t="s">
        <v>144</v>
      </c>
      <c r="E445" s="233" t="s">
        <v>1</v>
      </c>
      <c r="F445" s="234" t="s">
        <v>167</v>
      </c>
      <c r="G445" s="231"/>
      <c r="H445" s="233" t="s">
        <v>1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0" t="s">
        <v>144</v>
      </c>
      <c r="AU445" s="240" t="s">
        <v>88</v>
      </c>
      <c r="AV445" s="13" t="s">
        <v>86</v>
      </c>
      <c r="AW445" s="13" t="s">
        <v>35</v>
      </c>
      <c r="AX445" s="13" t="s">
        <v>78</v>
      </c>
      <c r="AY445" s="240" t="s">
        <v>135</v>
      </c>
    </row>
    <row r="446" spans="1:51" s="14" customFormat="1" ht="12">
      <c r="A446" s="14"/>
      <c r="B446" s="241"/>
      <c r="C446" s="242"/>
      <c r="D446" s="232" t="s">
        <v>144</v>
      </c>
      <c r="E446" s="243" t="s">
        <v>1</v>
      </c>
      <c r="F446" s="244" t="s">
        <v>168</v>
      </c>
      <c r="G446" s="242"/>
      <c r="H446" s="245">
        <v>150.81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1" t="s">
        <v>144</v>
      </c>
      <c r="AU446" s="251" t="s">
        <v>88</v>
      </c>
      <c r="AV446" s="14" t="s">
        <v>88</v>
      </c>
      <c r="AW446" s="14" t="s">
        <v>35</v>
      </c>
      <c r="AX446" s="14" t="s">
        <v>78</v>
      </c>
      <c r="AY446" s="251" t="s">
        <v>135</v>
      </c>
    </row>
    <row r="447" spans="1:51" s="14" customFormat="1" ht="12">
      <c r="A447" s="14"/>
      <c r="B447" s="241"/>
      <c r="C447" s="242"/>
      <c r="D447" s="232" t="s">
        <v>144</v>
      </c>
      <c r="E447" s="243" t="s">
        <v>1</v>
      </c>
      <c r="F447" s="244" t="s">
        <v>169</v>
      </c>
      <c r="G447" s="242"/>
      <c r="H447" s="245">
        <v>8.085</v>
      </c>
      <c r="I447" s="246"/>
      <c r="J447" s="242"/>
      <c r="K447" s="242"/>
      <c r="L447" s="247"/>
      <c r="M447" s="248"/>
      <c r="N447" s="249"/>
      <c r="O447" s="249"/>
      <c r="P447" s="249"/>
      <c r="Q447" s="249"/>
      <c r="R447" s="249"/>
      <c r="S447" s="249"/>
      <c r="T447" s="250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1" t="s">
        <v>144</v>
      </c>
      <c r="AU447" s="251" t="s">
        <v>88</v>
      </c>
      <c r="AV447" s="14" t="s">
        <v>88</v>
      </c>
      <c r="AW447" s="14" t="s">
        <v>35</v>
      </c>
      <c r="AX447" s="14" t="s">
        <v>78</v>
      </c>
      <c r="AY447" s="251" t="s">
        <v>135</v>
      </c>
    </row>
    <row r="448" spans="1:51" s="14" customFormat="1" ht="12">
      <c r="A448" s="14"/>
      <c r="B448" s="241"/>
      <c r="C448" s="242"/>
      <c r="D448" s="232" t="s">
        <v>144</v>
      </c>
      <c r="E448" s="243" t="s">
        <v>1</v>
      </c>
      <c r="F448" s="244" t="s">
        <v>170</v>
      </c>
      <c r="G448" s="242"/>
      <c r="H448" s="245">
        <v>10.725</v>
      </c>
      <c r="I448" s="246"/>
      <c r="J448" s="242"/>
      <c r="K448" s="242"/>
      <c r="L448" s="247"/>
      <c r="M448" s="248"/>
      <c r="N448" s="249"/>
      <c r="O448" s="249"/>
      <c r="P448" s="249"/>
      <c r="Q448" s="249"/>
      <c r="R448" s="249"/>
      <c r="S448" s="249"/>
      <c r="T448" s="25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1" t="s">
        <v>144</v>
      </c>
      <c r="AU448" s="251" t="s">
        <v>88</v>
      </c>
      <c r="AV448" s="14" t="s">
        <v>88</v>
      </c>
      <c r="AW448" s="14" t="s">
        <v>35</v>
      </c>
      <c r="AX448" s="14" t="s">
        <v>78</v>
      </c>
      <c r="AY448" s="251" t="s">
        <v>135</v>
      </c>
    </row>
    <row r="449" spans="1:51" s="14" customFormat="1" ht="12">
      <c r="A449" s="14"/>
      <c r="B449" s="241"/>
      <c r="C449" s="242"/>
      <c r="D449" s="232" t="s">
        <v>144</v>
      </c>
      <c r="E449" s="243" t="s">
        <v>1</v>
      </c>
      <c r="F449" s="244" t="s">
        <v>171</v>
      </c>
      <c r="G449" s="242"/>
      <c r="H449" s="245">
        <v>14.52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144</v>
      </c>
      <c r="AU449" s="251" t="s">
        <v>88</v>
      </c>
      <c r="AV449" s="14" t="s">
        <v>88</v>
      </c>
      <c r="AW449" s="14" t="s">
        <v>35</v>
      </c>
      <c r="AX449" s="14" t="s">
        <v>78</v>
      </c>
      <c r="AY449" s="251" t="s">
        <v>135</v>
      </c>
    </row>
    <row r="450" spans="1:51" s="14" customFormat="1" ht="12">
      <c r="A450" s="14"/>
      <c r="B450" s="241"/>
      <c r="C450" s="242"/>
      <c r="D450" s="232" t="s">
        <v>144</v>
      </c>
      <c r="E450" s="243" t="s">
        <v>1</v>
      </c>
      <c r="F450" s="244" t="s">
        <v>172</v>
      </c>
      <c r="G450" s="242"/>
      <c r="H450" s="245">
        <v>7.26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1" t="s">
        <v>144</v>
      </c>
      <c r="AU450" s="251" t="s">
        <v>88</v>
      </c>
      <c r="AV450" s="14" t="s">
        <v>88</v>
      </c>
      <c r="AW450" s="14" t="s">
        <v>35</v>
      </c>
      <c r="AX450" s="14" t="s">
        <v>78</v>
      </c>
      <c r="AY450" s="251" t="s">
        <v>135</v>
      </c>
    </row>
    <row r="451" spans="1:51" s="14" customFormat="1" ht="12">
      <c r="A451" s="14"/>
      <c r="B451" s="241"/>
      <c r="C451" s="242"/>
      <c r="D451" s="232" t="s">
        <v>144</v>
      </c>
      <c r="E451" s="243" t="s">
        <v>1</v>
      </c>
      <c r="F451" s="244" t="s">
        <v>173</v>
      </c>
      <c r="G451" s="242"/>
      <c r="H451" s="245">
        <v>3.08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1" t="s">
        <v>144</v>
      </c>
      <c r="AU451" s="251" t="s">
        <v>88</v>
      </c>
      <c r="AV451" s="14" t="s">
        <v>88</v>
      </c>
      <c r="AW451" s="14" t="s">
        <v>35</v>
      </c>
      <c r="AX451" s="14" t="s">
        <v>78</v>
      </c>
      <c r="AY451" s="251" t="s">
        <v>135</v>
      </c>
    </row>
    <row r="452" spans="1:51" s="14" customFormat="1" ht="12">
      <c r="A452" s="14"/>
      <c r="B452" s="241"/>
      <c r="C452" s="242"/>
      <c r="D452" s="232" t="s">
        <v>144</v>
      </c>
      <c r="E452" s="243" t="s">
        <v>1</v>
      </c>
      <c r="F452" s="244" t="s">
        <v>174</v>
      </c>
      <c r="G452" s="242"/>
      <c r="H452" s="245">
        <v>5.5</v>
      </c>
      <c r="I452" s="246"/>
      <c r="J452" s="242"/>
      <c r="K452" s="242"/>
      <c r="L452" s="247"/>
      <c r="M452" s="248"/>
      <c r="N452" s="249"/>
      <c r="O452" s="249"/>
      <c r="P452" s="249"/>
      <c r="Q452" s="249"/>
      <c r="R452" s="249"/>
      <c r="S452" s="249"/>
      <c r="T452" s="25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1" t="s">
        <v>144</v>
      </c>
      <c r="AU452" s="251" t="s">
        <v>88</v>
      </c>
      <c r="AV452" s="14" t="s">
        <v>88</v>
      </c>
      <c r="AW452" s="14" t="s">
        <v>35</v>
      </c>
      <c r="AX452" s="14" t="s">
        <v>78</v>
      </c>
      <c r="AY452" s="251" t="s">
        <v>135</v>
      </c>
    </row>
    <row r="453" spans="1:51" s="16" customFormat="1" ht="12">
      <c r="A453" s="16"/>
      <c r="B453" s="263"/>
      <c r="C453" s="264"/>
      <c r="D453" s="232" t="s">
        <v>144</v>
      </c>
      <c r="E453" s="265" t="s">
        <v>1</v>
      </c>
      <c r="F453" s="266" t="s">
        <v>175</v>
      </c>
      <c r="G453" s="264"/>
      <c r="H453" s="267">
        <v>199.98</v>
      </c>
      <c r="I453" s="268"/>
      <c r="J453" s="264"/>
      <c r="K453" s="264"/>
      <c r="L453" s="269"/>
      <c r="M453" s="270"/>
      <c r="N453" s="271"/>
      <c r="O453" s="271"/>
      <c r="P453" s="271"/>
      <c r="Q453" s="271"/>
      <c r="R453" s="271"/>
      <c r="S453" s="271"/>
      <c r="T453" s="272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T453" s="273" t="s">
        <v>144</v>
      </c>
      <c r="AU453" s="273" t="s">
        <v>88</v>
      </c>
      <c r="AV453" s="16" t="s">
        <v>156</v>
      </c>
      <c r="AW453" s="16" t="s">
        <v>35</v>
      </c>
      <c r="AX453" s="16" t="s">
        <v>78</v>
      </c>
      <c r="AY453" s="273" t="s">
        <v>135</v>
      </c>
    </row>
    <row r="454" spans="1:51" s="13" customFormat="1" ht="12">
      <c r="A454" s="13"/>
      <c r="B454" s="230"/>
      <c r="C454" s="231"/>
      <c r="D454" s="232" t="s">
        <v>144</v>
      </c>
      <c r="E454" s="233" t="s">
        <v>1</v>
      </c>
      <c r="F454" s="234" t="s">
        <v>176</v>
      </c>
      <c r="G454" s="231"/>
      <c r="H454" s="233" t="s">
        <v>1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0" t="s">
        <v>144</v>
      </c>
      <c r="AU454" s="240" t="s">
        <v>88</v>
      </c>
      <c r="AV454" s="13" t="s">
        <v>86</v>
      </c>
      <c r="AW454" s="13" t="s">
        <v>35</v>
      </c>
      <c r="AX454" s="13" t="s">
        <v>78</v>
      </c>
      <c r="AY454" s="240" t="s">
        <v>135</v>
      </c>
    </row>
    <row r="455" spans="1:51" s="14" customFormat="1" ht="12">
      <c r="A455" s="14"/>
      <c r="B455" s="241"/>
      <c r="C455" s="242"/>
      <c r="D455" s="232" t="s">
        <v>144</v>
      </c>
      <c r="E455" s="243" t="s">
        <v>1</v>
      </c>
      <c r="F455" s="244" t="s">
        <v>177</v>
      </c>
      <c r="G455" s="242"/>
      <c r="H455" s="245">
        <v>10.086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1" t="s">
        <v>144</v>
      </c>
      <c r="AU455" s="251" t="s">
        <v>88</v>
      </c>
      <c r="AV455" s="14" t="s">
        <v>88</v>
      </c>
      <c r="AW455" s="14" t="s">
        <v>35</v>
      </c>
      <c r="AX455" s="14" t="s">
        <v>78</v>
      </c>
      <c r="AY455" s="251" t="s">
        <v>135</v>
      </c>
    </row>
    <row r="456" spans="1:51" s="14" customFormat="1" ht="12">
      <c r="A456" s="14"/>
      <c r="B456" s="241"/>
      <c r="C456" s="242"/>
      <c r="D456" s="232" t="s">
        <v>144</v>
      </c>
      <c r="E456" s="243" t="s">
        <v>1</v>
      </c>
      <c r="F456" s="244" t="s">
        <v>178</v>
      </c>
      <c r="G456" s="242"/>
      <c r="H456" s="245">
        <v>4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1" t="s">
        <v>144</v>
      </c>
      <c r="AU456" s="251" t="s">
        <v>88</v>
      </c>
      <c r="AV456" s="14" t="s">
        <v>88</v>
      </c>
      <c r="AW456" s="14" t="s">
        <v>35</v>
      </c>
      <c r="AX456" s="14" t="s">
        <v>78</v>
      </c>
      <c r="AY456" s="251" t="s">
        <v>135</v>
      </c>
    </row>
    <row r="457" spans="1:51" s="14" customFormat="1" ht="12">
      <c r="A457" s="14"/>
      <c r="B457" s="241"/>
      <c r="C457" s="242"/>
      <c r="D457" s="232" t="s">
        <v>144</v>
      </c>
      <c r="E457" s="243" t="s">
        <v>1</v>
      </c>
      <c r="F457" s="244" t="s">
        <v>179</v>
      </c>
      <c r="G457" s="242"/>
      <c r="H457" s="245">
        <v>4.123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1" t="s">
        <v>144</v>
      </c>
      <c r="AU457" s="251" t="s">
        <v>88</v>
      </c>
      <c r="AV457" s="14" t="s">
        <v>88</v>
      </c>
      <c r="AW457" s="14" t="s">
        <v>35</v>
      </c>
      <c r="AX457" s="14" t="s">
        <v>78</v>
      </c>
      <c r="AY457" s="251" t="s">
        <v>135</v>
      </c>
    </row>
    <row r="458" spans="1:51" s="14" customFormat="1" ht="12">
      <c r="A458" s="14"/>
      <c r="B458" s="241"/>
      <c r="C458" s="242"/>
      <c r="D458" s="232" t="s">
        <v>144</v>
      </c>
      <c r="E458" s="243" t="s">
        <v>1</v>
      </c>
      <c r="F458" s="244" t="s">
        <v>180</v>
      </c>
      <c r="G458" s="242"/>
      <c r="H458" s="245">
        <v>3.971</v>
      </c>
      <c r="I458" s="246"/>
      <c r="J458" s="242"/>
      <c r="K458" s="242"/>
      <c r="L458" s="247"/>
      <c r="M458" s="248"/>
      <c r="N458" s="249"/>
      <c r="O458" s="249"/>
      <c r="P458" s="249"/>
      <c r="Q458" s="249"/>
      <c r="R458" s="249"/>
      <c r="S458" s="249"/>
      <c r="T458" s="25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1" t="s">
        <v>144</v>
      </c>
      <c r="AU458" s="251" t="s">
        <v>88</v>
      </c>
      <c r="AV458" s="14" t="s">
        <v>88</v>
      </c>
      <c r="AW458" s="14" t="s">
        <v>35</v>
      </c>
      <c r="AX458" s="14" t="s">
        <v>78</v>
      </c>
      <c r="AY458" s="251" t="s">
        <v>135</v>
      </c>
    </row>
    <row r="459" spans="1:51" s="14" customFormat="1" ht="12">
      <c r="A459" s="14"/>
      <c r="B459" s="241"/>
      <c r="C459" s="242"/>
      <c r="D459" s="232" t="s">
        <v>144</v>
      </c>
      <c r="E459" s="243" t="s">
        <v>1</v>
      </c>
      <c r="F459" s="244" t="s">
        <v>181</v>
      </c>
      <c r="G459" s="242"/>
      <c r="H459" s="245">
        <v>3.708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144</v>
      </c>
      <c r="AU459" s="251" t="s">
        <v>88</v>
      </c>
      <c r="AV459" s="14" t="s">
        <v>88</v>
      </c>
      <c r="AW459" s="14" t="s">
        <v>35</v>
      </c>
      <c r="AX459" s="14" t="s">
        <v>78</v>
      </c>
      <c r="AY459" s="251" t="s">
        <v>135</v>
      </c>
    </row>
    <row r="460" spans="1:51" s="14" customFormat="1" ht="12">
      <c r="A460" s="14"/>
      <c r="B460" s="241"/>
      <c r="C460" s="242"/>
      <c r="D460" s="232" t="s">
        <v>144</v>
      </c>
      <c r="E460" s="243" t="s">
        <v>1</v>
      </c>
      <c r="F460" s="244" t="s">
        <v>182</v>
      </c>
      <c r="G460" s="242"/>
      <c r="H460" s="245">
        <v>3.76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1" t="s">
        <v>144</v>
      </c>
      <c r="AU460" s="251" t="s">
        <v>88</v>
      </c>
      <c r="AV460" s="14" t="s">
        <v>88</v>
      </c>
      <c r="AW460" s="14" t="s">
        <v>35</v>
      </c>
      <c r="AX460" s="14" t="s">
        <v>78</v>
      </c>
      <c r="AY460" s="251" t="s">
        <v>135</v>
      </c>
    </row>
    <row r="461" spans="1:51" s="16" customFormat="1" ht="12">
      <c r="A461" s="16"/>
      <c r="B461" s="263"/>
      <c r="C461" s="264"/>
      <c r="D461" s="232" t="s">
        <v>144</v>
      </c>
      <c r="E461" s="265" t="s">
        <v>1</v>
      </c>
      <c r="F461" s="266" t="s">
        <v>175</v>
      </c>
      <c r="G461" s="264"/>
      <c r="H461" s="267">
        <v>29.648</v>
      </c>
      <c r="I461" s="268"/>
      <c r="J461" s="264"/>
      <c r="K461" s="264"/>
      <c r="L461" s="269"/>
      <c r="M461" s="270"/>
      <c r="N461" s="271"/>
      <c r="O461" s="271"/>
      <c r="P461" s="271"/>
      <c r="Q461" s="271"/>
      <c r="R461" s="271"/>
      <c r="S461" s="271"/>
      <c r="T461" s="272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T461" s="273" t="s">
        <v>144</v>
      </c>
      <c r="AU461" s="273" t="s">
        <v>88</v>
      </c>
      <c r="AV461" s="16" t="s">
        <v>156</v>
      </c>
      <c r="AW461" s="16" t="s">
        <v>35</v>
      </c>
      <c r="AX461" s="16" t="s">
        <v>78</v>
      </c>
      <c r="AY461" s="273" t="s">
        <v>135</v>
      </c>
    </row>
    <row r="462" spans="1:51" s="15" customFormat="1" ht="12">
      <c r="A462" s="15"/>
      <c r="B462" s="252"/>
      <c r="C462" s="253"/>
      <c r="D462" s="232" t="s">
        <v>144</v>
      </c>
      <c r="E462" s="254" t="s">
        <v>1</v>
      </c>
      <c r="F462" s="255" t="s">
        <v>152</v>
      </c>
      <c r="G462" s="253"/>
      <c r="H462" s="256">
        <v>229.628</v>
      </c>
      <c r="I462" s="257"/>
      <c r="J462" s="253"/>
      <c r="K462" s="253"/>
      <c r="L462" s="258"/>
      <c r="M462" s="259"/>
      <c r="N462" s="260"/>
      <c r="O462" s="260"/>
      <c r="P462" s="260"/>
      <c r="Q462" s="260"/>
      <c r="R462" s="260"/>
      <c r="S462" s="260"/>
      <c r="T462" s="261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62" t="s">
        <v>144</v>
      </c>
      <c r="AU462" s="262" t="s">
        <v>88</v>
      </c>
      <c r="AV462" s="15" t="s">
        <v>142</v>
      </c>
      <c r="AW462" s="15" t="s">
        <v>35</v>
      </c>
      <c r="AX462" s="15" t="s">
        <v>86</v>
      </c>
      <c r="AY462" s="262" t="s">
        <v>135</v>
      </c>
    </row>
    <row r="463" spans="1:65" s="2" customFormat="1" ht="24.15" customHeight="1">
      <c r="A463" s="39"/>
      <c r="B463" s="40"/>
      <c r="C463" s="216" t="s">
        <v>365</v>
      </c>
      <c r="D463" s="216" t="s">
        <v>138</v>
      </c>
      <c r="E463" s="217" t="s">
        <v>366</v>
      </c>
      <c r="F463" s="218" t="s">
        <v>367</v>
      </c>
      <c r="G463" s="219" t="s">
        <v>141</v>
      </c>
      <c r="H463" s="220">
        <v>5</v>
      </c>
      <c r="I463" s="221"/>
      <c r="J463" s="222">
        <f>ROUND(I463*H463,2)</f>
        <v>0</v>
      </c>
      <c r="K463" s="223"/>
      <c r="L463" s="45"/>
      <c r="M463" s="224" t="s">
        <v>1</v>
      </c>
      <c r="N463" s="225" t="s">
        <v>43</v>
      </c>
      <c r="O463" s="92"/>
      <c r="P463" s="226">
        <f>O463*H463</f>
        <v>0</v>
      </c>
      <c r="Q463" s="226">
        <v>0.00099</v>
      </c>
      <c r="R463" s="226">
        <f>Q463*H463</f>
        <v>0.0049499999999999995</v>
      </c>
      <c r="S463" s="226">
        <v>0</v>
      </c>
      <c r="T463" s="227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28" t="s">
        <v>142</v>
      </c>
      <c r="AT463" s="228" t="s">
        <v>138</v>
      </c>
      <c r="AU463" s="228" t="s">
        <v>88</v>
      </c>
      <c r="AY463" s="18" t="s">
        <v>135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18" t="s">
        <v>86</v>
      </c>
      <c r="BK463" s="229">
        <f>ROUND(I463*H463,2)</f>
        <v>0</v>
      </c>
      <c r="BL463" s="18" t="s">
        <v>142</v>
      </c>
      <c r="BM463" s="228" t="s">
        <v>368</v>
      </c>
    </row>
    <row r="464" spans="1:51" s="13" customFormat="1" ht="12">
      <c r="A464" s="13"/>
      <c r="B464" s="230"/>
      <c r="C464" s="231"/>
      <c r="D464" s="232" t="s">
        <v>144</v>
      </c>
      <c r="E464" s="233" t="s">
        <v>1</v>
      </c>
      <c r="F464" s="234" t="s">
        <v>369</v>
      </c>
      <c r="G464" s="231"/>
      <c r="H464" s="233" t="s">
        <v>1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0" t="s">
        <v>144</v>
      </c>
      <c r="AU464" s="240" t="s">
        <v>88</v>
      </c>
      <c r="AV464" s="13" t="s">
        <v>86</v>
      </c>
      <c r="AW464" s="13" t="s">
        <v>35</v>
      </c>
      <c r="AX464" s="13" t="s">
        <v>78</v>
      </c>
      <c r="AY464" s="240" t="s">
        <v>135</v>
      </c>
    </row>
    <row r="465" spans="1:51" s="14" customFormat="1" ht="12">
      <c r="A465" s="14"/>
      <c r="B465" s="241"/>
      <c r="C465" s="242"/>
      <c r="D465" s="232" t="s">
        <v>144</v>
      </c>
      <c r="E465" s="243" t="s">
        <v>1</v>
      </c>
      <c r="F465" s="244" t="s">
        <v>189</v>
      </c>
      <c r="G465" s="242"/>
      <c r="H465" s="245">
        <v>5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1" t="s">
        <v>144</v>
      </c>
      <c r="AU465" s="251" t="s">
        <v>88</v>
      </c>
      <c r="AV465" s="14" t="s">
        <v>88</v>
      </c>
      <c r="AW465" s="14" t="s">
        <v>35</v>
      </c>
      <c r="AX465" s="14" t="s">
        <v>86</v>
      </c>
      <c r="AY465" s="251" t="s">
        <v>135</v>
      </c>
    </row>
    <row r="466" spans="1:65" s="2" customFormat="1" ht="24.15" customHeight="1">
      <c r="A466" s="39"/>
      <c r="B466" s="40"/>
      <c r="C466" s="216" t="s">
        <v>370</v>
      </c>
      <c r="D466" s="216" t="s">
        <v>138</v>
      </c>
      <c r="E466" s="217" t="s">
        <v>371</v>
      </c>
      <c r="F466" s="218" t="s">
        <v>372</v>
      </c>
      <c r="G466" s="219" t="s">
        <v>141</v>
      </c>
      <c r="H466" s="220">
        <v>5</v>
      </c>
      <c r="I466" s="221"/>
      <c r="J466" s="222">
        <f>ROUND(I466*H466,2)</f>
        <v>0</v>
      </c>
      <c r="K466" s="223"/>
      <c r="L466" s="45"/>
      <c r="M466" s="224" t="s">
        <v>1</v>
      </c>
      <c r="N466" s="225" t="s">
        <v>43</v>
      </c>
      <c r="O466" s="92"/>
      <c r="P466" s="226">
        <f>O466*H466</f>
        <v>0</v>
      </c>
      <c r="Q466" s="226">
        <v>0</v>
      </c>
      <c r="R466" s="226">
        <f>Q466*H466</f>
        <v>0</v>
      </c>
      <c r="S466" s="226">
        <v>0</v>
      </c>
      <c r="T466" s="227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28" t="s">
        <v>142</v>
      </c>
      <c r="AT466" s="228" t="s">
        <v>138</v>
      </c>
      <c r="AU466" s="228" t="s">
        <v>88</v>
      </c>
      <c r="AY466" s="18" t="s">
        <v>135</v>
      </c>
      <c r="BE466" s="229">
        <f>IF(N466="základní",J466,0)</f>
        <v>0</v>
      </c>
      <c r="BF466" s="229">
        <f>IF(N466="snížená",J466,0)</f>
        <v>0</v>
      </c>
      <c r="BG466" s="229">
        <f>IF(N466="zákl. přenesená",J466,0)</f>
        <v>0</v>
      </c>
      <c r="BH466" s="229">
        <f>IF(N466="sníž. přenesená",J466,0)</f>
        <v>0</v>
      </c>
      <c r="BI466" s="229">
        <f>IF(N466="nulová",J466,0)</f>
        <v>0</v>
      </c>
      <c r="BJ466" s="18" t="s">
        <v>86</v>
      </c>
      <c r="BK466" s="229">
        <f>ROUND(I466*H466,2)</f>
        <v>0</v>
      </c>
      <c r="BL466" s="18" t="s">
        <v>142</v>
      </c>
      <c r="BM466" s="228" t="s">
        <v>373</v>
      </c>
    </row>
    <row r="467" spans="1:51" s="13" customFormat="1" ht="12">
      <c r="A467" s="13"/>
      <c r="B467" s="230"/>
      <c r="C467" s="231"/>
      <c r="D467" s="232" t="s">
        <v>144</v>
      </c>
      <c r="E467" s="233" t="s">
        <v>1</v>
      </c>
      <c r="F467" s="234" t="s">
        <v>374</v>
      </c>
      <c r="G467" s="231"/>
      <c r="H467" s="233" t="s">
        <v>1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0" t="s">
        <v>144</v>
      </c>
      <c r="AU467" s="240" t="s">
        <v>88</v>
      </c>
      <c r="AV467" s="13" t="s">
        <v>86</v>
      </c>
      <c r="AW467" s="13" t="s">
        <v>35</v>
      </c>
      <c r="AX467" s="13" t="s">
        <v>78</v>
      </c>
      <c r="AY467" s="240" t="s">
        <v>135</v>
      </c>
    </row>
    <row r="468" spans="1:51" s="14" customFormat="1" ht="12">
      <c r="A468" s="14"/>
      <c r="B468" s="241"/>
      <c r="C468" s="242"/>
      <c r="D468" s="232" t="s">
        <v>144</v>
      </c>
      <c r="E468" s="243" t="s">
        <v>1</v>
      </c>
      <c r="F468" s="244" t="s">
        <v>189</v>
      </c>
      <c r="G468" s="242"/>
      <c r="H468" s="245">
        <v>5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1" t="s">
        <v>144</v>
      </c>
      <c r="AU468" s="251" t="s">
        <v>88</v>
      </c>
      <c r="AV468" s="14" t="s">
        <v>88</v>
      </c>
      <c r="AW468" s="14" t="s">
        <v>35</v>
      </c>
      <c r="AX468" s="14" t="s">
        <v>86</v>
      </c>
      <c r="AY468" s="251" t="s">
        <v>135</v>
      </c>
    </row>
    <row r="469" spans="1:65" s="2" customFormat="1" ht="24.15" customHeight="1">
      <c r="A469" s="39"/>
      <c r="B469" s="40"/>
      <c r="C469" s="216" t="s">
        <v>375</v>
      </c>
      <c r="D469" s="216" t="s">
        <v>138</v>
      </c>
      <c r="E469" s="217" t="s">
        <v>376</v>
      </c>
      <c r="F469" s="218" t="s">
        <v>377</v>
      </c>
      <c r="G469" s="219" t="s">
        <v>141</v>
      </c>
      <c r="H469" s="220">
        <v>5</v>
      </c>
      <c r="I469" s="221"/>
      <c r="J469" s="222">
        <f>ROUND(I469*H469,2)</f>
        <v>0</v>
      </c>
      <c r="K469" s="223"/>
      <c r="L469" s="45"/>
      <c r="M469" s="224" t="s">
        <v>1</v>
      </c>
      <c r="N469" s="225" t="s">
        <v>43</v>
      </c>
      <c r="O469" s="92"/>
      <c r="P469" s="226">
        <f>O469*H469</f>
        <v>0</v>
      </c>
      <c r="Q469" s="226">
        <v>0</v>
      </c>
      <c r="R469" s="226">
        <f>Q469*H469</f>
        <v>0</v>
      </c>
      <c r="S469" s="226">
        <v>0</v>
      </c>
      <c r="T469" s="227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8" t="s">
        <v>142</v>
      </c>
      <c r="AT469" s="228" t="s">
        <v>138</v>
      </c>
      <c r="AU469" s="228" t="s">
        <v>88</v>
      </c>
      <c r="AY469" s="18" t="s">
        <v>135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8" t="s">
        <v>86</v>
      </c>
      <c r="BK469" s="229">
        <f>ROUND(I469*H469,2)</f>
        <v>0</v>
      </c>
      <c r="BL469" s="18" t="s">
        <v>142</v>
      </c>
      <c r="BM469" s="228" t="s">
        <v>378</v>
      </c>
    </row>
    <row r="470" spans="1:51" s="13" customFormat="1" ht="12">
      <c r="A470" s="13"/>
      <c r="B470" s="230"/>
      <c r="C470" s="231"/>
      <c r="D470" s="232" t="s">
        <v>144</v>
      </c>
      <c r="E470" s="233" t="s">
        <v>1</v>
      </c>
      <c r="F470" s="234" t="s">
        <v>374</v>
      </c>
      <c r="G470" s="231"/>
      <c r="H470" s="233" t="s">
        <v>1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0" t="s">
        <v>144</v>
      </c>
      <c r="AU470" s="240" t="s">
        <v>88</v>
      </c>
      <c r="AV470" s="13" t="s">
        <v>86</v>
      </c>
      <c r="AW470" s="13" t="s">
        <v>35</v>
      </c>
      <c r="AX470" s="13" t="s">
        <v>78</v>
      </c>
      <c r="AY470" s="240" t="s">
        <v>135</v>
      </c>
    </row>
    <row r="471" spans="1:51" s="14" customFormat="1" ht="12">
      <c r="A471" s="14"/>
      <c r="B471" s="241"/>
      <c r="C471" s="242"/>
      <c r="D471" s="232" t="s">
        <v>144</v>
      </c>
      <c r="E471" s="243" t="s">
        <v>1</v>
      </c>
      <c r="F471" s="244" t="s">
        <v>189</v>
      </c>
      <c r="G471" s="242"/>
      <c r="H471" s="245">
        <v>5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1" t="s">
        <v>144</v>
      </c>
      <c r="AU471" s="251" t="s">
        <v>88</v>
      </c>
      <c r="AV471" s="14" t="s">
        <v>88</v>
      </c>
      <c r="AW471" s="14" t="s">
        <v>35</v>
      </c>
      <c r="AX471" s="14" t="s">
        <v>86</v>
      </c>
      <c r="AY471" s="251" t="s">
        <v>135</v>
      </c>
    </row>
    <row r="472" spans="1:65" s="2" customFormat="1" ht="24.15" customHeight="1">
      <c r="A472" s="39"/>
      <c r="B472" s="40"/>
      <c r="C472" s="216" t="s">
        <v>379</v>
      </c>
      <c r="D472" s="216" t="s">
        <v>138</v>
      </c>
      <c r="E472" s="217" t="s">
        <v>380</v>
      </c>
      <c r="F472" s="218" t="s">
        <v>381</v>
      </c>
      <c r="G472" s="219" t="s">
        <v>141</v>
      </c>
      <c r="H472" s="220">
        <v>5</v>
      </c>
      <c r="I472" s="221"/>
      <c r="J472" s="222">
        <f>ROUND(I472*H472,2)</f>
        <v>0</v>
      </c>
      <c r="K472" s="223"/>
      <c r="L472" s="45"/>
      <c r="M472" s="224" t="s">
        <v>1</v>
      </c>
      <c r="N472" s="225" t="s">
        <v>43</v>
      </c>
      <c r="O472" s="92"/>
      <c r="P472" s="226">
        <f>O472*H472</f>
        <v>0</v>
      </c>
      <c r="Q472" s="226">
        <v>0.00158</v>
      </c>
      <c r="R472" s="226">
        <f>Q472*H472</f>
        <v>0.0079</v>
      </c>
      <c r="S472" s="226">
        <v>0</v>
      </c>
      <c r="T472" s="227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8" t="s">
        <v>165</v>
      </c>
      <c r="AT472" s="228" t="s">
        <v>138</v>
      </c>
      <c r="AU472" s="228" t="s">
        <v>88</v>
      </c>
      <c r="AY472" s="18" t="s">
        <v>135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8" t="s">
        <v>86</v>
      </c>
      <c r="BK472" s="229">
        <f>ROUND(I472*H472,2)</f>
        <v>0</v>
      </c>
      <c r="BL472" s="18" t="s">
        <v>165</v>
      </c>
      <c r="BM472" s="228" t="s">
        <v>382</v>
      </c>
    </row>
    <row r="473" spans="1:51" s="13" customFormat="1" ht="12">
      <c r="A473" s="13"/>
      <c r="B473" s="230"/>
      <c r="C473" s="231"/>
      <c r="D473" s="232" t="s">
        <v>144</v>
      </c>
      <c r="E473" s="233" t="s">
        <v>1</v>
      </c>
      <c r="F473" s="234" t="s">
        <v>369</v>
      </c>
      <c r="G473" s="231"/>
      <c r="H473" s="233" t="s">
        <v>1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0" t="s">
        <v>144</v>
      </c>
      <c r="AU473" s="240" t="s">
        <v>88</v>
      </c>
      <c r="AV473" s="13" t="s">
        <v>86</v>
      </c>
      <c r="AW473" s="13" t="s">
        <v>35</v>
      </c>
      <c r="AX473" s="13" t="s">
        <v>78</v>
      </c>
      <c r="AY473" s="240" t="s">
        <v>135</v>
      </c>
    </row>
    <row r="474" spans="1:51" s="14" customFormat="1" ht="12">
      <c r="A474" s="14"/>
      <c r="B474" s="241"/>
      <c r="C474" s="242"/>
      <c r="D474" s="232" t="s">
        <v>144</v>
      </c>
      <c r="E474" s="243" t="s">
        <v>1</v>
      </c>
      <c r="F474" s="244" t="s">
        <v>189</v>
      </c>
      <c r="G474" s="242"/>
      <c r="H474" s="245">
        <v>5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1" t="s">
        <v>144</v>
      </c>
      <c r="AU474" s="251" t="s">
        <v>88</v>
      </c>
      <c r="AV474" s="14" t="s">
        <v>88</v>
      </c>
      <c r="AW474" s="14" t="s">
        <v>35</v>
      </c>
      <c r="AX474" s="14" t="s">
        <v>86</v>
      </c>
      <c r="AY474" s="251" t="s">
        <v>135</v>
      </c>
    </row>
    <row r="475" spans="1:65" s="2" customFormat="1" ht="24.15" customHeight="1">
      <c r="A475" s="39"/>
      <c r="B475" s="40"/>
      <c r="C475" s="216" t="s">
        <v>383</v>
      </c>
      <c r="D475" s="216" t="s">
        <v>138</v>
      </c>
      <c r="E475" s="217" t="s">
        <v>384</v>
      </c>
      <c r="F475" s="218" t="s">
        <v>385</v>
      </c>
      <c r="G475" s="219" t="s">
        <v>141</v>
      </c>
      <c r="H475" s="220">
        <v>5</v>
      </c>
      <c r="I475" s="221"/>
      <c r="J475" s="222">
        <f>ROUND(I475*H475,2)</f>
        <v>0</v>
      </c>
      <c r="K475" s="223"/>
      <c r="L475" s="45"/>
      <c r="M475" s="224" t="s">
        <v>1</v>
      </c>
      <c r="N475" s="225" t="s">
        <v>43</v>
      </c>
      <c r="O475" s="92"/>
      <c r="P475" s="226">
        <f>O475*H475</f>
        <v>0</v>
      </c>
      <c r="Q475" s="226">
        <v>0.00158</v>
      </c>
      <c r="R475" s="226">
        <f>Q475*H475</f>
        <v>0.0079</v>
      </c>
      <c r="S475" s="226">
        <v>0</v>
      </c>
      <c r="T475" s="227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8" t="s">
        <v>142</v>
      </c>
      <c r="AT475" s="228" t="s">
        <v>138</v>
      </c>
      <c r="AU475" s="228" t="s">
        <v>88</v>
      </c>
      <c r="AY475" s="18" t="s">
        <v>135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18" t="s">
        <v>86</v>
      </c>
      <c r="BK475" s="229">
        <f>ROUND(I475*H475,2)</f>
        <v>0</v>
      </c>
      <c r="BL475" s="18" t="s">
        <v>142</v>
      </c>
      <c r="BM475" s="228" t="s">
        <v>386</v>
      </c>
    </row>
    <row r="476" spans="1:51" s="13" customFormat="1" ht="12">
      <c r="A476" s="13"/>
      <c r="B476" s="230"/>
      <c r="C476" s="231"/>
      <c r="D476" s="232" t="s">
        <v>144</v>
      </c>
      <c r="E476" s="233" t="s">
        <v>1</v>
      </c>
      <c r="F476" s="234" t="s">
        <v>374</v>
      </c>
      <c r="G476" s="231"/>
      <c r="H476" s="233" t="s">
        <v>1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0" t="s">
        <v>144</v>
      </c>
      <c r="AU476" s="240" t="s">
        <v>88</v>
      </c>
      <c r="AV476" s="13" t="s">
        <v>86</v>
      </c>
      <c r="AW476" s="13" t="s">
        <v>35</v>
      </c>
      <c r="AX476" s="13" t="s">
        <v>78</v>
      </c>
      <c r="AY476" s="240" t="s">
        <v>135</v>
      </c>
    </row>
    <row r="477" spans="1:51" s="14" customFormat="1" ht="12">
      <c r="A477" s="14"/>
      <c r="B477" s="241"/>
      <c r="C477" s="242"/>
      <c r="D477" s="232" t="s">
        <v>144</v>
      </c>
      <c r="E477" s="243" t="s">
        <v>1</v>
      </c>
      <c r="F477" s="244" t="s">
        <v>189</v>
      </c>
      <c r="G477" s="242"/>
      <c r="H477" s="245">
        <v>5</v>
      </c>
      <c r="I477" s="246"/>
      <c r="J477" s="242"/>
      <c r="K477" s="242"/>
      <c r="L477" s="247"/>
      <c r="M477" s="248"/>
      <c r="N477" s="249"/>
      <c r="O477" s="249"/>
      <c r="P477" s="249"/>
      <c r="Q477" s="249"/>
      <c r="R477" s="249"/>
      <c r="S477" s="249"/>
      <c r="T477" s="25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1" t="s">
        <v>144</v>
      </c>
      <c r="AU477" s="251" t="s">
        <v>88</v>
      </c>
      <c r="AV477" s="14" t="s">
        <v>88</v>
      </c>
      <c r="AW477" s="14" t="s">
        <v>35</v>
      </c>
      <c r="AX477" s="14" t="s">
        <v>86</v>
      </c>
      <c r="AY477" s="251" t="s">
        <v>135</v>
      </c>
    </row>
    <row r="478" spans="1:65" s="2" customFormat="1" ht="24.15" customHeight="1">
      <c r="A478" s="39"/>
      <c r="B478" s="40"/>
      <c r="C478" s="216" t="s">
        <v>387</v>
      </c>
      <c r="D478" s="216" t="s">
        <v>138</v>
      </c>
      <c r="E478" s="217" t="s">
        <v>388</v>
      </c>
      <c r="F478" s="218" t="s">
        <v>389</v>
      </c>
      <c r="G478" s="219" t="s">
        <v>141</v>
      </c>
      <c r="H478" s="220">
        <v>5</v>
      </c>
      <c r="I478" s="221"/>
      <c r="J478" s="222">
        <f>ROUND(I478*H478,2)</f>
        <v>0</v>
      </c>
      <c r="K478" s="223"/>
      <c r="L478" s="45"/>
      <c r="M478" s="224" t="s">
        <v>1</v>
      </c>
      <c r="N478" s="225" t="s">
        <v>43</v>
      </c>
      <c r="O478" s="92"/>
      <c r="P478" s="226">
        <f>O478*H478</f>
        <v>0</v>
      </c>
      <c r="Q478" s="226">
        <v>0</v>
      </c>
      <c r="R478" s="226">
        <f>Q478*H478</f>
        <v>0</v>
      </c>
      <c r="S478" s="226">
        <v>0</v>
      </c>
      <c r="T478" s="227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8" t="s">
        <v>142</v>
      </c>
      <c r="AT478" s="228" t="s">
        <v>138</v>
      </c>
      <c r="AU478" s="228" t="s">
        <v>88</v>
      </c>
      <c r="AY478" s="18" t="s">
        <v>135</v>
      </c>
      <c r="BE478" s="229">
        <f>IF(N478="základní",J478,0)</f>
        <v>0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18" t="s">
        <v>86</v>
      </c>
      <c r="BK478" s="229">
        <f>ROUND(I478*H478,2)</f>
        <v>0</v>
      </c>
      <c r="BL478" s="18" t="s">
        <v>142</v>
      </c>
      <c r="BM478" s="228" t="s">
        <v>390</v>
      </c>
    </row>
    <row r="479" spans="1:51" s="13" customFormat="1" ht="12">
      <c r="A479" s="13"/>
      <c r="B479" s="230"/>
      <c r="C479" s="231"/>
      <c r="D479" s="232" t="s">
        <v>144</v>
      </c>
      <c r="E479" s="233" t="s">
        <v>1</v>
      </c>
      <c r="F479" s="234" t="s">
        <v>374</v>
      </c>
      <c r="G479" s="231"/>
      <c r="H479" s="233" t="s">
        <v>1</v>
      </c>
      <c r="I479" s="235"/>
      <c r="J479" s="231"/>
      <c r="K479" s="231"/>
      <c r="L479" s="236"/>
      <c r="M479" s="237"/>
      <c r="N479" s="238"/>
      <c r="O479" s="238"/>
      <c r="P479" s="238"/>
      <c r="Q479" s="238"/>
      <c r="R479" s="238"/>
      <c r="S479" s="238"/>
      <c r="T479" s="23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0" t="s">
        <v>144</v>
      </c>
      <c r="AU479" s="240" t="s">
        <v>88</v>
      </c>
      <c r="AV479" s="13" t="s">
        <v>86</v>
      </c>
      <c r="AW479" s="13" t="s">
        <v>35</v>
      </c>
      <c r="AX479" s="13" t="s">
        <v>78</v>
      </c>
      <c r="AY479" s="240" t="s">
        <v>135</v>
      </c>
    </row>
    <row r="480" spans="1:51" s="14" customFormat="1" ht="12">
      <c r="A480" s="14"/>
      <c r="B480" s="241"/>
      <c r="C480" s="242"/>
      <c r="D480" s="232" t="s">
        <v>144</v>
      </c>
      <c r="E480" s="243" t="s">
        <v>1</v>
      </c>
      <c r="F480" s="244" t="s">
        <v>189</v>
      </c>
      <c r="G480" s="242"/>
      <c r="H480" s="245">
        <v>5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1" t="s">
        <v>144</v>
      </c>
      <c r="AU480" s="251" t="s">
        <v>88</v>
      </c>
      <c r="AV480" s="14" t="s">
        <v>88</v>
      </c>
      <c r="AW480" s="14" t="s">
        <v>35</v>
      </c>
      <c r="AX480" s="14" t="s">
        <v>86</v>
      </c>
      <c r="AY480" s="251" t="s">
        <v>135</v>
      </c>
    </row>
    <row r="481" spans="1:65" s="2" customFormat="1" ht="24.15" customHeight="1">
      <c r="A481" s="39"/>
      <c r="B481" s="40"/>
      <c r="C481" s="216" t="s">
        <v>391</v>
      </c>
      <c r="D481" s="216" t="s">
        <v>138</v>
      </c>
      <c r="E481" s="217" t="s">
        <v>392</v>
      </c>
      <c r="F481" s="218" t="s">
        <v>393</v>
      </c>
      <c r="G481" s="219" t="s">
        <v>141</v>
      </c>
      <c r="H481" s="220">
        <v>5</v>
      </c>
      <c r="I481" s="221"/>
      <c r="J481" s="222">
        <f>ROUND(I481*H481,2)</f>
        <v>0</v>
      </c>
      <c r="K481" s="223"/>
      <c r="L481" s="45"/>
      <c r="M481" s="224" t="s">
        <v>1</v>
      </c>
      <c r="N481" s="225" t="s">
        <v>43</v>
      </c>
      <c r="O481" s="92"/>
      <c r="P481" s="226">
        <f>O481*H481</f>
        <v>0</v>
      </c>
      <c r="Q481" s="226">
        <v>0</v>
      </c>
      <c r="R481" s="226">
        <f>Q481*H481</f>
        <v>0</v>
      </c>
      <c r="S481" s="226">
        <v>0</v>
      </c>
      <c r="T481" s="227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8" t="s">
        <v>142</v>
      </c>
      <c r="AT481" s="228" t="s">
        <v>138</v>
      </c>
      <c r="AU481" s="228" t="s">
        <v>88</v>
      </c>
      <c r="AY481" s="18" t="s">
        <v>135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18" t="s">
        <v>86</v>
      </c>
      <c r="BK481" s="229">
        <f>ROUND(I481*H481,2)</f>
        <v>0</v>
      </c>
      <c r="BL481" s="18" t="s">
        <v>142</v>
      </c>
      <c r="BM481" s="228" t="s">
        <v>394</v>
      </c>
    </row>
    <row r="482" spans="1:51" s="13" customFormat="1" ht="12">
      <c r="A482" s="13"/>
      <c r="B482" s="230"/>
      <c r="C482" s="231"/>
      <c r="D482" s="232" t="s">
        <v>144</v>
      </c>
      <c r="E482" s="233" t="s">
        <v>1</v>
      </c>
      <c r="F482" s="234" t="s">
        <v>374</v>
      </c>
      <c r="G482" s="231"/>
      <c r="H482" s="233" t="s">
        <v>1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0" t="s">
        <v>144</v>
      </c>
      <c r="AU482" s="240" t="s">
        <v>88</v>
      </c>
      <c r="AV482" s="13" t="s">
        <v>86</v>
      </c>
      <c r="AW482" s="13" t="s">
        <v>35</v>
      </c>
      <c r="AX482" s="13" t="s">
        <v>78</v>
      </c>
      <c r="AY482" s="240" t="s">
        <v>135</v>
      </c>
    </row>
    <row r="483" spans="1:51" s="14" customFormat="1" ht="12">
      <c r="A483" s="14"/>
      <c r="B483" s="241"/>
      <c r="C483" s="242"/>
      <c r="D483" s="232" t="s">
        <v>144</v>
      </c>
      <c r="E483" s="243" t="s">
        <v>1</v>
      </c>
      <c r="F483" s="244" t="s">
        <v>189</v>
      </c>
      <c r="G483" s="242"/>
      <c r="H483" s="245">
        <v>5</v>
      </c>
      <c r="I483" s="246"/>
      <c r="J483" s="242"/>
      <c r="K483" s="242"/>
      <c r="L483" s="247"/>
      <c r="M483" s="248"/>
      <c r="N483" s="249"/>
      <c r="O483" s="249"/>
      <c r="P483" s="249"/>
      <c r="Q483" s="249"/>
      <c r="R483" s="249"/>
      <c r="S483" s="249"/>
      <c r="T483" s="25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1" t="s">
        <v>144</v>
      </c>
      <c r="AU483" s="251" t="s">
        <v>88</v>
      </c>
      <c r="AV483" s="14" t="s">
        <v>88</v>
      </c>
      <c r="AW483" s="14" t="s">
        <v>35</v>
      </c>
      <c r="AX483" s="14" t="s">
        <v>86</v>
      </c>
      <c r="AY483" s="251" t="s">
        <v>135</v>
      </c>
    </row>
    <row r="484" spans="1:65" s="2" customFormat="1" ht="24.15" customHeight="1">
      <c r="A484" s="39"/>
      <c r="B484" s="40"/>
      <c r="C484" s="216" t="s">
        <v>395</v>
      </c>
      <c r="D484" s="216" t="s">
        <v>138</v>
      </c>
      <c r="E484" s="217" t="s">
        <v>396</v>
      </c>
      <c r="F484" s="218" t="s">
        <v>397</v>
      </c>
      <c r="G484" s="219" t="s">
        <v>141</v>
      </c>
      <c r="H484" s="220">
        <v>155.378</v>
      </c>
      <c r="I484" s="221"/>
      <c r="J484" s="222">
        <f>ROUND(I484*H484,2)</f>
        <v>0</v>
      </c>
      <c r="K484" s="223"/>
      <c r="L484" s="45"/>
      <c r="M484" s="224" t="s">
        <v>1</v>
      </c>
      <c r="N484" s="225" t="s">
        <v>43</v>
      </c>
      <c r="O484" s="92"/>
      <c r="P484" s="226">
        <f>O484*H484</f>
        <v>0</v>
      </c>
      <c r="Q484" s="226">
        <v>0.00116</v>
      </c>
      <c r="R484" s="226">
        <f>Q484*H484</f>
        <v>0.18023847999999998</v>
      </c>
      <c r="S484" s="226">
        <v>0</v>
      </c>
      <c r="T484" s="227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28" t="s">
        <v>142</v>
      </c>
      <c r="AT484" s="228" t="s">
        <v>138</v>
      </c>
      <c r="AU484" s="228" t="s">
        <v>88</v>
      </c>
      <c r="AY484" s="18" t="s">
        <v>135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8" t="s">
        <v>86</v>
      </c>
      <c r="BK484" s="229">
        <f>ROUND(I484*H484,2)</f>
        <v>0</v>
      </c>
      <c r="BL484" s="18" t="s">
        <v>142</v>
      </c>
      <c r="BM484" s="228" t="s">
        <v>398</v>
      </c>
    </row>
    <row r="485" spans="1:51" s="13" customFormat="1" ht="12">
      <c r="A485" s="13"/>
      <c r="B485" s="230"/>
      <c r="C485" s="231"/>
      <c r="D485" s="232" t="s">
        <v>144</v>
      </c>
      <c r="E485" s="233" t="s">
        <v>1</v>
      </c>
      <c r="F485" s="234" t="s">
        <v>399</v>
      </c>
      <c r="G485" s="231"/>
      <c r="H485" s="233" t="s">
        <v>1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0" t="s">
        <v>144</v>
      </c>
      <c r="AU485" s="240" t="s">
        <v>88</v>
      </c>
      <c r="AV485" s="13" t="s">
        <v>86</v>
      </c>
      <c r="AW485" s="13" t="s">
        <v>35</v>
      </c>
      <c r="AX485" s="13" t="s">
        <v>78</v>
      </c>
      <c r="AY485" s="240" t="s">
        <v>135</v>
      </c>
    </row>
    <row r="486" spans="1:51" s="14" customFormat="1" ht="12">
      <c r="A486" s="14"/>
      <c r="B486" s="241"/>
      <c r="C486" s="242"/>
      <c r="D486" s="232" t="s">
        <v>144</v>
      </c>
      <c r="E486" s="243" t="s">
        <v>1</v>
      </c>
      <c r="F486" s="244" t="s">
        <v>177</v>
      </c>
      <c r="G486" s="242"/>
      <c r="H486" s="245">
        <v>10.086</v>
      </c>
      <c r="I486" s="246"/>
      <c r="J486" s="242"/>
      <c r="K486" s="242"/>
      <c r="L486" s="247"/>
      <c r="M486" s="248"/>
      <c r="N486" s="249"/>
      <c r="O486" s="249"/>
      <c r="P486" s="249"/>
      <c r="Q486" s="249"/>
      <c r="R486" s="249"/>
      <c r="S486" s="249"/>
      <c r="T486" s="25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1" t="s">
        <v>144</v>
      </c>
      <c r="AU486" s="251" t="s">
        <v>88</v>
      </c>
      <c r="AV486" s="14" t="s">
        <v>88</v>
      </c>
      <c r="AW486" s="14" t="s">
        <v>35</v>
      </c>
      <c r="AX486" s="14" t="s">
        <v>78</v>
      </c>
      <c r="AY486" s="251" t="s">
        <v>135</v>
      </c>
    </row>
    <row r="487" spans="1:51" s="14" customFormat="1" ht="12">
      <c r="A487" s="14"/>
      <c r="B487" s="241"/>
      <c r="C487" s="242"/>
      <c r="D487" s="232" t="s">
        <v>144</v>
      </c>
      <c r="E487" s="243" t="s">
        <v>1</v>
      </c>
      <c r="F487" s="244" t="s">
        <v>178</v>
      </c>
      <c r="G487" s="242"/>
      <c r="H487" s="245">
        <v>4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1" t="s">
        <v>144</v>
      </c>
      <c r="AU487" s="251" t="s">
        <v>88</v>
      </c>
      <c r="AV487" s="14" t="s">
        <v>88</v>
      </c>
      <c r="AW487" s="14" t="s">
        <v>35</v>
      </c>
      <c r="AX487" s="14" t="s">
        <v>78</v>
      </c>
      <c r="AY487" s="251" t="s">
        <v>135</v>
      </c>
    </row>
    <row r="488" spans="1:51" s="14" customFormat="1" ht="12">
      <c r="A488" s="14"/>
      <c r="B488" s="241"/>
      <c r="C488" s="242"/>
      <c r="D488" s="232" t="s">
        <v>144</v>
      </c>
      <c r="E488" s="243" t="s">
        <v>1</v>
      </c>
      <c r="F488" s="244" t="s">
        <v>179</v>
      </c>
      <c r="G488" s="242"/>
      <c r="H488" s="245">
        <v>4.123</v>
      </c>
      <c r="I488" s="246"/>
      <c r="J488" s="242"/>
      <c r="K488" s="242"/>
      <c r="L488" s="247"/>
      <c r="M488" s="248"/>
      <c r="N488" s="249"/>
      <c r="O488" s="249"/>
      <c r="P488" s="249"/>
      <c r="Q488" s="249"/>
      <c r="R488" s="249"/>
      <c r="S488" s="249"/>
      <c r="T488" s="25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1" t="s">
        <v>144</v>
      </c>
      <c r="AU488" s="251" t="s">
        <v>88</v>
      </c>
      <c r="AV488" s="14" t="s">
        <v>88</v>
      </c>
      <c r="AW488" s="14" t="s">
        <v>35</v>
      </c>
      <c r="AX488" s="14" t="s">
        <v>78</v>
      </c>
      <c r="AY488" s="251" t="s">
        <v>135</v>
      </c>
    </row>
    <row r="489" spans="1:51" s="14" customFormat="1" ht="12">
      <c r="A489" s="14"/>
      <c r="B489" s="241"/>
      <c r="C489" s="242"/>
      <c r="D489" s="232" t="s">
        <v>144</v>
      </c>
      <c r="E489" s="243" t="s">
        <v>1</v>
      </c>
      <c r="F489" s="244" t="s">
        <v>180</v>
      </c>
      <c r="G489" s="242"/>
      <c r="H489" s="245">
        <v>3.971</v>
      </c>
      <c r="I489" s="246"/>
      <c r="J489" s="242"/>
      <c r="K489" s="242"/>
      <c r="L489" s="247"/>
      <c r="M489" s="248"/>
      <c r="N489" s="249"/>
      <c r="O489" s="249"/>
      <c r="P489" s="249"/>
      <c r="Q489" s="249"/>
      <c r="R489" s="249"/>
      <c r="S489" s="249"/>
      <c r="T489" s="25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1" t="s">
        <v>144</v>
      </c>
      <c r="AU489" s="251" t="s">
        <v>88</v>
      </c>
      <c r="AV489" s="14" t="s">
        <v>88</v>
      </c>
      <c r="AW489" s="14" t="s">
        <v>35</v>
      </c>
      <c r="AX489" s="14" t="s">
        <v>78</v>
      </c>
      <c r="AY489" s="251" t="s">
        <v>135</v>
      </c>
    </row>
    <row r="490" spans="1:51" s="14" customFormat="1" ht="12">
      <c r="A490" s="14"/>
      <c r="B490" s="241"/>
      <c r="C490" s="242"/>
      <c r="D490" s="232" t="s">
        <v>144</v>
      </c>
      <c r="E490" s="243" t="s">
        <v>1</v>
      </c>
      <c r="F490" s="244" t="s">
        <v>181</v>
      </c>
      <c r="G490" s="242"/>
      <c r="H490" s="245">
        <v>3.708</v>
      </c>
      <c r="I490" s="246"/>
      <c r="J490" s="242"/>
      <c r="K490" s="242"/>
      <c r="L490" s="247"/>
      <c r="M490" s="248"/>
      <c r="N490" s="249"/>
      <c r="O490" s="249"/>
      <c r="P490" s="249"/>
      <c r="Q490" s="249"/>
      <c r="R490" s="249"/>
      <c r="S490" s="249"/>
      <c r="T490" s="25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1" t="s">
        <v>144</v>
      </c>
      <c r="AU490" s="251" t="s">
        <v>88</v>
      </c>
      <c r="AV490" s="14" t="s">
        <v>88</v>
      </c>
      <c r="AW490" s="14" t="s">
        <v>35</v>
      </c>
      <c r="AX490" s="14" t="s">
        <v>78</v>
      </c>
      <c r="AY490" s="251" t="s">
        <v>135</v>
      </c>
    </row>
    <row r="491" spans="1:51" s="14" customFormat="1" ht="12">
      <c r="A491" s="14"/>
      <c r="B491" s="241"/>
      <c r="C491" s="242"/>
      <c r="D491" s="232" t="s">
        <v>144</v>
      </c>
      <c r="E491" s="243" t="s">
        <v>1</v>
      </c>
      <c r="F491" s="244" t="s">
        <v>182</v>
      </c>
      <c r="G491" s="242"/>
      <c r="H491" s="245">
        <v>3.76</v>
      </c>
      <c r="I491" s="246"/>
      <c r="J491" s="242"/>
      <c r="K491" s="242"/>
      <c r="L491" s="247"/>
      <c r="M491" s="248"/>
      <c r="N491" s="249"/>
      <c r="O491" s="249"/>
      <c r="P491" s="249"/>
      <c r="Q491" s="249"/>
      <c r="R491" s="249"/>
      <c r="S491" s="249"/>
      <c r="T491" s="25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1" t="s">
        <v>144</v>
      </c>
      <c r="AU491" s="251" t="s">
        <v>88</v>
      </c>
      <c r="AV491" s="14" t="s">
        <v>88</v>
      </c>
      <c r="AW491" s="14" t="s">
        <v>35</v>
      </c>
      <c r="AX491" s="14" t="s">
        <v>78</v>
      </c>
      <c r="AY491" s="251" t="s">
        <v>135</v>
      </c>
    </row>
    <row r="492" spans="1:51" s="14" customFormat="1" ht="12">
      <c r="A492" s="14"/>
      <c r="B492" s="241"/>
      <c r="C492" s="242"/>
      <c r="D492" s="232" t="s">
        <v>144</v>
      </c>
      <c r="E492" s="243" t="s">
        <v>1</v>
      </c>
      <c r="F492" s="244" t="s">
        <v>183</v>
      </c>
      <c r="G492" s="242"/>
      <c r="H492" s="245">
        <v>40.26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1" t="s">
        <v>144</v>
      </c>
      <c r="AU492" s="251" t="s">
        <v>88</v>
      </c>
      <c r="AV492" s="14" t="s">
        <v>88</v>
      </c>
      <c r="AW492" s="14" t="s">
        <v>35</v>
      </c>
      <c r="AX492" s="14" t="s">
        <v>78</v>
      </c>
      <c r="AY492" s="251" t="s">
        <v>135</v>
      </c>
    </row>
    <row r="493" spans="1:51" s="14" customFormat="1" ht="12">
      <c r="A493" s="14"/>
      <c r="B493" s="241"/>
      <c r="C493" s="242"/>
      <c r="D493" s="232" t="s">
        <v>144</v>
      </c>
      <c r="E493" s="243" t="s">
        <v>1</v>
      </c>
      <c r="F493" s="244" t="s">
        <v>184</v>
      </c>
      <c r="G493" s="242"/>
      <c r="H493" s="245">
        <v>15.84</v>
      </c>
      <c r="I493" s="246"/>
      <c r="J493" s="242"/>
      <c r="K493" s="242"/>
      <c r="L493" s="247"/>
      <c r="M493" s="248"/>
      <c r="N493" s="249"/>
      <c r="O493" s="249"/>
      <c r="P493" s="249"/>
      <c r="Q493" s="249"/>
      <c r="R493" s="249"/>
      <c r="S493" s="249"/>
      <c r="T493" s="250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1" t="s">
        <v>144</v>
      </c>
      <c r="AU493" s="251" t="s">
        <v>88</v>
      </c>
      <c r="AV493" s="14" t="s">
        <v>88</v>
      </c>
      <c r="AW493" s="14" t="s">
        <v>35</v>
      </c>
      <c r="AX493" s="14" t="s">
        <v>78</v>
      </c>
      <c r="AY493" s="251" t="s">
        <v>135</v>
      </c>
    </row>
    <row r="494" spans="1:51" s="14" customFormat="1" ht="12">
      <c r="A494" s="14"/>
      <c r="B494" s="241"/>
      <c r="C494" s="242"/>
      <c r="D494" s="232" t="s">
        <v>144</v>
      </c>
      <c r="E494" s="243" t="s">
        <v>1</v>
      </c>
      <c r="F494" s="244" t="s">
        <v>185</v>
      </c>
      <c r="G494" s="242"/>
      <c r="H494" s="245">
        <v>18.04</v>
      </c>
      <c r="I494" s="246"/>
      <c r="J494" s="242"/>
      <c r="K494" s="242"/>
      <c r="L494" s="247"/>
      <c r="M494" s="248"/>
      <c r="N494" s="249"/>
      <c r="O494" s="249"/>
      <c r="P494" s="249"/>
      <c r="Q494" s="249"/>
      <c r="R494" s="249"/>
      <c r="S494" s="249"/>
      <c r="T494" s="25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1" t="s">
        <v>144</v>
      </c>
      <c r="AU494" s="251" t="s">
        <v>88</v>
      </c>
      <c r="AV494" s="14" t="s">
        <v>88</v>
      </c>
      <c r="AW494" s="14" t="s">
        <v>35</v>
      </c>
      <c r="AX494" s="14" t="s">
        <v>78</v>
      </c>
      <c r="AY494" s="251" t="s">
        <v>135</v>
      </c>
    </row>
    <row r="495" spans="1:51" s="14" customFormat="1" ht="12">
      <c r="A495" s="14"/>
      <c r="B495" s="241"/>
      <c r="C495" s="242"/>
      <c r="D495" s="232" t="s">
        <v>144</v>
      </c>
      <c r="E495" s="243" t="s">
        <v>1</v>
      </c>
      <c r="F495" s="244" t="s">
        <v>186</v>
      </c>
      <c r="G495" s="242"/>
      <c r="H495" s="245">
        <v>17.38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1" t="s">
        <v>144</v>
      </c>
      <c r="AU495" s="251" t="s">
        <v>88</v>
      </c>
      <c r="AV495" s="14" t="s">
        <v>88</v>
      </c>
      <c r="AW495" s="14" t="s">
        <v>35</v>
      </c>
      <c r="AX495" s="14" t="s">
        <v>78</v>
      </c>
      <c r="AY495" s="251" t="s">
        <v>135</v>
      </c>
    </row>
    <row r="496" spans="1:51" s="14" customFormat="1" ht="12">
      <c r="A496" s="14"/>
      <c r="B496" s="241"/>
      <c r="C496" s="242"/>
      <c r="D496" s="232" t="s">
        <v>144</v>
      </c>
      <c r="E496" s="243" t="s">
        <v>1</v>
      </c>
      <c r="F496" s="244" t="s">
        <v>187</v>
      </c>
      <c r="G496" s="242"/>
      <c r="H496" s="245">
        <v>15.4</v>
      </c>
      <c r="I496" s="246"/>
      <c r="J496" s="242"/>
      <c r="K496" s="242"/>
      <c r="L496" s="247"/>
      <c r="M496" s="248"/>
      <c r="N496" s="249"/>
      <c r="O496" s="249"/>
      <c r="P496" s="249"/>
      <c r="Q496" s="249"/>
      <c r="R496" s="249"/>
      <c r="S496" s="249"/>
      <c r="T496" s="250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1" t="s">
        <v>144</v>
      </c>
      <c r="AU496" s="251" t="s">
        <v>88</v>
      </c>
      <c r="AV496" s="14" t="s">
        <v>88</v>
      </c>
      <c r="AW496" s="14" t="s">
        <v>35</v>
      </c>
      <c r="AX496" s="14" t="s">
        <v>78</v>
      </c>
      <c r="AY496" s="251" t="s">
        <v>135</v>
      </c>
    </row>
    <row r="497" spans="1:51" s="14" customFormat="1" ht="12">
      <c r="A497" s="14"/>
      <c r="B497" s="241"/>
      <c r="C497" s="242"/>
      <c r="D497" s="232" t="s">
        <v>144</v>
      </c>
      <c r="E497" s="243" t="s">
        <v>1</v>
      </c>
      <c r="F497" s="244" t="s">
        <v>188</v>
      </c>
      <c r="G497" s="242"/>
      <c r="H497" s="245">
        <v>18.81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1" t="s">
        <v>144</v>
      </c>
      <c r="AU497" s="251" t="s">
        <v>88</v>
      </c>
      <c r="AV497" s="14" t="s">
        <v>88</v>
      </c>
      <c r="AW497" s="14" t="s">
        <v>35</v>
      </c>
      <c r="AX497" s="14" t="s">
        <v>78</v>
      </c>
      <c r="AY497" s="251" t="s">
        <v>135</v>
      </c>
    </row>
    <row r="498" spans="1:51" s="15" customFormat="1" ht="12">
      <c r="A498" s="15"/>
      <c r="B498" s="252"/>
      <c r="C498" s="253"/>
      <c r="D498" s="232" t="s">
        <v>144</v>
      </c>
      <c r="E498" s="254" t="s">
        <v>1</v>
      </c>
      <c r="F498" s="255" t="s">
        <v>152</v>
      </c>
      <c r="G498" s="253"/>
      <c r="H498" s="256">
        <v>155.378</v>
      </c>
      <c r="I498" s="257"/>
      <c r="J498" s="253"/>
      <c r="K498" s="253"/>
      <c r="L498" s="258"/>
      <c r="M498" s="259"/>
      <c r="N498" s="260"/>
      <c r="O498" s="260"/>
      <c r="P498" s="260"/>
      <c r="Q498" s="260"/>
      <c r="R498" s="260"/>
      <c r="S498" s="260"/>
      <c r="T498" s="261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2" t="s">
        <v>144</v>
      </c>
      <c r="AU498" s="262" t="s">
        <v>88</v>
      </c>
      <c r="AV498" s="15" t="s">
        <v>142</v>
      </c>
      <c r="AW498" s="15" t="s">
        <v>35</v>
      </c>
      <c r="AX498" s="15" t="s">
        <v>86</v>
      </c>
      <c r="AY498" s="262" t="s">
        <v>135</v>
      </c>
    </row>
    <row r="499" spans="1:65" s="2" customFormat="1" ht="24.15" customHeight="1">
      <c r="A499" s="39"/>
      <c r="B499" s="40"/>
      <c r="C499" s="216" t="s">
        <v>400</v>
      </c>
      <c r="D499" s="216" t="s">
        <v>138</v>
      </c>
      <c r="E499" s="217" t="s">
        <v>401</v>
      </c>
      <c r="F499" s="218" t="s">
        <v>402</v>
      </c>
      <c r="G499" s="219" t="s">
        <v>141</v>
      </c>
      <c r="H499" s="220">
        <v>199.98</v>
      </c>
      <c r="I499" s="221"/>
      <c r="J499" s="222">
        <f>ROUND(I499*H499,2)</f>
        <v>0</v>
      </c>
      <c r="K499" s="223"/>
      <c r="L499" s="45"/>
      <c r="M499" s="224" t="s">
        <v>1</v>
      </c>
      <c r="N499" s="225" t="s">
        <v>43</v>
      </c>
      <c r="O499" s="92"/>
      <c r="P499" s="226">
        <f>O499*H499</f>
        <v>0</v>
      </c>
      <c r="Q499" s="226">
        <v>0.00276</v>
      </c>
      <c r="R499" s="226">
        <f>Q499*H499</f>
        <v>0.5519447999999999</v>
      </c>
      <c r="S499" s="226">
        <v>0</v>
      </c>
      <c r="T499" s="227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28" t="s">
        <v>142</v>
      </c>
      <c r="AT499" s="228" t="s">
        <v>138</v>
      </c>
      <c r="AU499" s="228" t="s">
        <v>88</v>
      </c>
      <c r="AY499" s="18" t="s">
        <v>135</v>
      </c>
      <c r="BE499" s="229">
        <f>IF(N499="základní",J499,0)</f>
        <v>0</v>
      </c>
      <c r="BF499" s="229">
        <f>IF(N499="snížená",J499,0)</f>
        <v>0</v>
      </c>
      <c r="BG499" s="229">
        <f>IF(N499="zákl. přenesená",J499,0)</f>
        <v>0</v>
      </c>
      <c r="BH499" s="229">
        <f>IF(N499="sníž. přenesená",J499,0)</f>
        <v>0</v>
      </c>
      <c r="BI499" s="229">
        <f>IF(N499="nulová",J499,0)</f>
        <v>0</v>
      </c>
      <c r="BJ499" s="18" t="s">
        <v>86</v>
      </c>
      <c r="BK499" s="229">
        <f>ROUND(I499*H499,2)</f>
        <v>0</v>
      </c>
      <c r="BL499" s="18" t="s">
        <v>142</v>
      </c>
      <c r="BM499" s="228" t="s">
        <v>403</v>
      </c>
    </row>
    <row r="500" spans="1:51" s="13" customFormat="1" ht="12">
      <c r="A500" s="13"/>
      <c r="B500" s="230"/>
      <c r="C500" s="231"/>
      <c r="D500" s="232" t="s">
        <v>144</v>
      </c>
      <c r="E500" s="233" t="s">
        <v>1</v>
      </c>
      <c r="F500" s="234" t="s">
        <v>404</v>
      </c>
      <c r="G500" s="231"/>
      <c r="H500" s="233" t="s">
        <v>1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0" t="s">
        <v>144</v>
      </c>
      <c r="AU500" s="240" t="s">
        <v>88</v>
      </c>
      <c r="AV500" s="13" t="s">
        <v>86</v>
      </c>
      <c r="AW500" s="13" t="s">
        <v>35</v>
      </c>
      <c r="AX500" s="13" t="s">
        <v>78</v>
      </c>
      <c r="AY500" s="240" t="s">
        <v>135</v>
      </c>
    </row>
    <row r="501" spans="1:51" s="14" customFormat="1" ht="12">
      <c r="A501" s="14"/>
      <c r="B501" s="241"/>
      <c r="C501" s="242"/>
      <c r="D501" s="232" t="s">
        <v>144</v>
      </c>
      <c r="E501" s="243" t="s">
        <v>1</v>
      </c>
      <c r="F501" s="244" t="s">
        <v>168</v>
      </c>
      <c r="G501" s="242"/>
      <c r="H501" s="245">
        <v>150.81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1" t="s">
        <v>144</v>
      </c>
      <c r="AU501" s="251" t="s">
        <v>88</v>
      </c>
      <c r="AV501" s="14" t="s">
        <v>88</v>
      </c>
      <c r="AW501" s="14" t="s">
        <v>35</v>
      </c>
      <c r="AX501" s="14" t="s">
        <v>78</v>
      </c>
      <c r="AY501" s="251" t="s">
        <v>135</v>
      </c>
    </row>
    <row r="502" spans="1:51" s="14" customFormat="1" ht="12">
      <c r="A502" s="14"/>
      <c r="B502" s="241"/>
      <c r="C502" s="242"/>
      <c r="D502" s="232" t="s">
        <v>144</v>
      </c>
      <c r="E502" s="243" t="s">
        <v>1</v>
      </c>
      <c r="F502" s="244" t="s">
        <v>169</v>
      </c>
      <c r="G502" s="242"/>
      <c r="H502" s="245">
        <v>8.085</v>
      </c>
      <c r="I502" s="246"/>
      <c r="J502" s="242"/>
      <c r="K502" s="242"/>
      <c r="L502" s="247"/>
      <c r="M502" s="248"/>
      <c r="N502" s="249"/>
      <c r="O502" s="249"/>
      <c r="P502" s="249"/>
      <c r="Q502" s="249"/>
      <c r="R502" s="249"/>
      <c r="S502" s="249"/>
      <c r="T502" s="250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1" t="s">
        <v>144</v>
      </c>
      <c r="AU502" s="251" t="s">
        <v>88</v>
      </c>
      <c r="AV502" s="14" t="s">
        <v>88</v>
      </c>
      <c r="AW502" s="14" t="s">
        <v>35</v>
      </c>
      <c r="AX502" s="14" t="s">
        <v>78</v>
      </c>
      <c r="AY502" s="251" t="s">
        <v>135</v>
      </c>
    </row>
    <row r="503" spans="1:51" s="14" customFormat="1" ht="12">
      <c r="A503" s="14"/>
      <c r="B503" s="241"/>
      <c r="C503" s="242"/>
      <c r="D503" s="232" t="s">
        <v>144</v>
      </c>
      <c r="E503" s="243" t="s">
        <v>1</v>
      </c>
      <c r="F503" s="244" t="s">
        <v>170</v>
      </c>
      <c r="G503" s="242"/>
      <c r="H503" s="245">
        <v>10.725</v>
      </c>
      <c r="I503" s="246"/>
      <c r="J503" s="242"/>
      <c r="K503" s="242"/>
      <c r="L503" s="247"/>
      <c r="M503" s="248"/>
      <c r="N503" s="249"/>
      <c r="O503" s="249"/>
      <c r="P503" s="249"/>
      <c r="Q503" s="249"/>
      <c r="R503" s="249"/>
      <c r="S503" s="249"/>
      <c r="T503" s="25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1" t="s">
        <v>144</v>
      </c>
      <c r="AU503" s="251" t="s">
        <v>88</v>
      </c>
      <c r="AV503" s="14" t="s">
        <v>88</v>
      </c>
      <c r="AW503" s="14" t="s">
        <v>35</v>
      </c>
      <c r="AX503" s="14" t="s">
        <v>78</v>
      </c>
      <c r="AY503" s="251" t="s">
        <v>135</v>
      </c>
    </row>
    <row r="504" spans="1:51" s="14" customFormat="1" ht="12">
      <c r="A504" s="14"/>
      <c r="B504" s="241"/>
      <c r="C504" s="242"/>
      <c r="D504" s="232" t="s">
        <v>144</v>
      </c>
      <c r="E504" s="243" t="s">
        <v>1</v>
      </c>
      <c r="F504" s="244" t="s">
        <v>171</v>
      </c>
      <c r="G504" s="242"/>
      <c r="H504" s="245">
        <v>14.52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1" t="s">
        <v>144</v>
      </c>
      <c r="AU504" s="251" t="s">
        <v>88</v>
      </c>
      <c r="AV504" s="14" t="s">
        <v>88</v>
      </c>
      <c r="AW504" s="14" t="s">
        <v>35</v>
      </c>
      <c r="AX504" s="14" t="s">
        <v>78</v>
      </c>
      <c r="AY504" s="251" t="s">
        <v>135</v>
      </c>
    </row>
    <row r="505" spans="1:51" s="14" customFormat="1" ht="12">
      <c r="A505" s="14"/>
      <c r="B505" s="241"/>
      <c r="C505" s="242"/>
      <c r="D505" s="232" t="s">
        <v>144</v>
      </c>
      <c r="E505" s="243" t="s">
        <v>1</v>
      </c>
      <c r="F505" s="244" t="s">
        <v>172</v>
      </c>
      <c r="G505" s="242"/>
      <c r="H505" s="245">
        <v>7.26</v>
      </c>
      <c r="I505" s="246"/>
      <c r="J505" s="242"/>
      <c r="K505" s="242"/>
      <c r="L505" s="247"/>
      <c r="M505" s="248"/>
      <c r="N505" s="249"/>
      <c r="O505" s="249"/>
      <c r="P505" s="249"/>
      <c r="Q505" s="249"/>
      <c r="R505" s="249"/>
      <c r="S505" s="249"/>
      <c r="T505" s="250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1" t="s">
        <v>144</v>
      </c>
      <c r="AU505" s="251" t="s">
        <v>88</v>
      </c>
      <c r="AV505" s="14" t="s">
        <v>88</v>
      </c>
      <c r="AW505" s="14" t="s">
        <v>35</v>
      </c>
      <c r="AX505" s="14" t="s">
        <v>78</v>
      </c>
      <c r="AY505" s="251" t="s">
        <v>135</v>
      </c>
    </row>
    <row r="506" spans="1:51" s="14" customFormat="1" ht="12">
      <c r="A506" s="14"/>
      <c r="B506" s="241"/>
      <c r="C506" s="242"/>
      <c r="D506" s="232" t="s">
        <v>144</v>
      </c>
      <c r="E506" s="243" t="s">
        <v>1</v>
      </c>
      <c r="F506" s="244" t="s">
        <v>173</v>
      </c>
      <c r="G506" s="242"/>
      <c r="H506" s="245">
        <v>3.08</v>
      </c>
      <c r="I506" s="246"/>
      <c r="J506" s="242"/>
      <c r="K506" s="242"/>
      <c r="L506" s="247"/>
      <c r="M506" s="248"/>
      <c r="N506" s="249"/>
      <c r="O506" s="249"/>
      <c r="P506" s="249"/>
      <c r="Q506" s="249"/>
      <c r="R506" s="249"/>
      <c r="S506" s="249"/>
      <c r="T506" s="25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1" t="s">
        <v>144</v>
      </c>
      <c r="AU506" s="251" t="s">
        <v>88</v>
      </c>
      <c r="AV506" s="14" t="s">
        <v>88</v>
      </c>
      <c r="AW506" s="14" t="s">
        <v>35</v>
      </c>
      <c r="AX506" s="14" t="s">
        <v>78</v>
      </c>
      <c r="AY506" s="251" t="s">
        <v>135</v>
      </c>
    </row>
    <row r="507" spans="1:51" s="14" customFormat="1" ht="12">
      <c r="A507" s="14"/>
      <c r="B507" s="241"/>
      <c r="C507" s="242"/>
      <c r="D507" s="232" t="s">
        <v>144</v>
      </c>
      <c r="E507" s="243" t="s">
        <v>1</v>
      </c>
      <c r="F507" s="244" t="s">
        <v>174</v>
      </c>
      <c r="G507" s="242"/>
      <c r="H507" s="245">
        <v>5.5</v>
      </c>
      <c r="I507" s="246"/>
      <c r="J507" s="242"/>
      <c r="K507" s="242"/>
      <c r="L507" s="247"/>
      <c r="M507" s="248"/>
      <c r="N507" s="249"/>
      <c r="O507" s="249"/>
      <c r="P507" s="249"/>
      <c r="Q507" s="249"/>
      <c r="R507" s="249"/>
      <c r="S507" s="249"/>
      <c r="T507" s="25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1" t="s">
        <v>144</v>
      </c>
      <c r="AU507" s="251" t="s">
        <v>88</v>
      </c>
      <c r="AV507" s="14" t="s">
        <v>88</v>
      </c>
      <c r="AW507" s="14" t="s">
        <v>35</v>
      </c>
      <c r="AX507" s="14" t="s">
        <v>78</v>
      </c>
      <c r="AY507" s="251" t="s">
        <v>135</v>
      </c>
    </row>
    <row r="508" spans="1:51" s="15" customFormat="1" ht="12">
      <c r="A508" s="15"/>
      <c r="B508" s="252"/>
      <c r="C508" s="253"/>
      <c r="D508" s="232" t="s">
        <v>144</v>
      </c>
      <c r="E508" s="254" t="s">
        <v>1</v>
      </c>
      <c r="F508" s="255" t="s">
        <v>152</v>
      </c>
      <c r="G508" s="253"/>
      <c r="H508" s="256">
        <v>199.98</v>
      </c>
      <c r="I508" s="257"/>
      <c r="J508" s="253"/>
      <c r="K508" s="253"/>
      <c r="L508" s="258"/>
      <c r="M508" s="259"/>
      <c r="N508" s="260"/>
      <c r="O508" s="260"/>
      <c r="P508" s="260"/>
      <c r="Q508" s="260"/>
      <c r="R508" s="260"/>
      <c r="S508" s="260"/>
      <c r="T508" s="261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62" t="s">
        <v>144</v>
      </c>
      <c r="AU508" s="262" t="s">
        <v>88</v>
      </c>
      <c r="AV508" s="15" t="s">
        <v>142</v>
      </c>
      <c r="AW508" s="15" t="s">
        <v>35</v>
      </c>
      <c r="AX508" s="15" t="s">
        <v>86</v>
      </c>
      <c r="AY508" s="262" t="s">
        <v>135</v>
      </c>
    </row>
    <row r="509" spans="1:65" s="2" customFormat="1" ht="24.15" customHeight="1">
      <c r="A509" s="39"/>
      <c r="B509" s="40"/>
      <c r="C509" s="216" t="s">
        <v>405</v>
      </c>
      <c r="D509" s="216" t="s">
        <v>138</v>
      </c>
      <c r="E509" s="217" t="s">
        <v>406</v>
      </c>
      <c r="F509" s="218" t="s">
        <v>407</v>
      </c>
      <c r="G509" s="219" t="s">
        <v>141</v>
      </c>
      <c r="H509" s="220">
        <v>229.628</v>
      </c>
      <c r="I509" s="221"/>
      <c r="J509" s="222">
        <f>ROUND(I509*H509,2)</f>
        <v>0</v>
      </c>
      <c r="K509" s="223"/>
      <c r="L509" s="45"/>
      <c r="M509" s="224" t="s">
        <v>1</v>
      </c>
      <c r="N509" s="225" t="s">
        <v>43</v>
      </c>
      <c r="O509" s="92"/>
      <c r="P509" s="226">
        <f>O509*H509</f>
        <v>0</v>
      </c>
      <c r="Q509" s="226">
        <v>0</v>
      </c>
      <c r="R509" s="226">
        <f>Q509*H509</f>
        <v>0</v>
      </c>
      <c r="S509" s="226">
        <v>0</v>
      </c>
      <c r="T509" s="227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8" t="s">
        <v>142</v>
      </c>
      <c r="AT509" s="228" t="s">
        <v>138</v>
      </c>
      <c r="AU509" s="228" t="s">
        <v>88</v>
      </c>
      <c r="AY509" s="18" t="s">
        <v>135</v>
      </c>
      <c r="BE509" s="229">
        <f>IF(N509="základní",J509,0)</f>
        <v>0</v>
      </c>
      <c r="BF509" s="229">
        <f>IF(N509="snížená",J509,0)</f>
        <v>0</v>
      </c>
      <c r="BG509" s="229">
        <f>IF(N509="zákl. přenesená",J509,0)</f>
        <v>0</v>
      </c>
      <c r="BH509" s="229">
        <f>IF(N509="sníž. přenesená",J509,0)</f>
        <v>0</v>
      </c>
      <c r="BI509" s="229">
        <f>IF(N509="nulová",J509,0)</f>
        <v>0</v>
      </c>
      <c r="BJ509" s="18" t="s">
        <v>86</v>
      </c>
      <c r="BK509" s="229">
        <f>ROUND(I509*H509,2)</f>
        <v>0</v>
      </c>
      <c r="BL509" s="18" t="s">
        <v>142</v>
      </c>
      <c r="BM509" s="228" t="s">
        <v>408</v>
      </c>
    </row>
    <row r="510" spans="1:51" s="13" customFormat="1" ht="12">
      <c r="A510" s="13"/>
      <c r="B510" s="230"/>
      <c r="C510" s="231"/>
      <c r="D510" s="232" t="s">
        <v>144</v>
      </c>
      <c r="E510" s="233" t="s">
        <v>1</v>
      </c>
      <c r="F510" s="234" t="s">
        <v>167</v>
      </c>
      <c r="G510" s="231"/>
      <c r="H510" s="233" t="s">
        <v>1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0" t="s">
        <v>144</v>
      </c>
      <c r="AU510" s="240" t="s">
        <v>88</v>
      </c>
      <c r="AV510" s="13" t="s">
        <v>86</v>
      </c>
      <c r="AW510" s="13" t="s">
        <v>35</v>
      </c>
      <c r="AX510" s="13" t="s">
        <v>78</v>
      </c>
      <c r="AY510" s="240" t="s">
        <v>135</v>
      </c>
    </row>
    <row r="511" spans="1:51" s="14" customFormat="1" ht="12">
      <c r="A511" s="14"/>
      <c r="B511" s="241"/>
      <c r="C511" s="242"/>
      <c r="D511" s="232" t="s">
        <v>144</v>
      </c>
      <c r="E511" s="243" t="s">
        <v>1</v>
      </c>
      <c r="F511" s="244" t="s">
        <v>168</v>
      </c>
      <c r="G511" s="242"/>
      <c r="H511" s="245">
        <v>150.81</v>
      </c>
      <c r="I511" s="246"/>
      <c r="J511" s="242"/>
      <c r="K511" s="242"/>
      <c r="L511" s="247"/>
      <c r="M511" s="248"/>
      <c r="N511" s="249"/>
      <c r="O511" s="249"/>
      <c r="P511" s="249"/>
      <c r="Q511" s="249"/>
      <c r="R511" s="249"/>
      <c r="S511" s="249"/>
      <c r="T511" s="25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1" t="s">
        <v>144</v>
      </c>
      <c r="AU511" s="251" t="s">
        <v>88</v>
      </c>
      <c r="AV511" s="14" t="s">
        <v>88</v>
      </c>
      <c r="AW511" s="14" t="s">
        <v>35</v>
      </c>
      <c r="AX511" s="14" t="s">
        <v>78</v>
      </c>
      <c r="AY511" s="251" t="s">
        <v>135</v>
      </c>
    </row>
    <row r="512" spans="1:51" s="14" customFormat="1" ht="12">
      <c r="A512" s="14"/>
      <c r="B512" s="241"/>
      <c r="C512" s="242"/>
      <c r="D512" s="232" t="s">
        <v>144</v>
      </c>
      <c r="E512" s="243" t="s">
        <v>1</v>
      </c>
      <c r="F512" s="244" t="s">
        <v>169</v>
      </c>
      <c r="G512" s="242"/>
      <c r="H512" s="245">
        <v>8.085</v>
      </c>
      <c r="I512" s="246"/>
      <c r="J512" s="242"/>
      <c r="K512" s="242"/>
      <c r="L512" s="247"/>
      <c r="M512" s="248"/>
      <c r="N512" s="249"/>
      <c r="O512" s="249"/>
      <c r="P512" s="249"/>
      <c r="Q512" s="249"/>
      <c r="R512" s="249"/>
      <c r="S512" s="249"/>
      <c r="T512" s="25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1" t="s">
        <v>144</v>
      </c>
      <c r="AU512" s="251" t="s">
        <v>88</v>
      </c>
      <c r="AV512" s="14" t="s">
        <v>88</v>
      </c>
      <c r="AW512" s="14" t="s">
        <v>35</v>
      </c>
      <c r="AX512" s="14" t="s">
        <v>78</v>
      </c>
      <c r="AY512" s="251" t="s">
        <v>135</v>
      </c>
    </row>
    <row r="513" spans="1:51" s="14" customFormat="1" ht="12">
      <c r="A513" s="14"/>
      <c r="B513" s="241"/>
      <c r="C513" s="242"/>
      <c r="D513" s="232" t="s">
        <v>144</v>
      </c>
      <c r="E513" s="243" t="s">
        <v>1</v>
      </c>
      <c r="F513" s="244" t="s">
        <v>170</v>
      </c>
      <c r="G513" s="242"/>
      <c r="H513" s="245">
        <v>10.725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1" t="s">
        <v>144</v>
      </c>
      <c r="AU513" s="251" t="s">
        <v>88</v>
      </c>
      <c r="AV513" s="14" t="s">
        <v>88</v>
      </c>
      <c r="AW513" s="14" t="s">
        <v>35</v>
      </c>
      <c r="AX513" s="14" t="s">
        <v>78</v>
      </c>
      <c r="AY513" s="251" t="s">
        <v>135</v>
      </c>
    </row>
    <row r="514" spans="1:51" s="14" customFormat="1" ht="12">
      <c r="A514" s="14"/>
      <c r="B514" s="241"/>
      <c r="C514" s="242"/>
      <c r="D514" s="232" t="s">
        <v>144</v>
      </c>
      <c r="E514" s="243" t="s">
        <v>1</v>
      </c>
      <c r="F514" s="244" t="s">
        <v>171</v>
      </c>
      <c r="G514" s="242"/>
      <c r="H514" s="245">
        <v>14.52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1" t="s">
        <v>144</v>
      </c>
      <c r="AU514" s="251" t="s">
        <v>88</v>
      </c>
      <c r="AV514" s="14" t="s">
        <v>88</v>
      </c>
      <c r="AW514" s="14" t="s">
        <v>35</v>
      </c>
      <c r="AX514" s="14" t="s">
        <v>78</v>
      </c>
      <c r="AY514" s="251" t="s">
        <v>135</v>
      </c>
    </row>
    <row r="515" spans="1:51" s="14" customFormat="1" ht="12">
      <c r="A515" s="14"/>
      <c r="B515" s="241"/>
      <c r="C515" s="242"/>
      <c r="D515" s="232" t="s">
        <v>144</v>
      </c>
      <c r="E515" s="243" t="s">
        <v>1</v>
      </c>
      <c r="F515" s="244" t="s">
        <v>172</v>
      </c>
      <c r="G515" s="242"/>
      <c r="H515" s="245">
        <v>7.26</v>
      </c>
      <c r="I515" s="246"/>
      <c r="J515" s="242"/>
      <c r="K515" s="242"/>
      <c r="L515" s="247"/>
      <c r="M515" s="248"/>
      <c r="N515" s="249"/>
      <c r="O515" s="249"/>
      <c r="P515" s="249"/>
      <c r="Q515" s="249"/>
      <c r="R515" s="249"/>
      <c r="S515" s="249"/>
      <c r="T515" s="25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1" t="s">
        <v>144</v>
      </c>
      <c r="AU515" s="251" t="s">
        <v>88</v>
      </c>
      <c r="AV515" s="14" t="s">
        <v>88</v>
      </c>
      <c r="AW515" s="14" t="s">
        <v>35</v>
      </c>
      <c r="AX515" s="14" t="s">
        <v>78</v>
      </c>
      <c r="AY515" s="251" t="s">
        <v>135</v>
      </c>
    </row>
    <row r="516" spans="1:51" s="14" customFormat="1" ht="12">
      <c r="A516" s="14"/>
      <c r="B516" s="241"/>
      <c r="C516" s="242"/>
      <c r="D516" s="232" t="s">
        <v>144</v>
      </c>
      <c r="E516" s="243" t="s">
        <v>1</v>
      </c>
      <c r="F516" s="244" t="s">
        <v>173</v>
      </c>
      <c r="G516" s="242"/>
      <c r="H516" s="245">
        <v>3.08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1" t="s">
        <v>144</v>
      </c>
      <c r="AU516" s="251" t="s">
        <v>88</v>
      </c>
      <c r="AV516" s="14" t="s">
        <v>88</v>
      </c>
      <c r="AW516" s="14" t="s">
        <v>35</v>
      </c>
      <c r="AX516" s="14" t="s">
        <v>78</v>
      </c>
      <c r="AY516" s="251" t="s">
        <v>135</v>
      </c>
    </row>
    <row r="517" spans="1:51" s="14" customFormat="1" ht="12">
      <c r="A517" s="14"/>
      <c r="B517" s="241"/>
      <c r="C517" s="242"/>
      <c r="D517" s="232" t="s">
        <v>144</v>
      </c>
      <c r="E517" s="243" t="s">
        <v>1</v>
      </c>
      <c r="F517" s="244" t="s">
        <v>174</v>
      </c>
      <c r="G517" s="242"/>
      <c r="H517" s="245">
        <v>5.5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1" t="s">
        <v>144</v>
      </c>
      <c r="AU517" s="251" t="s">
        <v>88</v>
      </c>
      <c r="AV517" s="14" t="s">
        <v>88</v>
      </c>
      <c r="AW517" s="14" t="s">
        <v>35</v>
      </c>
      <c r="AX517" s="14" t="s">
        <v>78</v>
      </c>
      <c r="AY517" s="251" t="s">
        <v>135</v>
      </c>
    </row>
    <row r="518" spans="1:51" s="16" customFormat="1" ht="12">
      <c r="A518" s="16"/>
      <c r="B518" s="263"/>
      <c r="C518" s="264"/>
      <c r="D518" s="232" t="s">
        <v>144</v>
      </c>
      <c r="E518" s="265" t="s">
        <v>1</v>
      </c>
      <c r="F518" s="266" t="s">
        <v>175</v>
      </c>
      <c r="G518" s="264"/>
      <c r="H518" s="267">
        <v>199.98</v>
      </c>
      <c r="I518" s="268"/>
      <c r="J518" s="264"/>
      <c r="K518" s="264"/>
      <c r="L518" s="269"/>
      <c r="M518" s="270"/>
      <c r="N518" s="271"/>
      <c r="O518" s="271"/>
      <c r="P518" s="271"/>
      <c r="Q518" s="271"/>
      <c r="R518" s="271"/>
      <c r="S518" s="271"/>
      <c r="T518" s="272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T518" s="273" t="s">
        <v>144</v>
      </c>
      <c r="AU518" s="273" t="s">
        <v>88</v>
      </c>
      <c r="AV518" s="16" t="s">
        <v>156</v>
      </c>
      <c r="AW518" s="16" t="s">
        <v>35</v>
      </c>
      <c r="AX518" s="16" t="s">
        <v>78</v>
      </c>
      <c r="AY518" s="273" t="s">
        <v>135</v>
      </c>
    </row>
    <row r="519" spans="1:51" s="13" customFormat="1" ht="12">
      <c r="A519" s="13"/>
      <c r="B519" s="230"/>
      <c r="C519" s="231"/>
      <c r="D519" s="232" t="s">
        <v>144</v>
      </c>
      <c r="E519" s="233" t="s">
        <v>1</v>
      </c>
      <c r="F519" s="234" t="s">
        <v>176</v>
      </c>
      <c r="G519" s="231"/>
      <c r="H519" s="233" t="s">
        <v>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0" t="s">
        <v>144</v>
      </c>
      <c r="AU519" s="240" t="s">
        <v>88</v>
      </c>
      <c r="AV519" s="13" t="s">
        <v>86</v>
      </c>
      <c r="AW519" s="13" t="s">
        <v>35</v>
      </c>
      <c r="AX519" s="13" t="s">
        <v>78</v>
      </c>
      <c r="AY519" s="240" t="s">
        <v>135</v>
      </c>
    </row>
    <row r="520" spans="1:51" s="14" customFormat="1" ht="12">
      <c r="A520" s="14"/>
      <c r="B520" s="241"/>
      <c r="C520" s="242"/>
      <c r="D520" s="232" t="s">
        <v>144</v>
      </c>
      <c r="E520" s="243" t="s">
        <v>1</v>
      </c>
      <c r="F520" s="244" t="s">
        <v>177</v>
      </c>
      <c r="G520" s="242"/>
      <c r="H520" s="245">
        <v>10.086</v>
      </c>
      <c r="I520" s="246"/>
      <c r="J520" s="242"/>
      <c r="K520" s="242"/>
      <c r="L520" s="247"/>
      <c r="M520" s="248"/>
      <c r="N520" s="249"/>
      <c r="O520" s="249"/>
      <c r="P520" s="249"/>
      <c r="Q520" s="249"/>
      <c r="R520" s="249"/>
      <c r="S520" s="249"/>
      <c r="T520" s="25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1" t="s">
        <v>144</v>
      </c>
      <c r="AU520" s="251" t="s">
        <v>88</v>
      </c>
      <c r="AV520" s="14" t="s">
        <v>88</v>
      </c>
      <c r="AW520" s="14" t="s">
        <v>35</v>
      </c>
      <c r="AX520" s="14" t="s">
        <v>78</v>
      </c>
      <c r="AY520" s="251" t="s">
        <v>135</v>
      </c>
    </row>
    <row r="521" spans="1:51" s="14" customFormat="1" ht="12">
      <c r="A521" s="14"/>
      <c r="B521" s="241"/>
      <c r="C521" s="242"/>
      <c r="D521" s="232" t="s">
        <v>144</v>
      </c>
      <c r="E521" s="243" t="s">
        <v>1</v>
      </c>
      <c r="F521" s="244" t="s">
        <v>178</v>
      </c>
      <c r="G521" s="242"/>
      <c r="H521" s="245">
        <v>4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1" t="s">
        <v>144</v>
      </c>
      <c r="AU521" s="251" t="s">
        <v>88</v>
      </c>
      <c r="AV521" s="14" t="s">
        <v>88</v>
      </c>
      <c r="AW521" s="14" t="s">
        <v>35</v>
      </c>
      <c r="AX521" s="14" t="s">
        <v>78</v>
      </c>
      <c r="AY521" s="251" t="s">
        <v>135</v>
      </c>
    </row>
    <row r="522" spans="1:51" s="14" customFormat="1" ht="12">
      <c r="A522" s="14"/>
      <c r="B522" s="241"/>
      <c r="C522" s="242"/>
      <c r="D522" s="232" t="s">
        <v>144</v>
      </c>
      <c r="E522" s="243" t="s">
        <v>1</v>
      </c>
      <c r="F522" s="244" t="s">
        <v>179</v>
      </c>
      <c r="G522" s="242"/>
      <c r="H522" s="245">
        <v>4.123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1" t="s">
        <v>144</v>
      </c>
      <c r="AU522" s="251" t="s">
        <v>88</v>
      </c>
      <c r="AV522" s="14" t="s">
        <v>88</v>
      </c>
      <c r="AW522" s="14" t="s">
        <v>35</v>
      </c>
      <c r="AX522" s="14" t="s">
        <v>78</v>
      </c>
      <c r="AY522" s="251" t="s">
        <v>135</v>
      </c>
    </row>
    <row r="523" spans="1:51" s="14" customFormat="1" ht="12">
      <c r="A523" s="14"/>
      <c r="B523" s="241"/>
      <c r="C523" s="242"/>
      <c r="D523" s="232" t="s">
        <v>144</v>
      </c>
      <c r="E523" s="243" t="s">
        <v>1</v>
      </c>
      <c r="F523" s="244" t="s">
        <v>180</v>
      </c>
      <c r="G523" s="242"/>
      <c r="H523" s="245">
        <v>3.971</v>
      </c>
      <c r="I523" s="246"/>
      <c r="J523" s="242"/>
      <c r="K523" s="242"/>
      <c r="L523" s="247"/>
      <c r="M523" s="248"/>
      <c r="N523" s="249"/>
      <c r="O523" s="249"/>
      <c r="P523" s="249"/>
      <c r="Q523" s="249"/>
      <c r="R523" s="249"/>
      <c r="S523" s="249"/>
      <c r="T523" s="25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1" t="s">
        <v>144</v>
      </c>
      <c r="AU523" s="251" t="s">
        <v>88</v>
      </c>
      <c r="AV523" s="14" t="s">
        <v>88</v>
      </c>
      <c r="AW523" s="14" t="s">
        <v>35</v>
      </c>
      <c r="AX523" s="14" t="s">
        <v>78</v>
      </c>
      <c r="AY523" s="251" t="s">
        <v>135</v>
      </c>
    </row>
    <row r="524" spans="1:51" s="14" customFormat="1" ht="12">
      <c r="A524" s="14"/>
      <c r="B524" s="241"/>
      <c r="C524" s="242"/>
      <c r="D524" s="232" t="s">
        <v>144</v>
      </c>
      <c r="E524" s="243" t="s">
        <v>1</v>
      </c>
      <c r="F524" s="244" t="s">
        <v>181</v>
      </c>
      <c r="G524" s="242"/>
      <c r="H524" s="245">
        <v>3.708</v>
      </c>
      <c r="I524" s="246"/>
      <c r="J524" s="242"/>
      <c r="K524" s="242"/>
      <c r="L524" s="247"/>
      <c r="M524" s="248"/>
      <c r="N524" s="249"/>
      <c r="O524" s="249"/>
      <c r="P524" s="249"/>
      <c r="Q524" s="249"/>
      <c r="R524" s="249"/>
      <c r="S524" s="249"/>
      <c r="T524" s="25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1" t="s">
        <v>144</v>
      </c>
      <c r="AU524" s="251" t="s">
        <v>88</v>
      </c>
      <c r="AV524" s="14" t="s">
        <v>88</v>
      </c>
      <c r="AW524" s="14" t="s">
        <v>35</v>
      </c>
      <c r="AX524" s="14" t="s">
        <v>78</v>
      </c>
      <c r="AY524" s="251" t="s">
        <v>135</v>
      </c>
    </row>
    <row r="525" spans="1:51" s="14" customFormat="1" ht="12">
      <c r="A525" s="14"/>
      <c r="B525" s="241"/>
      <c r="C525" s="242"/>
      <c r="D525" s="232" t="s">
        <v>144</v>
      </c>
      <c r="E525" s="243" t="s">
        <v>1</v>
      </c>
      <c r="F525" s="244" t="s">
        <v>182</v>
      </c>
      <c r="G525" s="242"/>
      <c r="H525" s="245">
        <v>3.76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144</v>
      </c>
      <c r="AU525" s="251" t="s">
        <v>88</v>
      </c>
      <c r="AV525" s="14" t="s">
        <v>88</v>
      </c>
      <c r="AW525" s="14" t="s">
        <v>35</v>
      </c>
      <c r="AX525" s="14" t="s">
        <v>78</v>
      </c>
      <c r="AY525" s="251" t="s">
        <v>135</v>
      </c>
    </row>
    <row r="526" spans="1:51" s="16" customFormat="1" ht="12">
      <c r="A526" s="16"/>
      <c r="B526" s="263"/>
      <c r="C526" s="264"/>
      <c r="D526" s="232" t="s">
        <v>144</v>
      </c>
      <c r="E526" s="265" t="s">
        <v>1</v>
      </c>
      <c r="F526" s="266" t="s">
        <v>175</v>
      </c>
      <c r="G526" s="264"/>
      <c r="H526" s="267">
        <v>29.648</v>
      </c>
      <c r="I526" s="268"/>
      <c r="J526" s="264"/>
      <c r="K526" s="264"/>
      <c r="L526" s="269"/>
      <c r="M526" s="270"/>
      <c r="N526" s="271"/>
      <c r="O526" s="271"/>
      <c r="P526" s="271"/>
      <c r="Q526" s="271"/>
      <c r="R526" s="271"/>
      <c r="S526" s="271"/>
      <c r="T526" s="272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T526" s="273" t="s">
        <v>144</v>
      </c>
      <c r="AU526" s="273" t="s">
        <v>88</v>
      </c>
      <c r="AV526" s="16" t="s">
        <v>156</v>
      </c>
      <c r="AW526" s="16" t="s">
        <v>35</v>
      </c>
      <c r="AX526" s="16" t="s">
        <v>78</v>
      </c>
      <c r="AY526" s="273" t="s">
        <v>135</v>
      </c>
    </row>
    <row r="527" spans="1:51" s="15" customFormat="1" ht="12">
      <c r="A527" s="15"/>
      <c r="B527" s="252"/>
      <c r="C527" s="253"/>
      <c r="D527" s="232" t="s">
        <v>144</v>
      </c>
      <c r="E527" s="254" t="s">
        <v>1</v>
      </c>
      <c r="F527" s="255" t="s">
        <v>152</v>
      </c>
      <c r="G527" s="253"/>
      <c r="H527" s="256">
        <v>229.628</v>
      </c>
      <c r="I527" s="257"/>
      <c r="J527" s="253"/>
      <c r="K527" s="253"/>
      <c r="L527" s="258"/>
      <c r="M527" s="259"/>
      <c r="N527" s="260"/>
      <c r="O527" s="260"/>
      <c r="P527" s="260"/>
      <c r="Q527" s="260"/>
      <c r="R527" s="260"/>
      <c r="S527" s="260"/>
      <c r="T527" s="261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2" t="s">
        <v>144</v>
      </c>
      <c r="AU527" s="262" t="s">
        <v>88</v>
      </c>
      <c r="AV527" s="15" t="s">
        <v>142</v>
      </c>
      <c r="AW527" s="15" t="s">
        <v>35</v>
      </c>
      <c r="AX527" s="15" t="s">
        <v>86</v>
      </c>
      <c r="AY527" s="262" t="s">
        <v>135</v>
      </c>
    </row>
    <row r="528" spans="1:65" s="2" customFormat="1" ht="24.15" customHeight="1">
      <c r="A528" s="39"/>
      <c r="B528" s="40"/>
      <c r="C528" s="216" t="s">
        <v>409</v>
      </c>
      <c r="D528" s="216" t="s">
        <v>138</v>
      </c>
      <c r="E528" s="217" t="s">
        <v>410</v>
      </c>
      <c r="F528" s="218" t="s">
        <v>411</v>
      </c>
      <c r="G528" s="219" t="s">
        <v>141</v>
      </c>
      <c r="H528" s="220">
        <v>229.628</v>
      </c>
      <c r="I528" s="221"/>
      <c r="J528" s="222">
        <f>ROUND(I528*H528,2)</f>
        <v>0</v>
      </c>
      <c r="K528" s="223"/>
      <c r="L528" s="45"/>
      <c r="M528" s="224" t="s">
        <v>1</v>
      </c>
      <c r="N528" s="225" t="s">
        <v>43</v>
      </c>
      <c r="O528" s="92"/>
      <c r="P528" s="226">
        <f>O528*H528</f>
        <v>0</v>
      </c>
      <c r="Q528" s="226">
        <v>0</v>
      </c>
      <c r="R528" s="226">
        <f>Q528*H528</f>
        <v>0</v>
      </c>
      <c r="S528" s="226">
        <v>0</v>
      </c>
      <c r="T528" s="227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28" t="s">
        <v>142</v>
      </c>
      <c r="AT528" s="228" t="s">
        <v>138</v>
      </c>
      <c r="AU528" s="228" t="s">
        <v>88</v>
      </c>
      <c r="AY528" s="18" t="s">
        <v>135</v>
      </c>
      <c r="BE528" s="229">
        <f>IF(N528="základní",J528,0)</f>
        <v>0</v>
      </c>
      <c r="BF528" s="229">
        <f>IF(N528="snížená",J528,0)</f>
        <v>0</v>
      </c>
      <c r="BG528" s="229">
        <f>IF(N528="zákl. přenesená",J528,0)</f>
        <v>0</v>
      </c>
      <c r="BH528" s="229">
        <f>IF(N528="sníž. přenesená",J528,0)</f>
        <v>0</v>
      </c>
      <c r="BI528" s="229">
        <f>IF(N528="nulová",J528,0)</f>
        <v>0</v>
      </c>
      <c r="BJ528" s="18" t="s">
        <v>86</v>
      </c>
      <c r="BK528" s="229">
        <f>ROUND(I528*H528,2)</f>
        <v>0</v>
      </c>
      <c r="BL528" s="18" t="s">
        <v>142</v>
      </c>
      <c r="BM528" s="228" t="s">
        <v>412</v>
      </c>
    </row>
    <row r="529" spans="1:51" s="13" customFormat="1" ht="12">
      <c r="A529" s="13"/>
      <c r="B529" s="230"/>
      <c r="C529" s="231"/>
      <c r="D529" s="232" t="s">
        <v>144</v>
      </c>
      <c r="E529" s="233" t="s">
        <v>1</v>
      </c>
      <c r="F529" s="234" t="s">
        <v>167</v>
      </c>
      <c r="G529" s="231"/>
      <c r="H529" s="233" t="s">
        <v>1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0" t="s">
        <v>144</v>
      </c>
      <c r="AU529" s="240" t="s">
        <v>88</v>
      </c>
      <c r="AV529" s="13" t="s">
        <v>86</v>
      </c>
      <c r="AW529" s="13" t="s">
        <v>35</v>
      </c>
      <c r="AX529" s="13" t="s">
        <v>78</v>
      </c>
      <c r="AY529" s="240" t="s">
        <v>135</v>
      </c>
    </row>
    <row r="530" spans="1:51" s="14" customFormat="1" ht="12">
      <c r="A530" s="14"/>
      <c r="B530" s="241"/>
      <c r="C530" s="242"/>
      <c r="D530" s="232" t="s">
        <v>144</v>
      </c>
      <c r="E530" s="243" t="s">
        <v>1</v>
      </c>
      <c r="F530" s="244" t="s">
        <v>168</v>
      </c>
      <c r="G530" s="242"/>
      <c r="H530" s="245">
        <v>150.81</v>
      </c>
      <c r="I530" s="246"/>
      <c r="J530" s="242"/>
      <c r="K530" s="242"/>
      <c r="L530" s="247"/>
      <c r="M530" s="248"/>
      <c r="N530" s="249"/>
      <c r="O530" s="249"/>
      <c r="P530" s="249"/>
      <c r="Q530" s="249"/>
      <c r="R530" s="249"/>
      <c r="S530" s="249"/>
      <c r="T530" s="25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1" t="s">
        <v>144</v>
      </c>
      <c r="AU530" s="251" t="s">
        <v>88</v>
      </c>
      <c r="AV530" s="14" t="s">
        <v>88</v>
      </c>
      <c r="AW530" s="14" t="s">
        <v>35</v>
      </c>
      <c r="AX530" s="14" t="s">
        <v>78</v>
      </c>
      <c r="AY530" s="251" t="s">
        <v>135</v>
      </c>
    </row>
    <row r="531" spans="1:51" s="14" customFormat="1" ht="12">
      <c r="A531" s="14"/>
      <c r="B531" s="241"/>
      <c r="C531" s="242"/>
      <c r="D531" s="232" t="s">
        <v>144</v>
      </c>
      <c r="E531" s="243" t="s">
        <v>1</v>
      </c>
      <c r="F531" s="244" t="s">
        <v>169</v>
      </c>
      <c r="G531" s="242"/>
      <c r="H531" s="245">
        <v>8.085</v>
      </c>
      <c r="I531" s="246"/>
      <c r="J531" s="242"/>
      <c r="K531" s="242"/>
      <c r="L531" s="247"/>
      <c r="M531" s="248"/>
      <c r="N531" s="249"/>
      <c r="O531" s="249"/>
      <c r="P531" s="249"/>
      <c r="Q531" s="249"/>
      <c r="R531" s="249"/>
      <c r="S531" s="249"/>
      <c r="T531" s="250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1" t="s">
        <v>144</v>
      </c>
      <c r="AU531" s="251" t="s">
        <v>88</v>
      </c>
      <c r="AV531" s="14" t="s">
        <v>88</v>
      </c>
      <c r="AW531" s="14" t="s">
        <v>35</v>
      </c>
      <c r="AX531" s="14" t="s">
        <v>78</v>
      </c>
      <c r="AY531" s="251" t="s">
        <v>135</v>
      </c>
    </row>
    <row r="532" spans="1:51" s="14" customFormat="1" ht="12">
      <c r="A532" s="14"/>
      <c r="B532" s="241"/>
      <c r="C532" s="242"/>
      <c r="D532" s="232" t="s">
        <v>144</v>
      </c>
      <c r="E532" s="243" t="s">
        <v>1</v>
      </c>
      <c r="F532" s="244" t="s">
        <v>170</v>
      </c>
      <c r="G532" s="242"/>
      <c r="H532" s="245">
        <v>10.725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1" t="s">
        <v>144</v>
      </c>
      <c r="AU532" s="251" t="s">
        <v>88</v>
      </c>
      <c r="AV532" s="14" t="s">
        <v>88</v>
      </c>
      <c r="AW532" s="14" t="s">
        <v>35</v>
      </c>
      <c r="AX532" s="14" t="s">
        <v>78</v>
      </c>
      <c r="AY532" s="251" t="s">
        <v>135</v>
      </c>
    </row>
    <row r="533" spans="1:51" s="14" customFormat="1" ht="12">
      <c r="A533" s="14"/>
      <c r="B533" s="241"/>
      <c r="C533" s="242"/>
      <c r="D533" s="232" t="s">
        <v>144</v>
      </c>
      <c r="E533" s="243" t="s">
        <v>1</v>
      </c>
      <c r="F533" s="244" t="s">
        <v>171</v>
      </c>
      <c r="G533" s="242"/>
      <c r="H533" s="245">
        <v>14.52</v>
      </c>
      <c r="I533" s="246"/>
      <c r="J533" s="242"/>
      <c r="K533" s="242"/>
      <c r="L533" s="247"/>
      <c r="M533" s="248"/>
      <c r="N533" s="249"/>
      <c r="O533" s="249"/>
      <c r="P533" s="249"/>
      <c r="Q533" s="249"/>
      <c r="R533" s="249"/>
      <c r="S533" s="249"/>
      <c r="T533" s="25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1" t="s">
        <v>144</v>
      </c>
      <c r="AU533" s="251" t="s">
        <v>88</v>
      </c>
      <c r="AV533" s="14" t="s">
        <v>88</v>
      </c>
      <c r="AW533" s="14" t="s">
        <v>35</v>
      </c>
      <c r="AX533" s="14" t="s">
        <v>78</v>
      </c>
      <c r="AY533" s="251" t="s">
        <v>135</v>
      </c>
    </row>
    <row r="534" spans="1:51" s="14" customFormat="1" ht="12">
      <c r="A534" s="14"/>
      <c r="B534" s="241"/>
      <c r="C534" s="242"/>
      <c r="D534" s="232" t="s">
        <v>144</v>
      </c>
      <c r="E534" s="243" t="s">
        <v>1</v>
      </c>
      <c r="F534" s="244" t="s">
        <v>172</v>
      </c>
      <c r="G534" s="242"/>
      <c r="H534" s="245">
        <v>7.26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1" t="s">
        <v>144</v>
      </c>
      <c r="AU534" s="251" t="s">
        <v>88</v>
      </c>
      <c r="AV534" s="14" t="s">
        <v>88</v>
      </c>
      <c r="AW534" s="14" t="s">
        <v>35</v>
      </c>
      <c r="AX534" s="14" t="s">
        <v>78</v>
      </c>
      <c r="AY534" s="251" t="s">
        <v>135</v>
      </c>
    </row>
    <row r="535" spans="1:51" s="14" customFormat="1" ht="12">
      <c r="A535" s="14"/>
      <c r="B535" s="241"/>
      <c r="C535" s="242"/>
      <c r="D535" s="232" t="s">
        <v>144</v>
      </c>
      <c r="E535" s="243" t="s">
        <v>1</v>
      </c>
      <c r="F535" s="244" t="s">
        <v>173</v>
      </c>
      <c r="G535" s="242"/>
      <c r="H535" s="245">
        <v>3.08</v>
      </c>
      <c r="I535" s="246"/>
      <c r="J535" s="242"/>
      <c r="K535" s="242"/>
      <c r="L535" s="247"/>
      <c r="M535" s="248"/>
      <c r="N535" s="249"/>
      <c r="O535" s="249"/>
      <c r="P535" s="249"/>
      <c r="Q535" s="249"/>
      <c r="R535" s="249"/>
      <c r="S535" s="249"/>
      <c r="T535" s="25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1" t="s">
        <v>144</v>
      </c>
      <c r="AU535" s="251" t="s">
        <v>88</v>
      </c>
      <c r="AV535" s="14" t="s">
        <v>88</v>
      </c>
      <c r="AW535" s="14" t="s">
        <v>35</v>
      </c>
      <c r="AX535" s="14" t="s">
        <v>78</v>
      </c>
      <c r="AY535" s="251" t="s">
        <v>135</v>
      </c>
    </row>
    <row r="536" spans="1:51" s="14" customFormat="1" ht="12">
      <c r="A536" s="14"/>
      <c r="B536" s="241"/>
      <c r="C536" s="242"/>
      <c r="D536" s="232" t="s">
        <v>144</v>
      </c>
      <c r="E536" s="243" t="s">
        <v>1</v>
      </c>
      <c r="F536" s="244" t="s">
        <v>174</v>
      </c>
      <c r="G536" s="242"/>
      <c r="H536" s="245">
        <v>5.5</v>
      </c>
      <c r="I536" s="246"/>
      <c r="J536" s="242"/>
      <c r="K536" s="242"/>
      <c r="L536" s="247"/>
      <c r="M536" s="248"/>
      <c r="N536" s="249"/>
      <c r="O536" s="249"/>
      <c r="P536" s="249"/>
      <c r="Q536" s="249"/>
      <c r="R536" s="249"/>
      <c r="S536" s="249"/>
      <c r="T536" s="25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1" t="s">
        <v>144</v>
      </c>
      <c r="AU536" s="251" t="s">
        <v>88</v>
      </c>
      <c r="AV536" s="14" t="s">
        <v>88</v>
      </c>
      <c r="AW536" s="14" t="s">
        <v>35</v>
      </c>
      <c r="AX536" s="14" t="s">
        <v>78</v>
      </c>
      <c r="AY536" s="251" t="s">
        <v>135</v>
      </c>
    </row>
    <row r="537" spans="1:51" s="16" customFormat="1" ht="12">
      <c r="A537" s="16"/>
      <c r="B537" s="263"/>
      <c r="C537" s="264"/>
      <c r="D537" s="232" t="s">
        <v>144</v>
      </c>
      <c r="E537" s="265" t="s">
        <v>1</v>
      </c>
      <c r="F537" s="266" t="s">
        <v>175</v>
      </c>
      <c r="G537" s="264"/>
      <c r="H537" s="267">
        <v>199.98</v>
      </c>
      <c r="I537" s="268"/>
      <c r="J537" s="264"/>
      <c r="K537" s="264"/>
      <c r="L537" s="269"/>
      <c r="M537" s="270"/>
      <c r="N537" s="271"/>
      <c r="O537" s="271"/>
      <c r="P537" s="271"/>
      <c r="Q537" s="271"/>
      <c r="R537" s="271"/>
      <c r="S537" s="271"/>
      <c r="T537" s="272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T537" s="273" t="s">
        <v>144</v>
      </c>
      <c r="AU537" s="273" t="s">
        <v>88</v>
      </c>
      <c r="AV537" s="16" t="s">
        <v>156</v>
      </c>
      <c r="AW537" s="16" t="s">
        <v>35</v>
      </c>
      <c r="AX537" s="16" t="s">
        <v>78</v>
      </c>
      <c r="AY537" s="273" t="s">
        <v>135</v>
      </c>
    </row>
    <row r="538" spans="1:51" s="13" customFormat="1" ht="12">
      <c r="A538" s="13"/>
      <c r="B538" s="230"/>
      <c r="C538" s="231"/>
      <c r="D538" s="232" t="s">
        <v>144</v>
      </c>
      <c r="E538" s="233" t="s">
        <v>1</v>
      </c>
      <c r="F538" s="234" t="s">
        <v>176</v>
      </c>
      <c r="G538" s="231"/>
      <c r="H538" s="233" t="s">
        <v>1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0" t="s">
        <v>144</v>
      </c>
      <c r="AU538" s="240" t="s">
        <v>88</v>
      </c>
      <c r="AV538" s="13" t="s">
        <v>86</v>
      </c>
      <c r="AW538" s="13" t="s">
        <v>35</v>
      </c>
      <c r="AX538" s="13" t="s">
        <v>78</v>
      </c>
      <c r="AY538" s="240" t="s">
        <v>135</v>
      </c>
    </row>
    <row r="539" spans="1:51" s="14" customFormat="1" ht="12">
      <c r="A539" s="14"/>
      <c r="B539" s="241"/>
      <c r="C539" s="242"/>
      <c r="D539" s="232" t="s">
        <v>144</v>
      </c>
      <c r="E539" s="243" t="s">
        <v>1</v>
      </c>
      <c r="F539" s="244" t="s">
        <v>177</v>
      </c>
      <c r="G539" s="242"/>
      <c r="H539" s="245">
        <v>10.086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1" t="s">
        <v>144</v>
      </c>
      <c r="AU539" s="251" t="s">
        <v>88</v>
      </c>
      <c r="AV539" s="14" t="s">
        <v>88</v>
      </c>
      <c r="AW539" s="14" t="s">
        <v>35</v>
      </c>
      <c r="AX539" s="14" t="s">
        <v>78</v>
      </c>
      <c r="AY539" s="251" t="s">
        <v>135</v>
      </c>
    </row>
    <row r="540" spans="1:51" s="14" customFormat="1" ht="12">
      <c r="A540" s="14"/>
      <c r="B540" s="241"/>
      <c r="C540" s="242"/>
      <c r="D540" s="232" t="s">
        <v>144</v>
      </c>
      <c r="E540" s="243" t="s">
        <v>1</v>
      </c>
      <c r="F540" s="244" t="s">
        <v>178</v>
      </c>
      <c r="G540" s="242"/>
      <c r="H540" s="245">
        <v>4</v>
      </c>
      <c r="I540" s="246"/>
      <c r="J540" s="242"/>
      <c r="K540" s="242"/>
      <c r="L540" s="247"/>
      <c r="M540" s="248"/>
      <c r="N540" s="249"/>
      <c r="O540" s="249"/>
      <c r="P540" s="249"/>
      <c r="Q540" s="249"/>
      <c r="R540" s="249"/>
      <c r="S540" s="249"/>
      <c r="T540" s="25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1" t="s">
        <v>144</v>
      </c>
      <c r="AU540" s="251" t="s">
        <v>88</v>
      </c>
      <c r="AV540" s="14" t="s">
        <v>88</v>
      </c>
      <c r="AW540" s="14" t="s">
        <v>35</v>
      </c>
      <c r="AX540" s="14" t="s">
        <v>78</v>
      </c>
      <c r="AY540" s="251" t="s">
        <v>135</v>
      </c>
    </row>
    <row r="541" spans="1:51" s="14" customFormat="1" ht="12">
      <c r="A541" s="14"/>
      <c r="B541" s="241"/>
      <c r="C541" s="242"/>
      <c r="D541" s="232" t="s">
        <v>144</v>
      </c>
      <c r="E541" s="243" t="s">
        <v>1</v>
      </c>
      <c r="F541" s="244" t="s">
        <v>179</v>
      </c>
      <c r="G541" s="242"/>
      <c r="H541" s="245">
        <v>4.123</v>
      </c>
      <c r="I541" s="246"/>
      <c r="J541" s="242"/>
      <c r="K541" s="242"/>
      <c r="L541" s="247"/>
      <c r="M541" s="248"/>
      <c r="N541" s="249"/>
      <c r="O541" s="249"/>
      <c r="P541" s="249"/>
      <c r="Q541" s="249"/>
      <c r="R541" s="249"/>
      <c r="S541" s="249"/>
      <c r="T541" s="25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1" t="s">
        <v>144</v>
      </c>
      <c r="AU541" s="251" t="s">
        <v>88</v>
      </c>
      <c r="AV541" s="14" t="s">
        <v>88</v>
      </c>
      <c r="AW541" s="14" t="s">
        <v>35</v>
      </c>
      <c r="AX541" s="14" t="s">
        <v>78</v>
      </c>
      <c r="AY541" s="251" t="s">
        <v>135</v>
      </c>
    </row>
    <row r="542" spans="1:51" s="14" customFormat="1" ht="12">
      <c r="A542" s="14"/>
      <c r="B542" s="241"/>
      <c r="C542" s="242"/>
      <c r="D542" s="232" t="s">
        <v>144</v>
      </c>
      <c r="E542" s="243" t="s">
        <v>1</v>
      </c>
      <c r="F542" s="244" t="s">
        <v>180</v>
      </c>
      <c r="G542" s="242"/>
      <c r="H542" s="245">
        <v>3.971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144</v>
      </c>
      <c r="AU542" s="251" t="s">
        <v>88</v>
      </c>
      <c r="AV542" s="14" t="s">
        <v>88</v>
      </c>
      <c r="AW542" s="14" t="s">
        <v>35</v>
      </c>
      <c r="AX542" s="14" t="s">
        <v>78</v>
      </c>
      <c r="AY542" s="251" t="s">
        <v>135</v>
      </c>
    </row>
    <row r="543" spans="1:51" s="14" customFormat="1" ht="12">
      <c r="A543" s="14"/>
      <c r="B543" s="241"/>
      <c r="C543" s="242"/>
      <c r="D543" s="232" t="s">
        <v>144</v>
      </c>
      <c r="E543" s="243" t="s">
        <v>1</v>
      </c>
      <c r="F543" s="244" t="s">
        <v>181</v>
      </c>
      <c r="G543" s="242"/>
      <c r="H543" s="245">
        <v>3.708</v>
      </c>
      <c r="I543" s="246"/>
      <c r="J543" s="242"/>
      <c r="K543" s="242"/>
      <c r="L543" s="247"/>
      <c r="M543" s="248"/>
      <c r="N543" s="249"/>
      <c r="O543" s="249"/>
      <c r="P543" s="249"/>
      <c r="Q543" s="249"/>
      <c r="R543" s="249"/>
      <c r="S543" s="249"/>
      <c r="T543" s="25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1" t="s">
        <v>144</v>
      </c>
      <c r="AU543" s="251" t="s">
        <v>88</v>
      </c>
      <c r="AV543" s="14" t="s">
        <v>88</v>
      </c>
      <c r="AW543" s="14" t="s">
        <v>35</v>
      </c>
      <c r="AX543" s="14" t="s">
        <v>78</v>
      </c>
      <c r="AY543" s="251" t="s">
        <v>135</v>
      </c>
    </row>
    <row r="544" spans="1:51" s="14" customFormat="1" ht="12">
      <c r="A544" s="14"/>
      <c r="B544" s="241"/>
      <c r="C544" s="242"/>
      <c r="D544" s="232" t="s">
        <v>144</v>
      </c>
      <c r="E544" s="243" t="s">
        <v>1</v>
      </c>
      <c r="F544" s="244" t="s">
        <v>182</v>
      </c>
      <c r="G544" s="242"/>
      <c r="H544" s="245">
        <v>3.76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1" t="s">
        <v>144</v>
      </c>
      <c r="AU544" s="251" t="s">
        <v>88</v>
      </c>
      <c r="AV544" s="14" t="s">
        <v>88</v>
      </c>
      <c r="AW544" s="14" t="s">
        <v>35</v>
      </c>
      <c r="AX544" s="14" t="s">
        <v>78</v>
      </c>
      <c r="AY544" s="251" t="s">
        <v>135</v>
      </c>
    </row>
    <row r="545" spans="1:51" s="16" customFormat="1" ht="12">
      <c r="A545" s="16"/>
      <c r="B545" s="263"/>
      <c r="C545" s="264"/>
      <c r="D545" s="232" t="s">
        <v>144</v>
      </c>
      <c r="E545" s="265" t="s">
        <v>1</v>
      </c>
      <c r="F545" s="266" t="s">
        <v>175</v>
      </c>
      <c r="G545" s="264"/>
      <c r="H545" s="267">
        <v>29.648</v>
      </c>
      <c r="I545" s="268"/>
      <c r="J545" s="264"/>
      <c r="K545" s="264"/>
      <c r="L545" s="269"/>
      <c r="M545" s="270"/>
      <c r="N545" s="271"/>
      <c r="O545" s="271"/>
      <c r="P545" s="271"/>
      <c r="Q545" s="271"/>
      <c r="R545" s="271"/>
      <c r="S545" s="271"/>
      <c r="T545" s="272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273" t="s">
        <v>144</v>
      </c>
      <c r="AU545" s="273" t="s">
        <v>88</v>
      </c>
      <c r="AV545" s="16" t="s">
        <v>156</v>
      </c>
      <c r="AW545" s="16" t="s">
        <v>35</v>
      </c>
      <c r="AX545" s="16" t="s">
        <v>78</v>
      </c>
      <c r="AY545" s="273" t="s">
        <v>135</v>
      </c>
    </row>
    <row r="546" spans="1:51" s="15" customFormat="1" ht="12">
      <c r="A546" s="15"/>
      <c r="B546" s="252"/>
      <c r="C546" s="253"/>
      <c r="D546" s="232" t="s">
        <v>144</v>
      </c>
      <c r="E546" s="254" t="s">
        <v>1</v>
      </c>
      <c r="F546" s="255" t="s">
        <v>152</v>
      </c>
      <c r="G546" s="253"/>
      <c r="H546" s="256">
        <v>229.628</v>
      </c>
      <c r="I546" s="257"/>
      <c r="J546" s="253"/>
      <c r="K546" s="253"/>
      <c r="L546" s="258"/>
      <c r="M546" s="259"/>
      <c r="N546" s="260"/>
      <c r="O546" s="260"/>
      <c r="P546" s="260"/>
      <c r="Q546" s="260"/>
      <c r="R546" s="260"/>
      <c r="S546" s="260"/>
      <c r="T546" s="261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2" t="s">
        <v>144</v>
      </c>
      <c r="AU546" s="262" t="s">
        <v>88</v>
      </c>
      <c r="AV546" s="15" t="s">
        <v>142</v>
      </c>
      <c r="AW546" s="15" t="s">
        <v>35</v>
      </c>
      <c r="AX546" s="15" t="s">
        <v>86</v>
      </c>
      <c r="AY546" s="262" t="s">
        <v>135</v>
      </c>
    </row>
    <row r="547" spans="1:65" s="2" customFormat="1" ht="24.15" customHeight="1">
      <c r="A547" s="39"/>
      <c r="B547" s="40"/>
      <c r="C547" s="216" t="s">
        <v>413</v>
      </c>
      <c r="D547" s="216" t="s">
        <v>138</v>
      </c>
      <c r="E547" s="217" t="s">
        <v>414</v>
      </c>
      <c r="F547" s="218" t="s">
        <v>415</v>
      </c>
      <c r="G547" s="219" t="s">
        <v>217</v>
      </c>
      <c r="H547" s="220">
        <v>5</v>
      </c>
      <c r="I547" s="221"/>
      <c r="J547" s="222">
        <f>ROUND(I547*H547,2)</f>
        <v>0</v>
      </c>
      <c r="K547" s="223"/>
      <c r="L547" s="45"/>
      <c r="M547" s="224" t="s">
        <v>1</v>
      </c>
      <c r="N547" s="225" t="s">
        <v>43</v>
      </c>
      <c r="O547" s="92"/>
      <c r="P547" s="226">
        <f>O547*H547</f>
        <v>0</v>
      </c>
      <c r="Q547" s="226">
        <v>0.00032</v>
      </c>
      <c r="R547" s="226">
        <f>Q547*H547</f>
        <v>0.0016</v>
      </c>
      <c r="S547" s="226">
        <v>0</v>
      </c>
      <c r="T547" s="227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28" t="s">
        <v>142</v>
      </c>
      <c r="AT547" s="228" t="s">
        <v>138</v>
      </c>
      <c r="AU547" s="228" t="s">
        <v>88</v>
      </c>
      <c r="AY547" s="18" t="s">
        <v>135</v>
      </c>
      <c r="BE547" s="229">
        <f>IF(N547="základní",J547,0)</f>
        <v>0</v>
      </c>
      <c r="BF547" s="229">
        <f>IF(N547="snížená",J547,0)</f>
        <v>0</v>
      </c>
      <c r="BG547" s="229">
        <f>IF(N547="zákl. přenesená",J547,0)</f>
        <v>0</v>
      </c>
      <c r="BH547" s="229">
        <f>IF(N547="sníž. přenesená",J547,0)</f>
        <v>0</v>
      </c>
      <c r="BI547" s="229">
        <f>IF(N547="nulová",J547,0)</f>
        <v>0</v>
      </c>
      <c r="BJ547" s="18" t="s">
        <v>86</v>
      </c>
      <c r="BK547" s="229">
        <f>ROUND(I547*H547,2)</f>
        <v>0</v>
      </c>
      <c r="BL547" s="18" t="s">
        <v>142</v>
      </c>
      <c r="BM547" s="228" t="s">
        <v>416</v>
      </c>
    </row>
    <row r="548" spans="1:51" s="13" customFormat="1" ht="12">
      <c r="A548" s="13"/>
      <c r="B548" s="230"/>
      <c r="C548" s="231"/>
      <c r="D548" s="232" t="s">
        <v>144</v>
      </c>
      <c r="E548" s="233" t="s">
        <v>1</v>
      </c>
      <c r="F548" s="234" t="s">
        <v>374</v>
      </c>
      <c r="G548" s="231"/>
      <c r="H548" s="233" t="s">
        <v>1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0" t="s">
        <v>144</v>
      </c>
      <c r="AU548" s="240" t="s">
        <v>88</v>
      </c>
      <c r="AV548" s="13" t="s">
        <v>86</v>
      </c>
      <c r="AW548" s="13" t="s">
        <v>35</v>
      </c>
      <c r="AX548" s="13" t="s">
        <v>78</v>
      </c>
      <c r="AY548" s="240" t="s">
        <v>135</v>
      </c>
    </row>
    <row r="549" spans="1:51" s="14" customFormat="1" ht="12">
      <c r="A549" s="14"/>
      <c r="B549" s="241"/>
      <c r="C549" s="242"/>
      <c r="D549" s="232" t="s">
        <v>144</v>
      </c>
      <c r="E549" s="243" t="s">
        <v>1</v>
      </c>
      <c r="F549" s="244" t="s">
        <v>189</v>
      </c>
      <c r="G549" s="242"/>
      <c r="H549" s="245">
        <v>5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1" t="s">
        <v>144</v>
      </c>
      <c r="AU549" s="251" t="s">
        <v>88</v>
      </c>
      <c r="AV549" s="14" t="s">
        <v>88</v>
      </c>
      <c r="AW549" s="14" t="s">
        <v>35</v>
      </c>
      <c r="AX549" s="14" t="s">
        <v>86</v>
      </c>
      <c r="AY549" s="251" t="s">
        <v>135</v>
      </c>
    </row>
    <row r="550" spans="1:65" s="2" customFormat="1" ht="24.15" customHeight="1">
      <c r="A550" s="39"/>
      <c r="B550" s="40"/>
      <c r="C550" s="216" t="s">
        <v>417</v>
      </c>
      <c r="D550" s="216" t="s">
        <v>138</v>
      </c>
      <c r="E550" s="217" t="s">
        <v>418</v>
      </c>
      <c r="F550" s="218" t="s">
        <v>419</v>
      </c>
      <c r="G550" s="219" t="s">
        <v>217</v>
      </c>
      <c r="H550" s="220">
        <v>5</v>
      </c>
      <c r="I550" s="221"/>
      <c r="J550" s="222">
        <f>ROUND(I550*H550,2)</f>
        <v>0</v>
      </c>
      <c r="K550" s="223"/>
      <c r="L550" s="45"/>
      <c r="M550" s="224" t="s">
        <v>1</v>
      </c>
      <c r="N550" s="225" t="s">
        <v>43</v>
      </c>
      <c r="O550" s="92"/>
      <c r="P550" s="226">
        <f>O550*H550</f>
        <v>0</v>
      </c>
      <c r="Q550" s="226">
        <v>0</v>
      </c>
      <c r="R550" s="226">
        <f>Q550*H550</f>
        <v>0</v>
      </c>
      <c r="S550" s="226">
        <v>0</v>
      </c>
      <c r="T550" s="227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28" t="s">
        <v>142</v>
      </c>
      <c r="AT550" s="228" t="s">
        <v>138</v>
      </c>
      <c r="AU550" s="228" t="s">
        <v>88</v>
      </c>
      <c r="AY550" s="18" t="s">
        <v>135</v>
      </c>
      <c r="BE550" s="229">
        <f>IF(N550="základní",J550,0)</f>
        <v>0</v>
      </c>
      <c r="BF550" s="229">
        <f>IF(N550="snížená",J550,0)</f>
        <v>0</v>
      </c>
      <c r="BG550" s="229">
        <f>IF(N550="zákl. přenesená",J550,0)</f>
        <v>0</v>
      </c>
      <c r="BH550" s="229">
        <f>IF(N550="sníž. přenesená",J550,0)</f>
        <v>0</v>
      </c>
      <c r="BI550" s="229">
        <f>IF(N550="nulová",J550,0)</f>
        <v>0</v>
      </c>
      <c r="BJ550" s="18" t="s">
        <v>86</v>
      </c>
      <c r="BK550" s="229">
        <f>ROUND(I550*H550,2)</f>
        <v>0</v>
      </c>
      <c r="BL550" s="18" t="s">
        <v>142</v>
      </c>
      <c r="BM550" s="228" t="s">
        <v>420</v>
      </c>
    </row>
    <row r="551" spans="1:51" s="13" customFormat="1" ht="12">
      <c r="A551" s="13"/>
      <c r="B551" s="230"/>
      <c r="C551" s="231"/>
      <c r="D551" s="232" t="s">
        <v>144</v>
      </c>
      <c r="E551" s="233" t="s">
        <v>1</v>
      </c>
      <c r="F551" s="234" t="s">
        <v>374</v>
      </c>
      <c r="G551" s="231"/>
      <c r="H551" s="233" t="s">
        <v>1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0" t="s">
        <v>144</v>
      </c>
      <c r="AU551" s="240" t="s">
        <v>88</v>
      </c>
      <c r="AV551" s="13" t="s">
        <v>86</v>
      </c>
      <c r="AW551" s="13" t="s">
        <v>35</v>
      </c>
      <c r="AX551" s="13" t="s">
        <v>78</v>
      </c>
      <c r="AY551" s="240" t="s">
        <v>135</v>
      </c>
    </row>
    <row r="552" spans="1:51" s="14" customFormat="1" ht="12">
      <c r="A552" s="14"/>
      <c r="B552" s="241"/>
      <c r="C552" s="242"/>
      <c r="D552" s="232" t="s">
        <v>144</v>
      </c>
      <c r="E552" s="243" t="s">
        <v>1</v>
      </c>
      <c r="F552" s="244" t="s">
        <v>189</v>
      </c>
      <c r="G552" s="242"/>
      <c r="H552" s="245">
        <v>5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1" t="s">
        <v>144</v>
      </c>
      <c r="AU552" s="251" t="s">
        <v>88</v>
      </c>
      <c r="AV552" s="14" t="s">
        <v>88</v>
      </c>
      <c r="AW552" s="14" t="s">
        <v>35</v>
      </c>
      <c r="AX552" s="14" t="s">
        <v>86</v>
      </c>
      <c r="AY552" s="251" t="s">
        <v>135</v>
      </c>
    </row>
    <row r="553" spans="1:63" s="12" customFormat="1" ht="22.8" customHeight="1">
      <c r="A553" s="12"/>
      <c r="B553" s="200"/>
      <c r="C553" s="201"/>
      <c r="D553" s="202" t="s">
        <v>77</v>
      </c>
      <c r="E553" s="214" t="s">
        <v>421</v>
      </c>
      <c r="F553" s="214" t="s">
        <v>422</v>
      </c>
      <c r="G553" s="201"/>
      <c r="H553" s="201"/>
      <c r="I553" s="204"/>
      <c r="J553" s="215">
        <f>BK553</f>
        <v>0</v>
      </c>
      <c r="K553" s="201"/>
      <c r="L553" s="206"/>
      <c r="M553" s="207"/>
      <c r="N553" s="208"/>
      <c r="O553" s="208"/>
      <c r="P553" s="209">
        <f>SUM(P554:P563)</f>
        <v>0</v>
      </c>
      <c r="Q553" s="208"/>
      <c r="R553" s="209">
        <f>SUM(R554:R563)</f>
        <v>0</v>
      </c>
      <c r="S553" s="208"/>
      <c r="T553" s="210">
        <f>SUM(T554:T563)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11" t="s">
        <v>86</v>
      </c>
      <c r="AT553" s="212" t="s">
        <v>77</v>
      </c>
      <c r="AU553" s="212" t="s">
        <v>86</v>
      </c>
      <c r="AY553" s="211" t="s">
        <v>135</v>
      </c>
      <c r="BK553" s="213">
        <f>SUM(BK554:BK563)</f>
        <v>0</v>
      </c>
    </row>
    <row r="554" spans="1:65" s="2" customFormat="1" ht="24.15" customHeight="1">
      <c r="A554" s="39"/>
      <c r="B554" s="40"/>
      <c r="C554" s="216" t="s">
        <v>423</v>
      </c>
      <c r="D554" s="216" t="s">
        <v>138</v>
      </c>
      <c r="E554" s="217" t="s">
        <v>424</v>
      </c>
      <c r="F554" s="218" t="s">
        <v>425</v>
      </c>
      <c r="G554" s="219" t="s">
        <v>141</v>
      </c>
      <c r="H554" s="220">
        <v>1686.723</v>
      </c>
      <c r="I554" s="221"/>
      <c r="J554" s="222">
        <f>ROUND(I554*H554,2)</f>
        <v>0</v>
      </c>
      <c r="K554" s="223"/>
      <c r="L554" s="45"/>
      <c r="M554" s="224" t="s">
        <v>1</v>
      </c>
      <c r="N554" s="225" t="s">
        <v>43</v>
      </c>
      <c r="O554" s="92"/>
      <c r="P554" s="226">
        <f>O554*H554</f>
        <v>0</v>
      </c>
      <c r="Q554" s="226">
        <v>0</v>
      </c>
      <c r="R554" s="226">
        <f>Q554*H554</f>
        <v>0</v>
      </c>
      <c r="S554" s="226">
        <v>0</v>
      </c>
      <c r="T554" s="227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28" t="s">
        <v>142</v>
      </c>
      <c r="AT554" s="228" t="s">
        <v>138</v>
      </c>
      <c r="AU554" s="228" t="s">
        <v>88</v>
      </c>
      <c r="AY554" s="18" t="s">
        <v>135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18" t="s">
        <v>86</v>
      </c>
      <c r="BK554" s="229">
        <f>ROUND(I554*H554,2)</f>
        <v>0</v>
      </c>
      <c r="BL554" s="18" t="s">
        <v>142</v>
      </c>
      <c r="BM554" s="228" t="s">
        <v>426</v>
      </c>
    </row>
    <row r="555" spans="1:51" s="14" customFormat="1" ht="12">
      <c r="A555" s="14"/>
      <c r="B555" s="241"/>
      <c r="C555" s="242"/>
      <c r="D555" s="232" t="s">
        <v>144</v>
      </c>
      <c r="E555" s="243" t="s">
        <v>1</v>
      </c>
      <c r="F555" s="244" t="s">
        <v>427</v>
      </c>
      <c r="G555" s="242"/>
      <c r="H555" s="245">
        <v>717.8</v>
      </c>
      <c r="I555" s="246"/>
      <c r="J555" s="242"/>
      <c r="K555" s="242"/>
      <c r="L555" s="247"/>
      <c r="M555" s="248"/>
      <c r="N555" s="249"/>
      <c r="O555" s="249"/>
      <c r="P555" s="249"/>
      <c r="Q555" s="249"/>
      <c r="R555" s="249"/>
      <c r="S555" s="249"/>
      <c r="T555" s="25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1" t="s">
        <v>144</v>
      </c>
      <c r="AU555" s="251" t="s">
        <v>88</v>
      </c>
      <c r="AV555" s="14" t="s">
        <v>88</v>
      </c>
      <c r="AW555" s="14" t="s">
        <v>35</v>
      </c>
      <c r="AX555" s="14" t="s">
        <v>78</v>
      </c>
      <c r="AY555" s="251" t="s">
        <v>135</v>
      </c>
    </row>
    <row r="556" spans="1:51" s="14" customFormat="1" ht="12">
      <c r="A556" s="14"/>
      <c r="B556" s="241"/>
      <c r="C556" s="242"/>
      <c r="D556" s="232" t="s">
        <v>144</v>
      </c>
      <c r="E556" s="243" t="s">
        <v>1</v>
      </c>
      <c r="F556" s="244" t="s">
        <v>78</v>
      </c>
      <c r="G556" s="242"/>
      <c r="H556" s="245">
        <v>0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1" t="s">
        <v>144</v>
      </c>
      <c r="AU556" s="251" t="s">
        <v>88</v>
      </c>
      <c r="AV556" s="14" t="s">
        <v>88</v>
      </c>
      <c r="AW556" s="14" t="s">
        <v>35</v>
      </c>
      <c r="AX556" s="14" t="s">
        <v>78</v>
      </c>
      <c r="AY556" s="251" t="s">
        <v>135</v>
      </c>
    </row>
    <row r="557" spans="1:51" s="14" customFormat="1" ht="12">
      <c r="A557" s="14"/>
      <c r="B557" s="241"/>
      <c r="C557" s="242"/>
      <c r="D557" s="232" t="s">
        <v>144</v>
      </c>
      <c r="E557" s="243" t="s">
        <v>1</v>
      </c>
      <c r="F557" s="244" t="s">
        <v>428</v>
      </c>
      <c r="G557" s="242"/>
      <c r="H557" s="245">
        <v>804.11</v>
      </c>
      <c r="I557" s="246"/>
      <c r="J557" s="242"/>
      <c r="K557" s="242"/>
      <c r="L557" s="247"/>
      <c r="M557" s="248"/>
      <c r="N557" s="249"/>
      <c r="O557" s="249"/>
      <c r="P557" s="249"/>
      <c r="Q557" s="249"/>
      <c r="R557" s="249"/>
      <c r="S557" s="249"/>
      <c r="T557" s="250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1" t="s">
        <v>144</v>
      </c>
      <c r="AU557" s="251" t="s">
        <v>88</v>
      </c>
      <c r="AV557" s="14" t="s">
        <v>88</v>
      </c>
      <c r="AW557" s="14" t="s">
        <v>35</v>
      </c>
      <c r="AX557" s="14" t="s">
        <v>78</v>
      </c>
      <c r="AY557" s="251" t="s">
        <v>135</v>
      </c>
    </row>
    <row r="558" spans="1:51" s="14" customFormat="1" ht="12">
      <c r="A558" s="14"/>
      <c r="B558" s="241"/>
      <c r="C558" s="242"/>
      <c r="D558" s="232" t="s">
        <v>144</v>
      </c>
      <c r="E558" s="243" t="s">
        <v>1</v>
      </c>
      <c r="F558" s="244" t="s">
        <v>429</v>
      </c>
      <c r="G558" s="242"/>
      <c r="H558" s="245">
        <v>164.813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1" t="s">
        <v>144</v>
      </c>
      <c r="AU558" s="251" t="s">
        <v>88</v>
      </c>
      <c r="AV558" s="14" t="s">
        <v>88</v>
      </c>
      <c r="AW558" s="14" t="s">
        <v>35</v>
      </c>
      <c r="AX558" s="14" t="s">
        <v>78</v>
      </c>
      <c r="AY558" s="251" t="s">
        <v>135</v>
      </c>
    </row>
    <row r="559" spans="1:51" s="15" customFormat="1" ht="12">
      <c r="A559" s="15"/>
      <c r="B559" s="252"/>
      <c r="C559" s="253"/>
      <c r="D559" s="232" t="s">
        <v>144</v>
      </c>
      <c r="E559" s="254" t="s">
        <v>1</v>
      </c>
      <c r="F559" s="255" t="s">
        <v>152</v>
      </c>
      <c r="G559" s="253"/>
      <c r="H559" s="256">
        <v>1686.723</v>
      </c>
      <c r="I559" s="257"/>
      <c r="J559" s="253"/>
      <c r="K559" s="253"/>
      <c r="L559" s="258"/>
      <c r="M559" s="259"/>
      <c r="N559" s="260"/>
      <c r="O559" s="260"/>
      <c r="P559" s="260"/>
      <c r="Q559" s="260"/>
      <c r="R559" s="260"/>
      <c r="S559" s="260"/>
      <c r="T559" s="261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62" t="s">
        <v>144</v>
      </c>
      <c r="AU559" s="262" t="s">
        <v>88</v>
      </c>
      <c r="AV559" s="15" t="s">
        <v>142</v>
      </c>
      <c r="AW559" s="15" t="s">
        <v>35</v>
      </c>
      <c r="AX559" s="15" t="s">
        <v>86</v>
      </c>
      <c r="AY559" s="262" t="s">
        <v>135</v>
      </c>
    </row>
    <row r="560" spans="1:65" s="2" customFormat="1" ht="33" customHeight="1">
      <c r="A560" s="39"/>
      <c r="B560" s="40"/>
      <c r="C560" s="216" t="s">
        <v>430</v>
      </c>
      <c r="D560" s="216" t="s">
        <v>138</v>
      </c>
      <c r="E560" s="217" t="s">
        <v>431</v>
      </c>
      <c r="F560" s="218" t="s">
        <v>432</v>
      </c>
      <c r="G560" s="219" t="s">
        <v>141</v>
      </c>
      <c r="H560" s="220">
        <v>151805.07</v>
      </c>
      <c r="I560" s="221"/>
      <c r="J560" s="222">
        <f>ROUND(I560*H560,2)</f>
        <v>0</v>
      </c>
      <c r="K560" s="223"/>
      <c r="L560" s="45"/>
      <c r="M560" s="224" t="s">
        <v>1</v>
      </c>
      <c r="N560" s="225" t="s">
        <v>43</v>
      </c>
      <c r="O560" s="92"/>
      <c r="P560" s="226">
        <f>O560*H560</f>
        <v>0</v>
      </c>
      <c r="Q560" s="226">
        <v>0</v>
      </c>
      <c r="R560" s="226">
        <f>Q560*H560</f>
        <v>0</v>
      </c>
      <c r="S560" s="226">
        <v>0</v>
      </c>
      <c r="T560" s="227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8" t="s">
        <v>142</v>
      </c>
      <c r="AT560" s="228" t="s">
        <v>138</v>
      </c>
      <c r="AU560" s="228" t="s">
        <v>88</v>
      </c>
      <c r="AY560" s="18" t="s">
        <v>135</v>
      </c>
      <c r="BE560" s="229">
        <f>IF(N560="základní",J560,0)</f>
        <v>0</v>
      </c>
      <c r="BF560" s="229">
        <f>IF(N560="snížená",J560,0)</f>
        <v>0</v>
      </c>
      <c r="BG560" s="229">
        <f>IF(N560="zákl. přenesená",J560,0)</f>
        <v>0</v>
      </c>
      <c r="BH560" s="229">
        <f>IF(N560="sníž. přenesená",J560,0)</f>
        <v>0</v>
      </c>
      <c r="BI560" s="229">
        <f>IF(N560="nulová",J560,0)</f>
        <v>0</v>
      </c>
      <c r="BJ560" s="18" t="s">
        <v>86</v>
      </c>
      <c r="BK560" s="229">
        <f>ROUND(I560*H560,2)</f>
        <v>0</v>
      </c>
      <c r="BL560" s="18" t="s">
        <v>142</v>
      </c>
      <c r="BM560" s="228" t="s">
        <v>433</v>
      </c>
    </row>
    <row r="561" spans="1:51" s="14" customFormat="1" ht="12">
      <c r="A561" s="14"/>
      <c r="B561" s="241"/>
      <c r="C561" s="242"/>
      <c r="D561" s="232" t="s">
        <v>144</v>
      </c>
      <c r="E561" s="243" t="s">
        <v>1</v>
      </c>
      <c r="F561" s="244" t="s">
        <v>434</v>
      </c>
      <c r="G561" s="242"/>
      <c r="H561" s="245">
        <v>151805.07</v>
      </c>
      <c r="I561" s="246"/>
      <c r="J561" s="242"/>
      <c r="K561" s="242"/>
      <c r="L561" s="247"/>
      <c r="M561" s="248"/>
      <c r="N561" s="249"/>
      <c r="O561" s="249"/>
      <c r="P561" s="249"/>
      <c r="Q561" s="249"/>
      <c r="R561" s="249"/>
      <c r="S561" s="249"/>
      <c r="T561" s="25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1" t="s">
        <v>144</v>
      </c>
      <c r="AU561" s="251" t="s">
        <v>88</v>
      </c>
      <c r="AV561" s="14" t="s">
        <v>88</v>
      </c>
      <c r="AW561" s="14" t="s">
        <v>35</v>
      </c>
      <c r="AX561" s="14" t="s">
        <v>86</v>
      </c>
      <c r="AY561" s="251" t="s">
        <v>135</v>
      </c>
    </row>
    <row r="562" spans="1:65" s="2" customFormat="1" ht="24.15" customHeight="1">
      <c r="A562" s="39"/>
      <c r="B562" s="40"/>
      <c r="C562" s="216" t="s">
        <v>435</v>
      </c>
      <c r="D562" s="216" t="s">
        <v>138</v>
      </c>
      <c r="E562" s="217" t="s">
        <v>436</v>
      </c>
      <c r="F562" s="218" t="s">
        <v>437</v>
      </c>
      <c r="G562" s="219" t="s">
        <v>141</v>
      </c>
      <c r="H562" s="220">
        <v>1686.723</v>
      </c>
      <c r="I562" s="221"/>
      <c r="J562" s="222">
        <f>ROUND(I562*H562,2)</f>
        <v>0</v>
      </c>
      <c r="K562" s="223"/>
      <c r="L562" s="45"/>
      <c r="M562" s="224" t="s">
        <v>1</v>
      </c>
      <c r="N562" s="225" t="s">
        <v>43</v>
      </c>
      <c r="O562" s="92"/>
      <c r="P562" s="226">
        <f>O562*H562</f>
        <v>0</v>
      </c>
      <c r="Q562" s="226">
        <v>0</v>
      </c>
      <c r="R562" s="226">
        <f>Q562*H562</f>
        <v>0</v>
      </c>
      <c r="S562" s="226">
        <v>0</v>
      </c>
      <c r="T562" s="227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8" t="s">
        <v>142</v>
      </c>
      <c r="AT562" s="228" t="s">
        <v>138</v>
      </c>
      <c r="AU562" s="228" t="s">
        <v>88</v>
      </c>
      <c r="AY562" s="18" t="s">
        <v>135</v>
      </c>
      <c r="BE562" s="229">
        <f>IF(N562="základní",J562,0)</f>
        <v>0</v>
      </c>
      <c r="BF562" s="229">
        <f>IF(N562="snížená",J562,0)</f>
        <v>0</v>
      </c>
      <c r="BG562" s="229">
        <f>IF(N562="zákl. přenesená",J562,0)</f>
        <v>0</v>
      </c>
      <c r="BH562" s="229">
        <f>IF(N562="sníž. přenesená",J562,0)</f>
        <v>0</v>
      </c>
      <c r="BI562" s="229">
        <f>IF(N562="nulová",J562,0)</f>
        <v>0</v>
      </c>
      <c r="BJ562" s="18" t="s">
        <v>86</v>
      </c>
      <c r="BK562" s="229">
        <f>ROUND(I562*H562,2)</f>
        <v>0</v>
      </c>
      <c r="BL562" s="18" t="s">
        <v>142</v>
      </c>
      <c r="BM562" s="228" t="s">
        <v>438</v>
      </c>
    </row>
    <row r="563" spans="1:51" s="14" customFormat="1" ht="12">
      <c r="A563" s="14"/>
      <c r="B563" s="241"/>
      <c r="C563" s="242"/>
      <c r="D563" s="232" t="s">
        <v>144</v>
      </c>
      <c r="E563" s="243" t="s">
        <v>1</v>
      </c>
      <c r="F563" s="244" t="s">
        <v>439</v>
      </c>
      <c r="G563" s="242"/>
      <c r="H563" s="245">
        <v>1686.723</v>
      </c>
      <c r="I563" s="246"/>
      <c r="J563" s="242"/>
      <c r="K563" s="242"/>
      <c r="L563" s="247"/>
      <c r="M563" s="248"/>
      <c r="N563" s="249"/>
      <c r="O563" s="249"/>
      <c r="P563" s="249"/>
      <c r="Q563" s="249"/>
      <c r="R563" s="249"/>
      <c r="S563" s="249"/>
      <c r="T563" s="25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1" t="s">
        <v>144</v>
      </c>
      <c r="AU563" s="251" t="s">
        <v>88</v>
      </c>
      <c r="AV563" s="14" t="s">
        <v>88</v>
      </c>
      <c r="AW563" s="14" t="s">
        <v>35</v>
      </c>
      <c r="AX563" s="14" t="s">
        <v>86</v>
      </c>
      <c r="AY563" s="251" t="s">
        <v>135</v>
      </c>
    </row>
    <row r="564" spans="1:63" s="12" customFormat="1" ht="22.8" customHeight="1">
      <c r="A564" s="12"/>
      <c r="B564" s="200"/>
      <c r="C564" s="201"/>
      <c r="D564" s="202" t="s">
        <v>77</v>
      </c>
      <c r="E564" s="214" t="s">
        <v>440</v>
      </c>
      <c r="F564" s="214" t="s">
        <v>441</v>
      </c>
      <c r="G564" s="201"/>
      <c r="H564" s="201"/>
      <c r="I564" s="204"/>
      <c r="J564" s="215">
        <f>BK564</f>
        <v>0</v>
      </c>
      <c r="K564" s="201"/>
      <c r="L564" s="206"/>
      <c r="M564" s="207"/>
      <c r="N564" s="208"/>
      <c r="O564" s="208"/>
      <c r="P564" s="209">
        <f>SUM(P565:P577)</f>
        <v>0</v>
      </c>
      <c r="Q564" s="208"/>
      <c r="R564" s="209">
        <f>SUM(R565:R577)</f>
        <v>0</v>
      </c>
      <c r="S564" s="208"/>
      <c r="T564" s="210">
        <f>SUM(T565:T577)</f>
        <v>0.514223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11" t="s">
        <v>86</v>
      </c>
      <c r="AT564" s="212" t="s">
        <v>77</v>
      </c>
      <c r="AU564" s="212" t="s">
        <v>86</v>
      </c>
      <c r="AY564" s="211" t="s">
        <v>135</v>
      </c>
      <c r="BK564" s="213">
        <f>SUM(BK565:BK577)</f>
        <v>0</v>
      </c>
    </row>
    <row r="565" spans="1:65" s="2" customFormat="1" ht="16.5" customHeight="1">
      <c r="A565" s="39"/>
      <c r="B565" s="40"/>
      <c r="C565" s="216" t="s">
        <v>442</v>
      </c>
      <c r="D565" s="216" t="s">
        <v>138</v>
      </c>
      <c r="E565" s="217" t="s">
        <v>443</v>
      </c>
      <c r="F565" s="218" t="s">
        <v>444</v>
      </c>
      <c r="G565" s="219" t="s">
        <v>141</v>
      </c>
      <c r="H565" s="220">
        <v>514.223</v>
      </c>
      <c r="I565" s="221"/>
      <c r="J565" s="222">
        <f>ROUND(I565*H565,2)</f>
        <v>0</v>
      </c>
      <c r="K565" s="223"/>
      <c r="L565" s="45"/>
      <c r="M565" s="224" t="s">
        <v>1</v>
      </c>
      <c r="N565" s="225" t="s">
        <v>43</v>
      </c>
      <c r="O565" s="92"/>
      <c r="P565" s="226">
        <f>O565*H565</f>
        <v>0</v>
      </c>
      <c r="Q565" s="226">
        <v>0</v>
      </c>
      <c r="R565" s="226">
        <f>Q565*H565</f>
        <v>0</v>
      </c>
      <c r="S565" s="226">
        <v>0.001</v>
      </c>
      <c r="T565" s="227">
        <f>S565*H565</f>
        <v>0.514223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8" t="s">
        <v>142</v>
      </c>
      <c r="AT565" s="228" t="s">
        <v>138</v>
      </c>
      <c r="AU565" s="228" t="s">
        <v>88</v>
      </c>
      <c r="AY565" s="18" t="s">
        <v>135</v>
      </c>
      <c r="BE565" s="229">
        <f>IF(N565="základní",J565,0)</f>
        <v>0</v>
      </c>
      <c r="BF565" s="229">
        <f>IF(N565="snížená",J565,0)</f>
        <v>0</v>
      </c>
      <c r="BG565" s="229">
        <f>IF(N565="zákl. přenesená",J565,0)</f>
        <v>0</v>
      </c>
      <c r="BH565" s="229">
        <f>IF(N565="sníž. přenesená",J565,0)</f>
        <v>0</v>
      </c>
      <c r="BI565" s="229">
        <f>IF(N565="nulová",J565,0)</f>
        <v>0</v>
      </c>
      <c r="BJ565" s="18" t="s">
        <v>86</v>
      </c>
      <c r="BK565" s="229">
        <f>ROUND(I565*H565,2)</f>
        <v>0</v>
      </c>
      <c r="BL565" s="18" t="s">
        <v>142</v>
      </c>
      <c r="BM565" s="228" t="s">
        <v>445</v>
      </c>
    </row>
    <row r="566" spans="1:51" s="14" customFormat="1" ht="12">
      <c r="A566" s="14"/>
      <c r="B566" s="241"/>
      <c r="C566" s="242"/>
      <c r="D566" s="232" t="s">
        <v>144</v>
      </c>
      <c r="E566" s="243" t="s">
        <v>1</v>
      </c>
      <c r="F566" s="244" t="s">
        <v>446</v>
      </c>
      <c r="G566" s="242"/>
      <c r="H566" s="245">
        <v>514.223</v>
      </c>
      <c r="I566" s="246"/>
      <c r="J566" s="242"/>
      <c r="K566" s="242"/>
      <c r="L566" s="247"/>
      <c r="M566" s="248"/>
      <c r="N566" s="249"/>
      <c r="O566" s="249"/>
      <c r="P566" s="249"/>
      <c r="Q566" s="249"/>
      <c r="R566" s="249"/>
      <c r="S566" s="249"/>
      <c r="T566" s="250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1" t="s">
        <v>144</v>
      </c>
      <c r="AU566" s="251" t="s">
        <v>88</v>
      </c>
      <c r="AV566" s="14" t="s">
        <v>88</v>
      </c>
      <c r="AW566" s="14" t="s">
        <v>35</v>
      </c>
      <c r="AX566" s="14" t="s">
        <v>86</v>
      </c>
      <c r="AY566" s="251" t="s">
        <v>135</v>
      </c>
    </row>
    <row r="567" spans="1:65" s="2" customFormat="1" ht="33" customHeight="1">
      <c r="A567" s="39"/>
      <c r="B567" s="40"/>
      <c r="C567" s="216" t="s">
        <v>447</v>
      </c>
      <c r="D567" s="216" t="s">
        <v>138</v>
      </c>
      <c r="E567" s="217" t="s">
        <v>448</v>
      </c>
      <c r="F567" s="218" t="s">
        <v>449</v>
      </c>
      <c r="G567" s="219" t="s">
        <v>450</v>
      </c>
      <c r="H567" s="220">
        <v>65.219</v>
      </c>
      <c r="I567" s="221"/>
      <c r="J567" s="222">
        <f>ROUND(I567*H567,2)</f>
        <v>0</v>
      </c>
      <c r="K567" s="223"/>
      <c r="L567" s="45"/>
      <c r="M567" s="224" t="s">
        <v>1</v>
      </c>
      <c r="N567" s="225" t="s">
        <v>43</v>
      </c>
      <c r="O567" s="92"/>
      <c r="P567" s="226">
        <f>O567*H567</f>
        <v>0</v>
      </c>
      <c r="Q567" s="226">
        <v>0</v>
      </c>
      <c r="R567" s="226">
        <f>Q567*H567</f>
        <v>0</v>
      </c>
      <c r="S567" s="226">
        <v>0</v>
      </c>
      <c r="T567" s="227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8" t="s">
        <v>142</v>
      </c>
      <c r="AT567" s="228" t="s">
        <v>138</v>
      </c>
      <c r="AU567" s="228" t="s">
        <v>88</v>
      </c>
      <c r="AY567" s="18" t="s">
        <v>135</v>
      </c>
      <c r="BE567" s="229">
        <f>IF(N567="základní",J567,0)</f>
        <v>0</v>
      </c>
      <c r="BF567" s="229">
        <f>IF(N567="snížená",J567,0)</f>
        <v>0</v>
      </c>
      <c r="BG567" s="229">
        <f>IF(N567="zákl. přenesená",J567,0)</f>
        <v>0</v>
      </c>
      <c r="BH567" s="229">
        <f>IF(N567="sníž. přenesená",J567,0)</f>
        <v>0</v>
      </c>
      <c r="BI567" s="229">
        <f>IF(N567="nulová",J567,0)</f>
        <v>0</v>
      </c>
      <c r="BJ567" s="18" t="s">
        <v>86</v>
      </c>
      <c r="BK567" s="229">
        <f>ROUND(I567*H567,2)</f>
        <v>0</v>
      </c>
      <c r="BL567" s="18" t="s">
        <v>142</v>
      </c>
      <c r="BM567" s="228" t="s">
        <v>451</v>
      </c>
    </row>
    <row r="568" spans="1:65" s="2" customFormat="1" ht="16.5" customHeight="1">
      <c r="A568" s="39"/>
      <c r="B568" s="40"/>
      <c r="C568" s="216" t="s">
        <v>452</v>
      </c>
      <c r="D568" s="216" t="s">
        <v>138</v>
      </c>
      <c r="E568" s="217" t="s">
        <v>453</v>
      </c>
      <c r="F568" s="218" t="s">
        <v>454</v>
      </c>
      <c r="G568" s="219" t="s">
        <v>217</v>
      </c>
      <c r="H568" s="220">
        <v>16</v>
      </c>
      <c r="I568" s="221"/>
      <c r="J568" s="222">
        <f>ROUND(I568*H568,2)</f>
        <v>0</v>
      </c>
      <c r="K568" s="223"/>
      <c r="L568" s="45"/>
      <c r="M568" s="224" t="s">
        <v>1</v>
      </c>
      <c r="N568" s="225" t="s">
        <v>43</v>
      </c>
      <c r="O568" s="92"/>
      <c r="P568" s="226">
        <f>O568*H568</f>
        <v>0</v>
      </c>
      <c r="Q568" s="226">
        <v>0</v>
      </c>
      <c r="R568" s="226">
        <f>Q568*H568</f>
        <v>0</v>
      </c>
      <c r="S568" s="226">
        <v>0</v>
      </c>
      <c r="T568" s="227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8" t="s">
        <v>142</v>
      </c>
      <c r="AT568" s="228" t="s">
        <v>138</v>
      </c>
      <c r="AU568" s="228" t="s">
        <v>88</v>
      </c>
      <c r="AY568" s="18" t="s">
        <v>135</v>
      </c>
      <c r="BE568" s="229">
        <f>IF(N568="základní",J568,0)</f>
        <v>0</v>
      </c>
      <c r="BF568" s="229">
        <f>IF(N568="snížená",J568,0)</f>
        <v>0</v>
      </c>
      <c r="BG568" s="229">
        <f>IF(N568="zákl. přenesená",J568,0)</f>
        <v>0</v>
      </c>
      <c r="BH568" s="229">
        <f>IF(N568="sníž. přenesená",J568,0)</f>
        <v>0</v>
      </c>
      <c r="BI568" s="229">
        <f>IF(N568="nulová",J568,0)</f>
        <v>0</v>
      </c>
      <c r="BJ568" s="18" t="s">
        <v>86</v>
      </c>
      <c r="BK568" s="229">
        <f>ROUND(I568*H568,2)</f>
        <v>0</v>
      </c>
      <c r="BL568" s="18" t="s">
        <v>142</v>
      </c>
      <c r="BM568" s="228" t="s">
        <v>455</v>
      </c>
    </row>
    <row r="569" spans="1:65" s="2" customFormat="1" ht="24.15" customHeight="1">
      <c r="A569" s="39"/>
      <c r="B569" s="40"/>
      <c r="C569" s="216" t="s">
        <v>456</v>
      </c>
      <c r="D569" s="216" t="s">
        <v>138</v>
      </c>
      <c r="E569" s="217" t="s">
        <v>457</v>
      </c>
      <c r="F569" s="218" t="s">
        <v>458</v>
      </c>
      <c r="G569" s="219" t="s">
        <v>217</v>
      </c>
      <c r="H569" s="220">
        <v>160</v>
      </c>
      <c r="I569" s="221"/>
      <c r="J569" s="222">
        <f>ROUND(I569*H569,2)</f>
        <v>0</v>
      </c>
      <c r="K569" s="223"/>
      <c r="L569" s="45"/>
      <c r="M569" s="224" t="s">
        <v>1</v>
      </c>
      <c r="N569" s="225" t="s">
        <v>43</v>
      </c>
      <c r="O569" s="92"/>
      <c r="P569" s="226">
        <f>O569*H569</f>
        <v>0</v>
      </c>
      <c r="Q569" s="226">
        <v>0</v>
      </c>
      <c r="R569" s="226">
        <f>Q569*H569</f>
        <v>0</v>
      </c>
      <c r="S569" s="226">
        <v>0</v>
      </c>
      <c r="T569" s="227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8" t="s">
        <v>142</v>
      </c>
      <c r="AT569" s="228" t="s">
        <v>138</v>
      </c>
      <c r="AU569" s="228" t="s">
        <v>88</v>
      </c>
      <c r="AY569" s="18" t="s">
        <v>135</v>
      </c>
      <c r="BE569" s="229">
        <f>IF(N569="základní",J569,0)</f>
        <v>0</v>
      </c>
      <c r="BF569" s="229">
        <f>IF(N569="snížená",J569,0)</f>
        <v>0</v>
      </c>
      <c r="BG569" s="229">
        <f>IF(N569="zákl. přenesená",J569,0)</f>
        <v>0</v>
      </c>
      <c r="BH569" s="229">
        <f>IF(N569="sníž. přenesená",J569,0)</f>
        <v>0</v>
      </c>
      <c r="BI569" s="229">
        <f>IF(N569="nulová",J569,0)</f>
        <v>0</v>
      </c>
      <c r="BJ569" s="18" t="s">
        <v>86</v>
      </c>
      <c r="BK569" s="229">
        <f>ROUND(I569*H569,2)</f>
        <v>0</v>
      </c>
      <c r="BL569" s="18" t="s">
        <v>142</v>
      </c>
      <c r="BM569" s="228" t="s">
        <v>459</v>
      </c>
    </row>
    <row r="570" spans="1:51" s="14" customFormat="1" ht="12">
      <c r="A570" s="14"/>
      <c r="B570" s="241"/>
      <c r="C570" s="242"/>
      <c r="D570" s="232" t="s">
        <v>144</v>
      </c>
      <c r="E570" s="243" t="s">
        <v>1</v>
      </c>
      <c r="F570" s="244" t="s">
        <v>460</v>
      </c>
      <c r="G570" s="242"/>
      <c r="H570" s="245">
        <v>160</v>
      </c>
      <c r="I570" s="246"/>
      <c r="J570" s="242"/>
      <c r="K570" s="242"/>
      <c r="L570" s="247"/>
      <c r="M570" s="248"/>
      <c r="N570" s="249"/>
      <c r="O570" s="249"/>
      <c r="P570" s="249"/>
      <c r="Q570" s="249"/>
      <c r="R570" s="249"/>
      <c r="S570" s="249"/>
      <c r="T570" s="250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1" t="s">
        <v>144</v>
      </c>
      <c r="AU570" s="251" t="s">
        <v>88</v>
      </c>
      <c r="AV570" s="14" t="s">
        <v>88</v>
      </c>
      <c r="AW570" s="14" t="s">
        <v>35</v>
      </c>
      <c r="AX570" s="14" t="s">
        <v>86</v>
      </c>
      <c r="AY570" s="251" t="s">
        <v>135</v>
      </c>
    </row>
    <row r="571" spans="1:65" s="2" customFormat="1" ht="24.15" customHeight="1">
      <c r="A571" s="39"/>
      <c r="B571" s="40"/>
      <c r="C571" s="216" t="s">
        <v>461</v>
      </c>
      <c r="D571" s="216" t="s">
        <v>138</v>
      </c>
      <c r="E571" s="217" t="s">
        <v>462</v>
      </c>
      <c r="F571" s="218" t="s">
        <v>463</v>
      </c>
      <c r="G571" s="219" t="s">
        <v>450</v>
      </c>
      <c r="H571" s="220">
        <v>65.219</v>
      </c>
      <c r="I571" s="221"/>
      <c r="J571" s="222">
        <f>ROUND(I571*H571,2)</f>
        <v>0</v>
      </c>
      <c r="K571" s="223"/>
      <c r="L571" s="45"/>
      <c r="M571" s="224" t="s">
        <v>1</v>
      </c>
      <c r="N571" s="225" t="s">
        <v>43</v>
      </c>
      <c r="O571" s="92"/>
      <c r="P571" s="226">
        <f>O571*H571</f>
        <v>0</v>
      </c>
      <c r="Q571" s="226">
        <v>0</v>
      </c>
      <c r="R571" s="226">
        <f>Q571*H571</f>
        <v>0</v>
      </c>
      <c r="S571" s="226">
        <v>0</v>
      </c>
      <c r="T571" s="227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8" t="s">
        <v>142</v>
      </c>
      <c r="AT571" s="228" t="s">
        <v>138</v>
      </c>
      <c r="AU571" s="228" t="s">
        <v>88</v>
      </c>
      <c r="AY571" s="18" t="s">
        <v>135</v>
      </c>
      <c r="BE571" s="229">
        <f>IF(N571="základní",J571,0)</f>
        <v>0</v>
      </c>
      <c r="BF571" s="229">
        <f>IF(N571="snížená",J571,0)</f>
        <v>0</v>
      </c>
      <c r="BG571" s="229">
        <f>IF(N571="zákl. přenesená",J571,0)</f>
        <v>0</v>
      </c>
      <c r="BH571" s="229">
        <f>IF(N571="sníž. přenesená",J571,0)</f>
        <v>0</v>
      </c>
      <c r="BI571" s="229">
        <f>IF(N571="nulová",J571,0)</f>
        <v>0</v>
      </c>
      <c r="BJ571" s="18" t="s">
        <v>86</v>
      </c>
      <c r="BK571" s="229">
        <f>ROUND(I571*H571,2)</f>
        <v>0</v>
      </c>
      <c r="BL571" s="18" t="s">
        <v>142</v>
      </c>
      <c r="BM571" s="228" t="s">
        <v>464</v>
      </c>
    </row>
    <row r="572" spans="1:65" s="2" customFormat="1" ht="24.15" customHeight="1">
      <c r="A572" s="39"/>
      <c r="B572" s="40"/>
      <c r="C572" s="216" t="s">
        <v>465</v>
      </c>
      <c r="D572" s="216" t="s">
        <v>138</v>
      </c>
      <c r="E572" s="217" t="s">
        <v>466</v>
      </c>
      <c r="F572" s="218" t="s">
        <v>467</v>
      </c>
      <c r="G572" s="219" t="s">
        <v>450</v>
      </c>
      <c r="H572" s="220">
        <v>652.19</v>
      </c>
      <c r="I572" s="221"/>
      <c r="J572" s="222">
        <f>ROUND(I572*H572,2)</f>
        <v>0</v>
      </c>
      <c r="K572" s="223"/>
      <c r="L572" s="45"/>
      <c r="M572" s="224" t="s">
        <v>1</v>
      </c>
      <c r="N572" s="225" t="s">
        <v>43</v>
      </c>
      <c r="O572" s="92"/>
      <c r="P572" s="226">
        <f>O572*H572</f>
        <v>0</v>
      </c>
      <c r="Q572" s="226">
        <v>0</v>
      </c>
      <c r="R572" s="226">
        <f>Q572*H572</f>
        <v>0</v>
      </c>
      <c r="S572" s="226">
        <v>0</v>
      </c>
      <c r="T572" s="227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8" t="s">
        <v>142</v>
      </c>
      <c r="AT572" s="228" t="s">
        <v>138</v>
      </c>
      <c r="AU572" s="228" t="s">
        <v>88</v>
      </c>
      <c r="AY572" s="18" t="s">
        <v>135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18" t="s">
        <v>86</v>
      </c>
      <c r="BK572" s="229">
        <f>ROUND(I572*H572,2)</f>
        <v>0</v>
      </c>
      <c r="BL572" s="18" t="s">
        <v>142</v>
      </c>
      <c r="BM572" s="228" t="s">
        <v>468</v>
      </c>
    </row>
    <row r="573" spans="1:51" s="14" customFormat="1" ht="12">
      <c r="A573" s="14"/>
      <c r="B573" s="241"/>
      <c r="C573" s="242"/>
      <c r="D573" s="232" t="s">
        <v>144</v>
      </c>
      <c r="E573" s="242"/>
      <c r="F573" s="244" t="s">
        <v>469</v>
      </c>
      <c r="G573" s="242"/>
      <c r="H573" s="245">
        <v>652.19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1" t="s">
        <v>144</v>
      </c>
      <c r="AU573" s="251" t="s">
        <v>88</v>
      </c>
      <c r="AV573" s="14" t="s">
        <v>88</v>
      </c>
      <c r="AW573" s="14" t="s">
        <v>4</v>
      </c>
      <c r="AX573" s="14" t="s">
        <v>86</v>
      </c>
      <c r="AY573" s="251" t="s">
        <v>135</v>
      </c>
    </row>
    <row r="574" spans="1:65" s="2" customFormat="1" ht="24.15" customHeight="1">
      <c r="A574" s="39"/>
      <c r="B574" s="40"/>
      <c r="C574" s="216" t="s">
        <v>470</v>
      </c>
      <c r="D574" s="216" t="s">
        <v>138</v>
      </c>
      <c r="E574" s="217" t="s">
        <v>471</v>
      </c>
      <c r="F574" s="218" t="s">
        <v>472</v>
      </c>
      <c r="G574" s="219" t="s">
        <v>450</v>
      </c>
      <c r="H574" s="220">
        <v>11.008</v>
      </c>
      <c r="I574" s="221"/>
      <c r="J574" s="222">
        <f>ROUND(I574*H574,2)</f>
        <v>0</v>
      </c>
      <c r="K574" s="223"/>
      <c r="L574" s="45"/>
      <c r="M574" s="224" t="s">
        <v>1</v>
      </c>
      <c r="N574" s="225" t="s">
        <v>43</v>
      </c>
      <c r="O574" s="92"/>
      <c r="P574" s="226">
        <f>O574*H574</f>
        <v>0</v>
      </c>
      <c r="Q574" s="226">
        <v>0</v>
      </c>
      <c r="R574" s="226">
        <f>Q574*H574</f>
        <v>0</v>
      </c>
      <c r="S574" s="226">
        <v>0</v>
      </c>
      <c r="T574" s="227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28" t="s">
        <v>142</v>
      </c>
      <c r="AT574" s="228" t="s">
        <v>138</v>
      </c>
      <c r="AU574" s="228" t="s">
        <v>88</v>
      </c>
      <c r="AY574" s="18" t="s">
        <v>135</v>
      </c>
      <c r="BE574" s="229">
        <f>IF(N574="základní",J574,0)</f>
        <v>0</v>
      </c>
      <c r="BF574" s="229">
        <f>IF(N574="snížená",J574,0)</f>
        <v>0</v>
      </c>
      <c r="BG574" s="229">
        <f>IF(N574="zákl. přenesená",J574,0)</f>
        <v>0</v>
      </c>
      <c r="BH574" s="229">
        <f>IF(N574="sníž. přenesená",J574,0)</f>
        <v>0</v>
      </c>
      <c r="BI574" s="229">
        <f>IF(N574="nulová",J574,0)</f>
        <v>0</v>
      </c>
      <c r="BJ574" s="18" t="s">
        <v>86</v>
      </c>
      <c r="BK574" s="229">
        <f>ROUND(I574*H574,2)</f>
        <v>0</v>
      </c>
      <c r="BL574" s="18" t="s">
        <v>142</v>
      </c>
      <c r="BM574" s="228" t="s">
        <v>473</v>
      </c>
    </row>
    <row r="575" spans="1:51" s="14" customFormat="1" ht="12">
      <c r="A575" s="14"/>
      <c r="B575" s="241"/>
      <c r="C575" s="242"/>
      <c r="D575" s="232" t="s">
        <v>144</v>
      </c>
      <c r="E575" s="243" t="s">
        <v>1</v>
      </c>
      <c r="F575" s="244" t="s">
        <v>474</v>
      </c>
      <c r="G575" s="242"/>
      <c r="H575" s="245">
        <v>11.008</v>
      </c>
      <c r="I575" s="246"/>
      <c r="J575" s="242"/>
      <c r="K575" s="242"/>
      <c r="L575" s="247"/>
      <c r="M575" s="248"/>
      <c r="N575" s="249"/>
      <c r="O575" s="249"/>
      <c r="P575" s="249"/>
      <c r="Q575" s="249"/>
      <c r="R575" s="249"/>
      <c r="S575" s="249"/>
      <c r="T575" s="250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1" t="s">
        <v>144</v>
      </c>
      <c r="AU575" s="251" t="s">
        <v>88</v>
      </c>
      <c r="AV575" s="14" t="s">
        <v>88</v>
      </c>
      <c r="AW575" s="14" t="s">
        <v>35</v>
      </c>
      <c r="AX575" s="14" t="s">
        <v>78</v>
      </c>
      <c r="AY575" s="251" t="s">
        <v>135</v>
      </c>
    </row>
    <row r="576" spans="1:51" s="15" customFormat="1" ht="12">
      <c r="A576" s="15"/>
      <c r="B576" s="252"/>
      <c r="C576" s="253"/>
      <c r="D576" s="232" t="s">
        <v>144</v>
      </c>
      <c r="E576" s="254" t="s">
        <v>1</v>
      </c>
      <c r="F576" s="255" t="s">
        <v>152</v>
      </c>
      <c r="G576" s="253"/>
      <c r="H576" s="256">
        <v>11.008</v>
      </c>
      <c r="I576" s="257"/>
      <c r="J576" s="253"/>
      <c r="K576" s="253"/>
      <c r="L576" s="258"/>
      <c r="M576" s="259"/>
      <c r="N576" s="260"/>
      <c r="O576" s="260"/>
      <c r="P576" s="260"/>
      <c r="Q576" s="260"/>
      <c r="R576" s="260"/>
      <c r="S576" s="260"/>
      <c r="T576" s="261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62" t="s">
        <v>144</v>
      </c>
      <c r="AU576" s="262" t="s">
        <v>88</v>
      </c>
      <c r="AV576" s="15" t="s">
        <v>142</v>
      </c>
      <c r="AW576" s="15" t="s">
        <v>35</v>
      </c>
      <c r="AX576" s="15" t="s">
        <v>86</v>
      </c>
      <c r="AY576" s="262" t="s">
        <v>135</v>
      </c>
    </row>
    <row r="577" spans="1:65" s="2" customFormat="1" ht="24.15" customHeight="1">
      <c r="A577" s="39"/>
      <c r="B577" s="40"/>
      <c r="C577" s="216" t="s">
        <v>475</v>
      </c>
      <c r="D577" s="216" t="s">
        <v>138</v>
      </c>
      <c r="E577" s="217" t="s">
        <v>476</v>
      </c>
      <c r="F577" s="218" t="s">
        <v>477</v>
      </c>
      <c r="G577" s="219" t="s">
        <v>450</v>
      </c>
      <c r="H577" s="220">
        <v>45.211</v>
      </c>
      <c r="I577" s="221"/>
      <c r="J577" s="222">
        <f>ROUND(I577*H577,2)</f>
        <v>0</v>
      </c>
      <c r="K577" s="223"/>
      <c r="L577" s="45"/>
      <c r="M577" s="224" t="s">
        <v>1</v>
      </c>
      <c r="N577" s="225" t="s">
        <v>43</v>
      </c>
      <c r="O577" s="92"/>
      <c r="P577" s="226">
        <f>O577*H577</f>
        <v>0</v>
      </c>
      <c r="Q577" s="226">
        <v>0</v>
      </c>
      <c r="R577" s="226">
        <f>Q577*H577</f>
        <v>0</v>
      </c>
      <c r="S577" s="226">
        <v>0</v>
      </c>
      <c r="T577" s="227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28" t="s">
        <v>142</v>
      </c>
      <c r="AT577" s="228" t="s">
        <v>138</v>
      </c>
      <c r="AU577" s="228" t="s">
        <v>88</v>
      </c>
      <c r="AY577" s="18" t="s">
        <v>135</v>
      </c>
      <c r="BE577" s="229">
        <f>IF(N577="základní",J577,0)</f>
        <v>0</v>
      </c>
      <c r="BF577" s="229">
        <f>IF(N577="snížená",J577,0)</f>
        <v>0</v>
      </c>
      <c r="BG577" s="229">
        <f>IF(N577="zákl. přenesená",J577,0)</f>
        <v>0</v>
      </c>
      <c r="BH577" s="229">
        <f>IF(N577="sníž. přenesená",J577,0)</f>
        <v>0</v>
      </c>
      <c r="BI577" s="229">
        <f>IF(N577="nulová",J577,0)</f>
        <v>0</v>
      </c>
      <c r="BJ577" s="18" t="s">
        <v>86</v>
      </c>
      <c r="BK577" s="229">
        <f>ROUND(I577*H577,2)</f>
        <v>0</v>
      </c>
      <c r="BL577" s="18" t="s">
        <v>142</v>
      </c>
      <c r="BM577" s="228" t="s">
        <v>478</v>
      </c>
    </row>
    <row r="578" spans="1:63" s="12" customFormat="1" ht="22.8" customHeight="1">
      <c r="A578" s="12"/>
      <c r="B578" s="200"/>
      <c r="C578" s="201"/>
      <c r="D578" s="202" t="s">
        <v>77</v>
      </c>
      <c r="E578" s="214" t="s">
        <v>479</v>
      </c>
      <c r="F578" s="214" t="s">
        <v>480</v>
      </c>
      <c r="G578" s="201"/>
      <c r="H578" s="201"/>
      <c r="I578" s="204"/>
      <c r="J578" s="215">
        <f>BK578</f>
        <v>0</v>
      </c>
      <c r="K578" s="201"/>
      <c r="L578" s="206"/>
      <c r="M578" s="207"/>
      <c r="N578" s="208"/>
      <c r="O578" s="208"/>
      <c r="P578" s="209">
        <f>P579</f>
        <v>0</v>
      </c>
      <c r="Q578" s="208"/>
      <c r="R578" s="209">
        <f>R579</f>
        <v>0</v>
      </c>
      <c r="S578" s="208"/>
      <c r="T578" s="210">
        <f>T579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11" t="s">
        <v>86</v>
      </c>
      <c r="AT578" s="212" t="s">
        <v>77</v>
      </c>
      <c r="AU578" s="212" t="s">
        <v>86</v>
      </c>
      <c r="AY578" s="211" t="s">
        <v>135</v>
      </c>
      <c r="BK578" s="213">
        <f>BK579</f>
        <v>0</v>
      </c>
    </row>
    <row r="579" spans="1:65" s="2" customFormat="1" ht="16.5" customHeight="1">
      <c r="A579" s="39"/>
      <c r="B579" s="40"/>
      <c r="C579" s="216" t="s">
        <v>481</v>
      </c>
      <c r="D579" s="216" t="s">
        <v>138</v>
      </c>
      <c r="E579" s="217" t="s">
        <v>482</v>
      </c>
      <c r="F579" s="218" t="s">
        <v>483</v>
      </c>
      <c r="G579" s="219" t="s">
        <v>450</v>
      </c>
      <c r="H579" s="220">
        <v>10.911</v>
      </c>
      <c r="I579" s="221"/>
      <c r="J579" s="222">
        <f>ROUND(I579*H579,2)</f>
        <v>0</v>
      </c>
      <c r="K579" s="223"/>
      <c r="L579" s="45"/>
      <c r="M579" s="224" t="s">
        <v>1</v>
      </c>
      <c r="N579" s="225" t="s">
        <v>43</v>
      </c>
      <c r="O579" s="92"/>
      <c r="P579" s="226">
        <f>O579*H579</f>
        <v>0</v>
      </c>
      <c r="Q579" s="226">
        <v>0</v>
      </c>
      <c r="R579" s="226">
        <f>Q579*H579</f>
        <v>0</v>
      </c>
      <c r="S579" s="226">
        <v>0</v>
      </c>
      <c r="T579" s="227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8" t="s">
        <v>142</v>
      </c>
      <c r="AT579" s="228" t="s">
        <v>138</v>
      </c>
      <c r="AU579" s="228" t="s">
        <v>88</v>
      </c>
      <c r="AY579" s="18" t="s">
        <v>135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18" t="s">
        <v>86</v>
      </c>
      <c r="BK579" s="229">
        <f>ROUND(I579*H579,2)</f>
        <v>0</v>
      </c>
      <c r="BL579" s="18" t="s">
        <v>142</v>
      </c>
      <c r="BM579" s="228" t="s">
        <v>484</v>
      </c>
    </row>
    <row r="580" spans="1:63" s="12" customFormat="1" ht="25.9" customHeight="1">
      <c r="A580" s="12"/>
      <c r="B580" s="200"/>
      <c r="C580" s="201"/>
      <c r="D580" s="202" t="s">
        <v>77</v>
      </c>
      <c r="E580" s="203" t="s">
        <v>485</v>
      </c>
      <c r="F580" s="203" t="s">
        <v>486</v>
      </c>
      <c r="G580" s="201"/>
      <c r="H580" s="201"/>
      <c r="I580" s="204"/>
      <c r="J580" s="205">
        <f>BK580</f>
        <v>0</v>
      </c>
      <c r="K580" s="201"/>
      <c r="L580" s="206"/>
      <c r="M580" s="207"/>
      <c r="N580" s="208"/>
      <c r="O580" s="208"/>
      <c r="P580" s="209">
        <f>P581+P587+P673+P677+P679+P688+P800+P900+P914+P972</f>
        <v>0</v>
      </c>
      <c r="Q580" s="208"/>
      <c r="R580" s="209">
        <f>R581+R587+R673+R677+R679+R688+R800+R900+R914+R972</f>
        <v>24.262009110000005</v>
      </c>
      <c r="S580" s="208"/>
      <c r="T580" s="210">
        <f>T581+T587+T673+T677+T679+T688+T800+T900+T914+T972</f>
        <v>28.209780159999998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11" t="s">
        <v>88</v>
      </c>
      <c r="AT580" s="212" t="s">
        <v>77</v>
      </c>
      <c r="AU580" s="212" t="s">
        <v>78</v>
      </c>
      <c r="AY580" s="211" t="s">
        <v>135</v>
      </c>
      <c r="BK580" s="213">
        <f>BK581+BK587+BK673+BK677+BK679+BK688+BK800+BK900+BK914+BK972</f>
        <v>0</v>
      </c>
    </row>
    <row r="581" spans="1:63" s="12" customFormat="1" ht="22.8" customHeight="1">
      <c r="A581" s="12"/>
      <c r="B581" s="200"/>
      <c r="C581" s="201"/>
      <c r="D581" s="202" t="s">
        <v>77</v>
      </c>
      <c r="E581" s="214" t="s">
        <v>487</v>
      </c>
      <c r="F581" s="214" t="s">
        <v>488</v>
      </c>
      <c r="G581" s="201"/>
      <c r="H581" s="201"/>
      <c r="I581" s="204"/>
      <c r="J581" s="215">
        <f>BK581</f>
        <v>0</v>
      </c>
      <c r="K581" s="201"/>
      <c r="L581" s="206"/>
      <c r="M581" s="207"/>
      <c r="N581" s="208"/>
      <c r="O581" s="208"/>
      <c r="P581" s="209">
        <f>SUM(P582:P586)</f>
        <v>0</v>
      </c>
      <c r="Q581" s="208"/>
      <c r="R581" s="209">
        <f>SUM(R582:R586)</f>
        <v>0.0311714</v>
      </c>
      <c r="S581" s="208"/>
      <c r="T581" s="210">
        <f>SUM(T582:T586)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11" t="s">
        <v>88</v>
      </c>
      <c r="AT581" s="212" t="s">
        <v>77</v>
      </c>
      <c r="AU581" s="212" t="s">
        <v>86</v>
      </c>
      <c r="AY581" s="211" t="s">
        <v>135</v>
      </c>
      <c r="BK581" s="213">
        <f>SUM(BK582:BK586)</f>
        <v>0</v>
      </c>
    </row>
    <row r="582" spans="1:65" s="2" customFormat="1" ht="24.15" customHeight="1">
      <c r="A582" s="39"/>
      <c r="B582" s="40"/>
      <c r="C582" s="216" t="s">
        <v>489</v>
      </c>
      <c r="D582" s="216" t="s">
        <v>138</v>
      </c>
      <c r="E582" s="217" t="s">
        <v>490</v>
      </c>
      <c r="F582" s="218" t="s">
        <v>491</v>
      </c>
      <c r="G582" s="219" t="s">
        <v>141</v>
      </c>
      <c r="H582" s="220">
        <v>14.266</v>
      </c>
      <c r="I582" s="221"/>
      <c r="J582" s="222">
        <f>ROUND(I582*H582,2)</f>
        <v>0</v>
      </c>
      <c r="K582" s="223"/>
      <c r="L582" s="45"/>
      <c r="M582" s="224" t="s">
        <v>1</v>
      </c>
      <c r="N582" s="225" t="s">
        <v>43</v>
      </c>
      <c r="O582" s="92"/>
      <c r="P582" s="226">
        <f>O582*H582</f>
        <v>0</v>
      </c>
      <c r="Q582" s="226">
        <v>0</v>
      </c>
      <c r="R582" s="226">
        <f>Q582*H582</f>
        <v>0</v>
      </c>
      <c r="S582" s="226">
        <v>0</v>
      </c>
      <c r="T582" s="227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28" t="s">
        <v>165</v>
      </c>
      <c r="AT582" s="228" t="s">
        <v>138</v>
      </c>
      <c r="AU582" s="228" t="s">
        <v>88</v>
      </c>
      <c r="AY582" s="18" t="s">
        <v>135</v>
      </c>
      <c r="BE582" s="229">
        <f>IF(N582="základní",J582,0)</f>
        <v>0</v>
      </c>
      <c r="BF582" s="229">
        <f>IF(N582="snížená",J582,0)</f>
        <v>0</v>
      </c>
      <c r="BG582" s="229">
        <f>IF(N582="zákl. přenesená",J582,0)</f>
        <v>0</v>
      </c>
      <c r="BH582" s="229">
        <f>IF(N582="sníž. přenesená",J582,0)</f>
        <v>0</v>
      </c>
      <c r="BI582" s="229">
        <f>IF(N582="nulová",J582,0)</f>
        <v>0</v>
      </c>
      <c r="BJ582" s="18" t="s">
        <v>86</v>
      </c>
      <c r="BK582" s="229">
        <f>ROUND(I582*H582,2)</f>
        <v>0</v>
      </c>
      <c r="BL582" s="18" t="s">
        <v>165</v>
      </c>
      <c r="BM582" s="228" t="s">
        <v>492</v>
      </c>
    </row>
    <row r="583" spans="1:51" s="14" customFormat="1" ht="12">
      <c r="A583" s="14"/>
      <c r="B583" s="241"/>
      <c r="C583" s="242"/>
      <c r="D583" s="232" t="s">
        <v>144</v>
      </c>
      <c r="E583" s="243" t="s">
        <v>1</v>
      </c>
      <c r="F583" s="244" t="s">
        <v>493</v>
      </c>
      <c r="G583" s="242"/>
      <c r="H583" s="245">
        <v>14.266</v>
      </c>
      <c r="I583" s="246"/>
      <c r="J583" s="242"/>
      <c r="K583" s="242"/>
      <c r="L583" s="247"/>
      <c r="M583" s="248"/>
      <c r="N583" s="249"/>
      <c r="O583" s="249"/>
      <c r="P583" s="249"/>
      <c r="Q583" s="249"/>
      <c r="R583" s="249"/>
      <c r="S583" s="249"/>
      <c r="T583" s="25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1" t="s">
        <v>144</v>
      </c>
      <c r="AU583" s="251" t="s">
        <v>88</v>
      </c>
      <c r="AV583" s="14" t="s">
        <v>88</v>
      </c>
      <c r="AW583" s="14" t="s">
        <v>35</v>
      </c>
      <c r="AX583" s="14" t="s">
        <v>86</v>
      </c>
      <c r="AY583" s="251" t="s">
        <v>135</v>
      </c>
    </row>
    <row r="584" spans="1:65" s="2" customFormat="1" ht="16.5" customHeight="1">
      <c r="A584" s="39"/>
      <c r="B584" s="40"/>
      <c r="C584" s="274" t="s">
        <v>494</v>
      </c>
      <c r="D584" s="274" t="s">
        <v>495</v>
      </c>
      <c r="E584" s="275" t="s">
        <v>496</v>
      </c>
      <c r="F584" s="276" t="s">
        <v>497</v>
      </c>
      <c r="G584" s="277" t="s">
        <v>141</v>
      </c>
      <c r="H584" s="278">
        <v>16.406</v>
      </c>
      <c r="I584" s="279"/>
      <c r="J584" s="280">
        <f>ROUND(I584*H584,2)</f>
        <v>0</v>
      </c>
      <c r="K584" s="281"/>
      <c r="L584" s="282"/>
      <c r="M584" s="283" t="s">
        <v>1</v>
      </c>
      <c r="N584" s="284" t="s">
        <v>43</v>
      </c>
      <c r="O584" s="92"/>
      <c r="P584" s="226">
        <f>O584*H584</f>
        <v>0</v>
      </c>
      <c r="Q584" s="226">
        <v>0.0019</v>
      </c>
      <c r="R584" s="226">
        <f>Q584*H584</f>
        <v>0.0311714</v>
      </c>
      <c r="S584" s="226">
        <v>0</v>
      </c>
      <c r="T584" s="227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28" t="s">
        <v>207</v>
      </c>
      <c r="AT584" s="228" t="s">
        <v>495</v>
      </c>
      <c r="AU584" s="228" t="s">
        <v>88</v>
      </c>
      <c r="AY584" s="18" t="s">
        <v>135</v>
      </c>
      <c r="BE584" s="229">
        <f>IF(N584="základní",J584,0)</f>
        <v>0</v>
      </c>
      <c r="BF584" s="229">
        <f>IF(N584="snížená",J584,0)</f>
        <v>0</v>
      </c>
      <c r="BG584" s="229">
        <f>IF(N584="zákl. přenesená",J584,0)</f>
        <v>0</v>
      </c>
      <c r="BH584" s="229">
        <f>IF(N584="sníž. přenesená",J584,0)</f>
        <v>0</v>
      </c>
      <c r="BI584" s="229">
        <f>IF(N584="nulová",J584,0)</f>
        <v>0</v>
      </c>
      <c r="BJ584" s="18" t="s">
        <v>86</v>
      </c>
      <c r="BK584" s="229">
        <f>ROUND(I584*H584,2)</f>
        <v>0</v>
      </c>
      <c r="BL584" s="18" t="s">
        <v>142</v>
      </c>
      <c r="BM584" s="228" t="s">
        <v>498</v>
      </c>
    </row>
    <row r="585" spans="1:51" s="14" customFormat="1" ht="12">
      <c r="A585" s="14"/>
      <c r="B585" s="241"/>
      <c r="C585" s="242"/>
      <c r="D585" s="232" t="s">
        <v>144</v>
      </c>
      <c r="E585" s="242"/>
      <c r="F585" s="244" t="s">
        <v>499</v>
      </c>
      <c r="G585" s="242"/>
      <c r="H585" s="245">
        <v>16.406</v>
      </c>
      <c r="I585" s="246"/>
      <c r="J585" s="242"/>
      <c r="K585" s="242"/>
      <c r="L585" s="247"/>
      <c r="M585" s="248"/>
      <c r="N585" s="249"/>
      <c r="O585" s="249"/>
      <c r="P585" s="249"/>
      <c r="Q585" s="249"/>
      <c r="R585" s="249"/>
      <c r="S585" s="249"/>
      <c r="T585" s="25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1" t="s">
        <v>144</v>
      </c>
      <c r="AU585" s="251" t="s">
        <v>88</v>
      </c>
      <c r="AV585" s="14" t="s">
        <v>88</v>
      </c>
      <c r="AW585" s="14" t="s">
        <v>4</v>
      </c>
      <c r="AX585" s="14" t="s">
        <v>86</v>
      </c>
      <c r="AY585" s="251" t="s">
        <v>135</v>
      </c>
    </row>
    <row r="586" spans="1:65" s="2" customFormat="1" ht="24.15" customHeight="1">
      <c r="A586" s="39"/>
      <c r="B586" s="40"/>
      <c r="C586" s="216" t="s">
        <v>500</v>
      </c>
      <c r="D586" s="216" t="s">
        <v>138</v>
      </c>
      <c r="E586" s="217" t="s">
        <v>501</v>
      </c>
      <c r="F586" s="218" t="s">
        <v>502</v>
      </c>
      <c r="G586" s="219" t="s">
        <v>503</v>
      </c>
      <c r="H586" s="285"/>
      <c r="I586" s="221"/>
      <c r="J586" s="222">
        <f>ROUND(I586*H586,2)</f>
        <v>0</v>
      </c>
      <c r="K586" s="223"/>
      <c r="L586" s="45"/>
      <c r="M586" s="224" t="s">
        <v>1</v>
      </c>
      <c r="N586" s="225" t="s">
        <v>43</v>
      </c>
      <c r="O586" s="92"/>
      <c r="P586" s="226">
        <f>O586*H586</f>
        <v>0</v>
      </c>
      <c r="Q586" s="226">
        <v>0</v>
      </c>
      <c r="R586" s="226">
        <f>Q586*H586</f>
        <v>0</v>
      </c>
      <c r="S586" s="226">
        <v>0</v>
      </c>
      <c r="T586" s="227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28" t="s">
        <v>142</v>
      </c>
      <c r="AT586" s="228" t="s">
        <v>138</v>
      </c>
      <c r="AU586" s="228" t="s">
        <v>88</v>
      </c>
      <c r="AY586" s="18" t="s">
        <v>135</v>
      </c>
      <c r="BE586" s="229">
        <f>IF(N586="základní",J586,0)</f>
        <v>0</v>
      </c>
      <c r="BF586" s="229">
        <f>IF(N586="snížená",J586,0)</f>
        <v>0</v>
      </c>
      <c r="BG586" s="229">
        <f>IF(N586="zákl. přenesená",J586,0)</f>
        <v>0</v>
      </c>
      <c r="BH586" s="229">
        <f>IF(N586="sníž. přenesená",J586,0)</f>
        <v>0</v>
      </c>
      <c r="BI586" s="229">
        <f>IF(N586="nulová",J586,0)</f>
        <v>0</v>
      </c>
      <c r="BJ586" s="18" t="s">
        <v>86</v>
      </c>
      <c r="BK586" s="229">
        <f>ROUND(I586*H586,2)</f>
        <v>0</v>
      </c>
      <c r="BL586" s="18" t="s">
        <v>142</v>
      </c>
      <c r="BM586" s="228" t="s">
        <v>504</v>
      </c>
    </row>
    <row r="587" spans="1:63" s="12" customFormat="1" ht="22.8" customHeight="1">
      <c r="A587" s="12"/>
      <c r="B587" s="200"/>
      <c r="C587" s="201"/>
      <c r="D587" s="202" t="s">
        <v>77</v>
      </c>
      <c r="E587" s="214" t="s">
        <v>505</v>
      </c>
      <c r="F587" s="214" t="s">
        <v>506</v>
      </c>
      <c r="G587" s="201"/>
      <c r="H587" s="201"/>
      <c r="I587" s="204"/>
      <c r="J587" s="215">
        <f>BK587</f>
        <v>0</v>
      </c>
      <c r="K587" s="201"/>
      <c r="L587" s="206"/>
      <c r="M587" s="207"/>
      <c r="N587" s="208"/>
      <c r="O587" s="208"/>
      <c r="P587" s="209">
        <f>SUM(P588:P672)</f>
        <v>0</v>
      </c>
      <c r="Q587" s="208"/>
      <c r="R587" s="209">
        <f>SUM(R588:R672)</f>
        <v>3.3360060000000002</v>
      </c>
      <c r="S587" s="208"/>
      <c r="T587" s="210">
        <f>SUM(T588:T672)</f>
        <v>11.00768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11" t="s">
        <v>88</v>
      </c>
      <c r="AT587" s="212" t="s">
        <v>77</v>
      </c>
      <c r="AU587" s="212" t="s">
        <v>86</v>
      </c>
      <c r="AY587" s="211" t="s">
        <v>135</v>
      </c>
      <c r="BK587" s="213">
        <f>SUM(BK588:BK672)</f>
        <v>0</v>
      </c>
    </row>
    <row r="588" spans="1:65" s="2" customFormat="1" ht="49.05" customHeight="1">
      <c r="A588" s="39"/>
      <c r="B588" s="40"/>
      <c r="C588" s="216" t="s">
        <v>507</v>
      </c>
      <c r="D588" s="216" t="s">
        <v>138</v>
      </c>
      <c r="E588" s="217" t="s">
        <v>508</v>
      </c>
      <c r="F588" s="218" t="s">
        <v>509</v>
      </c>
      <c r="G588" s="219" t="s">
        <v>141</v>
      </c>
      <c r="H588" s="220">
        <v>687.98</v>
      </c>
      <c r="I588" s="221"/>
      <c r="J588" s="222">
        <f>ROUND(I588*H588,2)</f>
        <v>0</v>
      </c>
      <c r="K588" s="223"/>
      <c r="L588" s="45"/>
      <c r="M588" s="224" t="s">
        <v>1</v>
      </c>
      <c r="N588" s="225" t="s">
        <v>43</v>
      </c>
      <c r="O588" s="92"/>
      <c r="P588" s="226">
        <f>O588*H588</f>
        <v>0</v>
      </c>
      <c r="Q588" s="226">
        <v>0.00075</v>
      </c>
      <c r="R588" s="226">
        <f>Q588*H588</f>
        <v>0.515985</v>
      </c>
      <c r="S588" s="226">
        <v>0</v>
      </c>
      <c r="T588" s="227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28" t="s">
        <v>165</v>
      </c>
      <c r="AT588" s="228" t="s">
        <v>138</v>
      </c>
      <c r="AU588" s="228" t="s">
        <v>88</v>
      </c>
      <c r="AY588" s="18" t="s">
        <v>135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8" t="s">
        <v>86</v>
      </c>
      <c r="BK588" s="229">
        <f>ROUND(I588*H588,2)</f>
        <v>0</v>
      </c>
      <c r="BL588" s="18" t="s">
        <v>165</v>
      </c>
      <c r="BM588" s="228" t="s">
        <v>510</v>
      </c>
    </row>
    <row r="589" spans="1:51" s="13" customFormat="1" ht="12">
      <c r="A589" s="13"/>
      <c r="B589" s="230"/>
      <c r="C589" s="231"/>
      <c r="D589" s="232" t="s">
        <v>144</v>
      </c>
      <c r="E589" s="233" t="s">
        <v>1</v>
      </c>
      <c r="F589" s="234" t="s">
        <v>511</v>
      </c>
      <c r="G589" s="231"/>
      <c r="H589" s="233" t="s">
        <v>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0" t="s">
        <v>144</v>
      </c>
      <c r="AU589" s="240" t="s">
        <v>88</v>
      </c>
      <c r="AV589" s="13" t="s">
        <v>86</v>
      </c>
      <c r="AW589" s="13" t="s">
        <v>35</v>
      </c>
      <c r="AX589" s="13" t="s">
        <v>78</v>
      </c>
      <c r="AY589" s="240" t="s">
        <v>135</v>
      </c>
    </row>
    <row r="590" spans="1:51" s="14" customFormat="1" ht="12">
      <c r="A590" s="14"/>
      <c r="B590" s="241"/>
      <c r="C590" s="242"/>
      <c r="D590" s="232" t="s">
        <v>144</v>
      </c>
      <c r="E590" s="243" t="s">
        <v>1</v>
      </c>
      <c r="F590" s="244" t="s">
        <v>512</v>
      </c>
      <c r="G590" s="242"/>
      <c r="H590" s="245">
        <v>656</v>
      </c>
      <c r="I590" s="246"/>
      <c r="J590" s="242"/>
      <c r="K590" s="242"/>
      <c r="L590" s="247"/>
      <c r="M590" s="248"/>
      <c r="N590" s="249"/>
      <c r="O590" s="249"/>
      <c r="P590" s="249"/>
      <c r="Q590" s="249"/>
      <c r="R590" s="249"/>
      <c r="S590" s="249"/>
      <c r="T590" s="25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1" t="s">
        <v>144</v>
      </c>
      <c r="AU590" s="251" t="s">
        <v>88</v>
      </c>
      <c r="AV590" s="14" t="s">
        <v>88</v>
      </c>
      <c r="AW590" s="14" t="s">
        <v>35</v>
      </c>
      <c r="AX590" s="14" t="s">
        <v>78</v>
      </c>
      <c r="AY590" s="251" t="s">
        <v>135</v>
      </c>
    </row>
    <row r="591" spans="1:51" s="13" customFormat="1" ht="12">
      <c r="A591" s="13"/>
      <c r="B591" s="230"/>
      <c r="C591" s="231"/>
      <c r="D591" s="232" t="s">
        <v>144</v>
      </c>
      <c r="E591" s="233" t="s">
        <v>1</v>
      </c>
      <c r="F591" s="234" t="s">
        <v>513</v>
      </c>
      <c r="G591" s="231"/>
      <c r="H591" s="233" t="s">
        <v>1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0" t="s">
        <v>144</v>
      </c>
      <c r="AU591" s="240" t="s">
        <v>88</v>
      </c>
      <c r="AV591" s="13" t="s">
        <v>86</v>
      </c>
      <c r="AW591" s="13" t="s">
        <v>35</v>
      </c>
      <c r="AX591" s="13" t="s">
        <v>78</v>
      </c>
      <c r="AY591" s="240" t="s">
        <v>135</v>
      </c>
    </row>
    <row r="592" spans="1:51" s="14" customFormat="1" ht="12">
      <c r="A592" s="14"/>
      <c r="B592" s="241"/>
      <c r="C592" s="242"/>
      <c r="D592" s="232" t="s">
        <v>144</v>
      </c>
      <c r="E592" s="243" t="s">
        <v>1</v>
      </c>
      <c r="F592" s="244" t="s">
        <v>514</v>
      </c>
      <c r="G592" s="242"/>
      <c r="H592" s="245">
        <v>2.94</v>
      </c>
      <c r="I592" s="246"/>
      <c r="J592" s="242"/>
      <c r="K592" s="242"/>
      <c r="L592" s="247"/>
      <c r="M592" s="248"/>
      <c r="N592" s="249"/>
      <c r="O592" s="249"/>
      <c r="P592" s="249"/>
      <c r="Q592" s="249"/>
      <c r="R592" s="249"/>
      <c r="S592" s="249"/>
      <c r="T592" s="250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1" t="s">
        <v>144</v>
      </c>
      <c r="AU592" s="251" t="s">
        <v>88</v>
      </c>
      <c r="AV592" s="14" t="s">
        <v>88</v>
      </c>
      <c r="AW592" s="14" t="s">
        <v>35</v>
      </c>
      <c r="AX592" s="14" t="s">
        <v>78</v>
      </c>
      <c r="AY592" s="251" t="s">
        <v>135</v>
      </c>
    </row>
    <row r="593" spans="1:51" s="14" customFormat="1" ht="12">
      <c r="A593" s="14"/>
      <c r="B593" s="241"/>
      <c r="C593" s="242"/>
      <c r="D593" s="232" t="s">
        <v>144</v>
      </c>
      <c r="E593" s="243" t="s">
        <v>1</v>
      </c>
      <c r="F593" s="244" t="s">
        <v>515</v>
      </c>
      <c r="G593" s="242"/>
      <c r="H593" s="245">
        <v>3.9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1" t="s">
        <v>144</v>
      </c>
      <c r="AU593" s="251" t="s">
        <v>88</v>
      </c>
      <c r="AV593" s="14" t="s">
        <v>88</v>
      </c>
      <c r="AW593" s="14" t="s">
        <v>35</v>
      </c>
      <c r="AX593" s="14" t="s">
        <v>78</v>
      </c>
      <c r="AY593" s="251" t="s">
        <v>135</v>
      </c>
    </row>
    <row r="594" spans="1:51" s="14" customFormat="1" ht="12">
      <c r="A594" s="14"/>
      <c r="B594" s="241"/>
      <c r="C594" s="242"/>
      <c r="D594" s="232" t="s">
        <v>144</v>
      </c>
      <c r="E594" s="243" t="s">
        <v>1</v>
      </c>
      <c r="F594" s="244" t="s">
        <v>516</v>
      </c>
      <c r="G594" s="242"/>
      <c r="H594" s="245">
        <v>5.28</v>
      </c>
      <c r="I594" s="246"/>
      <c r="J594" s="242"/>
      <c r="K594" s="242"/>
      <c r="L594" s="247"/>
      <c r="M594" s="248"/>
      <c r="N594" s="249"/>
      <c r="O594" s="249"/>
      <c r="P594" s="249"/>
      <c r="Q594" s="249"/>
      <c r="R594" s="249"/>
      <c r="S594" s="249"/>
      <c r="T594" s="250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1" t="s">
        <v>144</v>
      </c>
      <c r="AU594" s="251" t="s">
        <v>88</v>
      </c>
      <c r="AV594" s="14" t="s">
        <v>88</v>
      </c>
      <c r="AW594" s="14" t="s">
        <v>35</v>
      </c>
      <c r="AX594" s="14" t="s">
        <v>78</v>
      </c>
      <c r="AY594" s="251" t="s">
        <v>135</v>
      </c>
    </row>
    <row r="595" spans="1:51" s="14" customFormat="1" ht="12">
      <c r="A595" s="14"/>
      <c r="B595" s="241"/>
      <c r="C595" s="242"/>
      <c r="D595" s="232" t="s">
        <v>144</v>
      </c>
      <c r="E595" s="243" t="s">
        <v>1</v>
      </c>
      <c r="F595" s="244" t="s">
        <v>517</v>
      </c>
      <c r="G595" s="242"/>
      <c r="H595" s="245">
        <v>2.64</v>
      </c>
      <c r="I595" s="246"/>
      <c r="J595" s="242"/>
      <c r="K595" s="242"/>
      <c r="L595" s="247"/>
      <c r="M595" s="248"/>
      <c r="N595" s="249"/>
      <c r="O595" s="249"/>
      <c r="P595" s="249"/>
      <c r="Q595" s="249"/>
      <c r="R595" s="249"/>
      <c r="S595" s="249"/>
      <c r="T595" s="250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1" t="s">
        <v>144</v>
      </c>
      <c r="AU595" s="251" t="s">
        <v>88</v>
      </c>
      <c r="AV595" s="14" t="s">
        <v>88</v>
      </c>
      <c r="AW595" s="14" t="s">
        <v>35</v>
      </c>
      <c r="AX595" s="14" t="s">
        <v>78</v>
      </c>
      <c r="AY595" s="251" t="s">
        <v>135</v>
      </c>
    </row>
    <row r="596" spans="1:51" s="14" customFormat="1" ht="12">
      <c r="A596" s="14"/>
      <c r="B596" s="241"/>
      <c r="C596" s="242"/>
      <c r="D596" s="232" t="s">
        <v>144</v>
      </c>
      <c r="E596" s="243" t="s">
        <v>1</v>
      </c>
      <c r="F596" s="244" t="s">
        <v>518</v>
      </c>
      <c r="G596" s="242"/>
      <c r="H596" s="245">
        <v>1.12</v>
      </c>
      <c r="I596" s="246"/>
      <c r="J596" s="242"/>
      <c r="K596" s="242"/>
      <c r="L596" s="247"/>
      <c r="M596" s="248"/>
      <c r="N596" s="249"/>
      <c r="O596" s="249"/>
      <c r="P596" s="249"/>
      <c r="Q596" s="249"/>
      <c r="R596" s="249"/>
      <c r="S596" s="249"/>
      <c r="T596" s="25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1" t="s">
        <v>144</v>
      </c>
      <c r="AU596" s="251" t="s">
        <v>88</v>
      </c>
      <c r="AV596" s="14" t="s">
        <v>88</v>
      </c>
      <c r="AW596" s="14" t="s">
        <v>35</v>
      </c>
      <c r="AX596" s="14" t="s">
        <v>78</v>
      </c>
      <c r="AY596" s="251" t="s">
        <v>135</v>
      </c>
    </row>
    <row r="597" spans="1:51" s="14" customFormat="1" ht="12">
      <c r="A597" s="14"/>
      <c r="B597" s="241"/>
      <c r="C597" s="242"/>
      <c r="D597" s="232" t="s">
        <v>144</v>
      </c>
      <c r="E597" s="243" t="s">
        <v>1</v>
      </c>
      <c r="F597" s="244" t="s">
        <v>519</v>
      </c>
      <c r="G597" s="242"/>
      <c r="H597" s="245">
        <v>2</v>
      </c>
      <c r="I597" s="246"/>
      <c r="J597" s="242"/>
      <c r="K597" s="242"/>
      <c r="L597" s="247"/>
      <c r="M597" s="248"/>
      <c r="N597" s="249"/>
      <c r="O597" s="249"/>
      <c r="P597" s="249"/>
      <c r="Q597" s="249"/>
      <c r="R597" s="249"/>
      <c r="S597" s="249"/>
      <c r="T597" s="25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1" t="s">
        <v>144</v>
      </c>
      <c r="AU597" s="251" t="s">
        <v>88</v>
      </c>
      <c r="AV597" s="14" t="s">
        <v>88</v>
      </c>
      <c r="AW597" s="14" t="s">
        <v>35</v>
      </c>
      <c r="AX597" s="14" t="s">
        <v>78</v>
      </c>
      <c r="AY597" s="251" t="s">
        <v>135</v>
      </c>
    </row>
    <row r="598" spans="1:51" s="14" customFormat="1" ht="12">
      <c r="A598" s="14"/>
      <c r="B598" s="241"/>
      <c r="C598" s="242"/>
      <c r="D598" s="232" t="s">
        <v>144</v>
      </c>
      <c r="E598" s="243" t="s">
        <v>1</v>
      </c>
      <c r="F598" s="244" t="s">
        <v>520</v>
      </c>
      <c r="G598" s="242"/>
      <c r="H598" s="245">
        <v>3.66</v>
      </c>
      <c r="I598" s="246"/>
      <c r="J598" s="242"/>
      <c r="K598" s="242"/>
      <c r="L598" s="247"/>
      <c r="M598" s="248"/>
      <c r="N598" s="249"/>
      <c r="O598" s="249"/>
      <c r="P598" s="249"/>
      <c r="Q598" s="249"/>
      <c r="R598" s="249"/>
      <c r="S598" s="249"/>
      <c r="T598" s="25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1" t="s">
        <v>144</v>
      </c>
      <c r="AU598" s="251" t="s">
        <v>88</v>
      </c>
      <c r="AV598" s="14" t="s">
        <v>88</v>
      </c>
      <c r="AW598" s="14" t="s">
        <v>35</v>
      </c>
      <c r="AX598" s="14" t="s">
        <v>78</v>
      </c>
      <c r="AY598" s="251" t="s">
        <v>135</v>
      </c>
    </row>
    <row r="599" spans="1:51" s="14" customFormat="1" ht="12">
      <c r="A599" s="14"/>
      <c r="B599" s="241"/>
      <c r="C599" s="242"/>
      <c r="D599" s="232" t="s">
        <v>144</v>
      </c>
      <c r="E599" s="243" t="s">
        <v>1</v>
      </c>
      <c r="F599" s="244" t="s">
        <v>521</v>
      </c>
      <c r="G599" s="242"/>
      <c r="H599" s="245">
        <v>1.44</v>
      </c>
      <c r="I599" s="246"/>
      <c r="J599" s="242"/>
      <c r="K599" s="242"/>
      <c r="L599" s="247"/>
      <c r="M599" s="248"/>
      <c r="N599" s="249"/>
      <c r="O599" s="249"/>
      <c r="P599" s="249"/>
      <c r="Q599" s="249"/>
      <c r="R599" s="249"/>
      <c r="S599" s="249"/>
      <c r="T599" s="25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1" t="s">
        <v>144</v>
      </c>
      <c r="AU599" s="251" t="s">
        <v>88</v>
      </c>
      <c r="AV599" s="14" t="s">
        <v>88</v>
      </c>
      <c r="AW599" s="14" t="s">
        <v>35</v>
      </c>
      <c r="AX599" s="14" t="s">
        <v>78</v>
      </c>
      <c r="AY599" s="251" t="s">
        <v>135</v>
      </c>
    </row>
    <row r="600" spans="1:51" s="14" customFormat="1" ht="12">
      <c r="A600" s="14"/>
      <c r="B600" s="241"/>
      <c r="C600" s="242"/>
      <c r="D600" s="232" t="s">
        <v>144</v>
      </c>
      <c r="E600" s="243" t="s">
        <v>1</v>
      </c>
      <c r="F600" s="244" t="s">
        <v>522</v>
      </c>
      <c r="G600" s="242"/>
      <c r="H600" s="245">
        <v>1.64</v>
      </c>
      <c r="I600" s="246"/>
      <c r="J600" s="242"/>
      <c r="K600" s="242"/>
      <c r="L600" s="247"/>
      <c r="M600" s="248"/>
      <c r="N600" s="249"/>
      <c r="O600" s="249"/>
      <c r="P600" s="249"/>
      <c r="Q600" s="249"/>
      <c r="R600" s="249"/>
      <c r="S600" s="249"/>
      <c r="T600" s="25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1" t="s">
        <v>144</v>
      </c>
      <c r="AU600" s="251" t="s">
        <v>88</v>
      </c>
      <c r="AV600" s="14" t="s">
        <v>88</v>
      </c>
      <c r="AW600" s="14" t="s">
        <v>35</v>
      </c>
      <c r="AX600" s="14" t="s">
        <v>78</v>
      </c>
      <c r="AY600" s="251" t="s">
        <v>135</v>
      </c>
    </row>
    <row r="601" spans="1:51" s="14" customFormat="1" ht="12">
      <c r="A601" s="14"/>
      <c r="B601" s="241"/>
      <c r="C601" s="242"/>
      <c r="D601" s="232" t="s">
        <v>144</v>
      </c>
      <c r="E601" s="243" t="s">
        <v>1</v>
      </c>
      <c r="F601" s="244" t="s">
        <v>523</v>
      </c>
      <c r="G601" s="242"/>
      <c r="H601" s="245">
        <v>1.58</v>
      </c>
      <c r="I601" s="246"/>
      <c r="J601" s="242"/>
      <c r="K601" s="242"/>
      <c r="L601" s="247"/>
      <c r="M601" s="248"/>
      <c r="N601" s="249"/>
      <c r="O601" s="249"/>
      <c r="P601" s="249"/>
      <c r="Q601" s="249"/>
      <c r="R601" s="249"/>
      <c r="S601" s="249"/>
      <c r="T601" s="25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1" t="s">
        <v>144</v>
      </c>
      <c r="AU601" s="251" t="s">
        <v>88</v>
      </c>
      <c r="AV601" s="14" t="s">
        <v>88</v>
      </c>
      <c r="AW601" s="14" t="s">
        <v>35</v>
      </c>
      <c r="AX601" s="14" t="s">
        <v>78</v>
      </c>
      <c r="AY601" s="251" t="s">
        <v>135</v>
      </c>
    </row>
    <row r="602" spans="1:51" s="14" customFormat="1" ht="12">
      <c r="A602" s="14"/>
      <c r="B602" s="241"/>
      <c r="C602" s="242"/>
      <c r="D602" s="232" t="s">
        <v>144</v>
      </c>
      <c r="E602" s="243" t="s">
        <v>1</v>
      </c>
      <c r="F602" s="244" t="s">
        <v>524</v>
      </c>
      <c r="G602" s="242"/>
      <c r="H602" s="245">
        <v>1.4</v>
      </c>
      <c r="I602" s="246"/>
      <c r="J602" s="242"/>
      <c r="K602" s="242"/>
      <c r="L602" s="247"/>
      <c r="M602" s="248"/>
      <c r="N602" s="249"/>
      <c r="O602" s="249"/>
      <c r="P602" s="249"/>
      <c r="Q602" s="249"/>
      <c r="R602" s="249"/>
      <c r="S602" s="249"/>
      <c r="T602" s="25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1" t="s">
        <v>144</v>
      </c>
      <c r="AU602" s="251" t="s">
        <v>88</v>
      </c>
      <c r="AV602" s="14" t="s">
        <v>88</v>
      </c>
      <c r="AW602" s="14" t="s">
        <v>35</v>
      </c>
      <c r="AX602" s="14" t="s">
        <v>78</v>
      </c>
      <c r="AY602" s="251" t="s">
        <v>135</v>
      </c>
    </row>
    <row r="603" spans="1:51" s="14" customFormat="1" ht="12">
      <c r="A603" s="14"/>
      <c r="B603" s="241"/>
      <c r="C603" s="242"/>
      <c r="D603" s="232" t="s">
        <v>144</v>
      </c>
      <c r="E603" s="243" t="s">
        <v>1</v>
      </c>
      <c r="F603" s="244" t="s">
        <v>525</v>
      </c>
      <c r="G603" s="242"/>
      <c r="H603" s="245">
        <v>1.14</v>
      </c>
      <c r="I603" s="246"/>
      <c r="J603" s="242"/>
      <c r="K603" s="242"/>
      <c r="L603" s="247"/>
      <c r="M603" s="248"/>
      <c r="N603" s="249"/>
      <c r="O603" s="249"/>
      <c r="P603" s="249"/>
      <c r="Q603" s="249"/>
      <c r="R603" s="249"/>
      <c r="S603" s="249"/>
      <c r="T603" s="250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1" t="s">
        <v>144</v>
      </c>
      <c r="AU603" s="251" t="s">
        <v>88</v>
      </c>
      <c r="AV603" s="14" t="s">
        <v>88</v>
      </c>
      <c r="AW603" s="14" t="s">
        <v>35</v>
      </c>
      <c r="AX603" s="14" t="s">
        <v>78</v>
      </c>
      <c r="AY603" s="251" t="s">
        <v>135</v>
      </c>
    </row>
    <row r="604" spans="1:51" s="14" customFormat="1" ht="12">
      <c r="A604" s="14"/>
      <c r="B604" s="241"/>
      <c r="C604" s="242"/>
      <c r="D604" s="232" t="s">
        <v>144</v>
      </c>
      <c r="E604" s="243" t="s">
        <v>1</v>
      </c>
      <c r="F604" s="244" t="s">
        <v>526</v>
      </c>
      <c r="G604" s="242"/>
      <c r="H604" s="245">
        <v>3.24</v>
      </c>
      <c r="I604" s="246"/>
      <c r="J604" s="242"/>
      <c r="K604" s="242"/>
      <c r="L604" s="247"/>
      <c r="M604" s="248"/>
      <c r="N604" s="249"/>
      <c r="O604" s="249"/>
      <c r="P604" s="249"/>
      <c r="Q604" s="249"/>
      <c r="R604" s="249"/>
      <c r="S604" s="249"/>
      <c r="T604" s="25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1" t="s">
        <v>144</v>
      </c>
      <c r="AU604" s="251" t="s">
        <v>88</v>
      </c>
      <c r="AV604" s="14" t="s">
        <v>88</v>
      </c>
      <c r="AW604" s="14" t="s">
        <v>35</v>
      </c>
      <c r="AX604" s="14" t="s">
        <v>78</v>
      </c>
      <c r="AY604" s="251" t="s">
        <v>135</v>
      </c>
    </row>
    <row r="605" spans="1:51" s="15" customFormat="1" ht="12">
      <c r="A605" s="15"/>
      <c r="B605" s="252"/>
      <c r="C605" s="253"/>
      <c r="D605" s="232" t="s">
        <v>144</v>
      </c>
      <c r="E605" s="254" t="s">
        <v>1</v>
      </c>
      <c r="F605" s="255" t="s">
        <v>152</v>
      </c>
      <c r="G605" s="253"/>
      <c r="H605" s="256">
        <v>687.98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62" t="s">
        <v>144</v>
      </c>
      <c r="AU605" s="262" t="s">
        <v>88</v>
      </c>
      <c r="AV605" s="15" t="s">
        <v>142</v>
      </c>
      <c r="AW605" s="15" t="s">
        <v>35</v>
      </c>
      <c r="AX605" s="15" t="s">
        <v>86</v>
      </c>
      <c r="AY605" s="262" t="s">
        <v>135</v>
      </c>
    </row>
    <row r="606" spans="1:65" s="2" customFormat="1" ht="21.75" customHeight="1">
      <c r="A606" s="39"/>
      <c r="B606" s="40"/>
      <c r="C606" s="274" t="s">
        <v>527</v>
      </c>
      <c r="D606" s="274" t="s">
        <v>495</v>
      </c>
      <c r="E606" s="275" t="s">
        <v>528</v>
      </c>
      <c r="F606" s="276" t="s">
        <v>529</v>
      </c>
      <c r="G606" s="277" t="s">
        <v>141</v>
      </c>
      <c r="H606" s="278">
        <v>791.177</v>
      </c>
      <c r="I606" s="279"/>
      <c r="J606" s="280">
        <f>ROUND(I606*H606,2)</f>
        <v>0</v>
      </c>
      <c r="K606" s="281"/>
      <c r="L606" s="282"/>
      <c r="M606" s="283" t="s">
        <v>1</v>
      </c>
      <c r="N606" s="284" t="s">
        <v>43</v>
      </c>
      <c r="O606" s="92"/>
      <c r="P606" s="226">
        <f>O606*H606</f>
        <v>0</v>
      </c>
      <c r="Q606" s="226">
        <v>0.0019</v>
      </c>
      <c r="R606" s="226">
        <f>Q606*H606</f>
        <v>1.5032363</v>
      </c>
      <c r="S606" s="226">
        <v>0</v>
      </c>
      <c r="T606" s="227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8" t="s">
        <v>357</v>
      </c>
      <c r="AT606" s="228" t="s">
        <v>495</v>
      </c>
      <c r="AU606" s="228" t="s">
        <v>88</v>
      </c>
      <c r="AY606" s="18" t="s">
        <v>135</v>
      </c>
      <c r="BE606" s="229">
        <f>IF(N606="základní",J606,0)</f>
        <v>0</v>
      </c>
      <c r="BF606" s="229">
        <f>IF(N606="snížená",J606,0)</f>
        <v>0</v>
      </c>
      <c r="BG606" s="229">
        <f>IF(N606="zákl. přenesená",J606,0)</f>
        <v>0</v>
      </c>
      <c r="BH606" s="229">
        <f>IF(N606="sníž. přenesená",J606,0)</f>
        <v>0</v>
      </c>
      <c r="BI606" s="229">
        <f>IF(N606="nulová",J606,0)</f>
        <v>0</v>
      </c>
      <c r="BJ606" s="18" t="s">
        <v>86</v>
      </c>
      <c r="BK606" s="229">
        <f>ROUND(I606*H606,2)</f>
        <v>0</v>
      </c>
      <c r="BL606" s="18" t="s">
        <v>165</v>
      </c>
      <c r="BM606" s="228" t="s">
        <v>530</v>
      </c>
    </row>
    <row r="607" spans="1:51" s="14" customFormat="1" ht="12">
      <c r="A607" s="14"/>
      <c r="B607" s="241"/>
      <c r="C607" s="242"/>
      <c r="D607" s="232" t="s">
        <v>144</v>
      </c>
      <c r="E607" s="242"/>
      <c r="F607" s="244" t="s">
        <v>531</v>
      </c>
      <c r="G607" s="242"/>
      <c r="H607" s="245">
        <v>791.177</v>
      </c>
      <c r="I607" s="246"/>
      <c r="J607" s="242"/>
      <c r="K607" s="242"/>
      <c r="L607" s="247"/>
      <c r="M607" s="248"/>
      <c r="N607" s="249"/>
      <c r="O607" s="249"/>
      <c r="P607" s="249"/>
      <c r="Q607" s="249"/>
      <c r="R607" s="249"/>
      <c r="S607" s="249"/>
      <c r="T607" s="250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1" t="s">
        <v>144</v>
      </c>
      <c r="AU607" s="251" t="s">
        <v>88</v>
      </c>
      <c r="AV607" s="14" t="s">
        <v>88</v>
      </c>
      <c r="AW607" s="14" t="s">
        <v>4</v>
      </c>
      <c r="AX607" s="14" t="s">
        <v>86</v>
      </c>
      <c r="AY607" s="251" t="s">
        <v>135</v>
      </c>
    </row>
    <row r="608" spans="1:65" s="2" customFormat="1" ht="24.15" customHeight="1">
      <c r="A608" s="39"/>
      <c r="B608" s="40"/>
      <c r="C608" s="216" t="s">
        <v>532</v>
      </c>
      <c r="D608" s="216" t="s">
        <v>138</v>
      </c>
      <c r="E608" s="217" t="s">
        <v>533</v>
      </c>
      <c r="F608" s="218" t="s">
        <v>534</v>
      </c>
      <c r="G608" s="219" t="s">
        <v>141</v>
      </c>
      <c r="H608" s="220">
        <v>687.98</v>
      </c>
      <c r="I608" s="221"/>
      <c r="J608" s="222">
        <f>ROUND(I608*H608,2)</f>
        <v>0</v>
      </c>
      <c r="K608" s="223"/>
      <c r="L608" s="45"/>
      <c r="M608" s="224" t="s">
        <v>1</v>
      </c>
      <c r="N608" s="225" t="s">
        <v>43</v>
      </c>
      <c r="O608" s="92"/>
      <c r="P608" s="226">
        <f>O608*H608</f>
        <v>0</v>
      </c>
      <c r="Q608" s="226">
        <v>0</v>
      </c>
      <c r="R608" s="226">
        <f>Q608*H608</f>
        <v>0</v>
      </c>
      <c r="S608" s="226">
        <v>0</v>
      </c>
      <c r="T608" s="227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8" t="s">
        <v>165</v>
      </c>
      <c r="AT608" s="228" t="s">
        <v>138</v>
      </c>
      <c r="AU608" s="228" t="s">
        <v>88</v>
      </c>
      <c r="AY608" s="18" t="s">
        <v>135</v>
      </c>
      <c r="BE608" s="229">
        <f>IF(N608="základní",J608,0)</f>
        <v>0</v>
      </c>
      <c r="BF608" s="229">
        <f>IF(N608="snížená",J608,0)</f>
        <v>0</v>
      </c>
      <c r="BG608" s="229">
        <f>IF(N608="zákl. přenesená",J608,0)</f>
        <v>0</v>
      </c>
      <c r="BH608" s="229">
        <f>IF(N608="sníž. přenesená",J608,0)</f>
        <v>0</v>
      </c>
      <c r="BI608" s="229">
        <f>IF(N608="nulová",J608,0)</f>
        <v>0</v>
      </c>
      <c r="BJ608" s="18" t="s">
        <v>86</v>
      </c>
      <c r="BK608" s="229">
        <f>ROUND(I608*H608,2)</f>
        <v>0</v>
      </c>
      <c r="BL608" s="18" t="s">
        <v>165</v>
      </c>
      <c r="BM608" s="228" t="s">
        <v>535</v>
      </c>
    </row>
    <row r="609" spans="1:51" s="13" customFormat="1" ht="12">
      <c r="A609" s="13"/>
      <c r="B609" s="230"/>
      <c r="C609" s="231"/>
      <c r="D609" s="232" t="s">
        <v>144</v>
      </c>
      <c r="E609" s="233" t="s">
        <v>1</v>
      </c>
      <c r="F609" s="234" t="s">
        <v>511</v>
      </c>
      <c r="G609" s="231"/>
      <c r="H609" s="233" t="s">
        <v>1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0" t="s">
        <v>144</v>
      </c>
      <c r="AU609" s="240" t="s">
        <v>88</v>
      </c>
      <c r="AV609" s="13" t="s">
        <v>86</v>
      </c>
      <c r="AW609" s="13" t="s">
        <v>35</v>
      </c>
      <c r="AX609" s="13" t="s">
        <v>78</v>
      </c>
      <c r="AY609" s="240" t="s">
        <v>135</v>
      </c>
    </row>
    <row r="610" spans="1:51" s="14" customFormat="1" ht="12">
      <c r="A610" s="14"/>
      <c r="B610" s="241"/>
      <c r="C610" s="242"/>
      <c r="D610" s="232" t="s">
        <v>144</v>
      </c>
      <c r="E610" s="243" t="s">
        <v>1</v>
      </c>
      <c r="F610" s="244" t="s">
        <v>512</v>
      </c>
      <c r="G610" s="242"/>
      <c r="H610" s="245">
        <v>656</v>
      </c>
      <c r="I610" s="246"/>
      <c r="J610" s="242"/>
      <c r="K610" s="242"/>
      <c r="L610" s="247"/>
      <c r="M610" s="248"/>
      <c r="N610" s="249"/>
      <c r="O610" s="249"/>
      <c r="P610" s="249"/>
      <c r="Q610" s="249"/>
      <c r="R610" s="249"/>
      <c r="S610" s="249"/>
      <c r="T610" s="25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1" t="s">
        <v>144</v>
      </c>
      <c r="AU610" s="251" t="s">
        <v>88</v>
      </c>
      <c r="AV610" s="14" t="s">
        <v>88</v>
      </c>
      <c r="AW610" s="14" t="s">
        <v>35</v>
      </c>
      <c r="AX610" s="14" t="s">
        <v>78</v>
      </c>
      <c r="AY610" s="251" t="s">
        <v>135</v>
      </c>
    </row>
    <row r="611" spans="1:51" s="13" customFormat="1" ht="12">
      <c r="A611" s="13"/>
      <c r="B611" s="230"/>
      <c r="C611" s="231"/>
      <c r="D611" s="232" t="s">
        <v>144</v>
      </c>
      <c r="E611" s="233" t="s">
        <v>1</v>
      </c>
      <c r="F611" s="234" t="s">
        <v>513</v>
      </c>
      <c r="G611" s="231"/>
      <c r="H611" s="233" t="s">
        <v>1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0" t="s">
        <v>144</v>
      </c>
      <c r="AU611" s="240" t="s">
        <v>88</v>
      </c>
      <c r="AV611" s="13" t="s">
        <v>86</v>
      </c>
      <c r="AW611" s="13" t="s">
        <v>35</v>
      </c>
      <c r="AX611" s="13" t="s">
        <v>78</v>
      </c>
      <c r="AY611" s="240" t="s">
        <v>135</v>
      </c>
    </row>
    <row r="612" spans="1:51" s="14" customFormat="1" ht="12">
      <c r="A612" s="14"/>
      <c r="B612" s="241"/>
      <c r="C612" s="242"/>
      <c r="D612" s="232" t="s">
        <v>144</v>
      </c>
      <c r="E612" s="243" t="s">
        <v>1</v>
      </c>
      <c r="F612" s="244" t="s">
        <v>514</v>
      </c>
      <c r="G612" s="242"/>
      <c r="H612" s="245">
        <v>2.94</v>
      </c>
      <c r="I612" s="246"/>
      <c r="J612" s="242"/>
      <c r="K612" s="242"/>
      <c r="L612" s="247"/>
      <c r="M612" s="248"/>
      <c r="N612" s="249"/>
      <c r="O612" s="249"/>
      <c r="P612" s="249"/>
      <c r="Q612" s="249"/>
      <c r="R612" s="249"/>
      <c r="S612" s="249"/>
      <c r="T612" s="25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1" t="s">
        <v>144</v>
      </c>
      <c r="AU612" s="251" t="s">
        <v>88</v>
      </c>
      <c r="AV612" s="14" t="s">
        <v>88</v>
      </c>
      <c r="AW612" s="14" t="s">
        <v>35</v>
      </c>
      <c r="AX612" s="14" t="s">
        <v>78</v>
      </c>
      <c r="AY612" s="251" t="s">
        <v>135</v>
      </c>
    </row>
    <row r="613" spans="1:51" s="14" customFormat="1" ht="12">
      <c r="A613" s="14"/>
      <c r="B613" s="241"/>
      <c r="C613" s="242"/>
      <c r="D613" s="232" t="s">
        <v>144</v>
      </c>
      <c r="E613" s="243" t="s">
        <v>1</v>
      </c>
      <c r="F613" s="244" t="s">
        <v>515</v>
      </c>
      <c r="G613" s="242"/>
      <c r="H613" s="245">
        <v>3.9</v>
      </c>
      <c r="I613" s="246"/>
      <c r="J613" s="242"/>
      <c r="K613" s="242"/>
      <c r="L613" s="247"/>
      <c r="M613" s="248"/>
      <c r="N613" s="249"/>
      <c r="O613" s="249"/>
      <c r="P613" s="249"/>
      <c r="Q613" s="249"/>
      <c r="R613" s="249"/>
      <c r="S613" s="249"/>
      <c r="T613" s="250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1" t="s">
        <v>144</v>
      </c>
      <c r="AU613" s="251" t="s">
        <v>88</v>
      </c>
      <c r="AV613" s="14" t="s">
        <v>88</v>
      </c>
      <c r="AW613" s="14" t="s">
        <v>35</v>
      </c>
      <c r="AX613" s="14" t="s">
        <v>78</v>
      </c>
      <c r="AY613" s="251" t="s">
        <v>135</v>
      </c>
    </row>
    <row r="614" spans="1:51" s="14" customFormat="1" ht="12">
      <c r="A614" s="14"/>
      <c r="B614" s="241"/>
      <c r="C614" s="242"/>
      <c r="D614" s="232" t="s">
        <v>144</v>
      </c>
      <c r="E614" s="243" t="s">
        <v>1</v>
      </c>
      <c r="F614" s="244" t="s">
        <v>516</v>
      </c>
      <c r="G614" s="242"/>
      <c r="H614" s="245">
        <v>5.28</v>
      </c>
      <c r="I614" s="246"/>
      <c r="J614" s="242"/>
      <c r="K614" s="242"/>
      <c r="L614" s="247"/>
      <c r="M614" s="248"/>
      <c r="N614" s="249"/>
      <c r="O614" s="249"/>
      <c r="P614" s="249"/>
      <c r="Q614" s="249"/>
      <c r="R614" s="249"/>
      <c r="S614" s="249"/>
      <c r="T614" s="250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1" t="s">
        <v>144</v>
      </c>
      <c r="AU614" s="251" t="s">
        <v>88</v>
      </c>
      <c r="AV614" s="14" t="s">
        <v>88</v>
      </c>
      <c r="AW614" s="14" t="s">
        <v>35</v>
      </c>
      <c r="AX614" s="14" t="s">
        <v>78</v>
      </c>
      <c r="AY614" s="251" t="s">
        <v>135</v>
      </c>
    </row>
    <row r="615" spans="1:51" s="14" customFormat="1" ht="12">
      <c r="A615" s="14"/>
      <c r="B615" s="241"/>
      <c r="C615" s="242"/>
      <c r="D615" s="232" t="s">
        <v>144</v>
      </c>
      <c r="E615" s="243" t="s">
        <v>1</v>
      </c>
      <c r="F615" s="244" t="s">
        <v>517</v>
      </c>
      <c r="G615" s="242"/>
      <c r="H615" s="245">
        <v>2.64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1" t="s">
        <v>144</v>
      </c>
      <c r="AU615" s="251" t="s">
        <v>88</v>
      </c>
      <c r="AV615" s="14" t="s">
        <v>88</v>
      </c>
      <c r="AW615" s="14" t="s">
        <v>35</v>
      </c>
      <c r="AX615" s="14" t="s">
        <v>78</v>
      </c>
      <c r="AY615" s="251" t="s">
        <v>135</v>
      </c>
    </row>
    <row r="616" spans="1:51" s="14" customFormat="1" ht="12">
      <c r="A616" s="14"/>
      <c r="B616" s="241"/>
      <c r="C616" s="242"/>
      <c r="D616" s="232" t="s">
        <v>144</v>
      </c>
      <c r="E616" s="243" t="s">
        <v>1</v>
      </c>
      <c r="F616" s="244" t="s">
        <v>518</v>
      </c>
      <c r="G616" s="242"/>
      <c r="H616" s="245">
        <v>1.12</v>
      </c>
      <c r="I616" s="246"/>
      <c r="J616" s="242"/>
      <c r="K616" s="242"/>
      <c r="L616" s="247"/>
      <c r="M616" s="248"/>
      <c r="N616" s="249"/>
      <c r="O616" s="249"/>
      <c r="P616" s="249"/>
      <c r="Q616" s="249"/>
      <c r="R616" s="249"/>
      <c r="S616" s="249"/>
      <c r="T616" s="25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1" t="s">
        <v>144</v>
      </c>
      <c r="AU616" s="251" t="s">
        <v>88</v>
      </c>
      <c r="AV616" s="14" t="s">
        <v>88</v>
      </c>
      <c r="AW616" s="14" t="s">
        <v>35</v>
      </c>
      <c r="AX616" s="14" t="s">
        <v>78</v>
      </c>
      <c r="AY616" s="251" t="s">
        <v>135</v>
      </c>
    </row>
    <row r="617" spans="1:51" s="14" customFormat="1" ht="12">
      <c r="A617" s="14"/>
      <c r="B617" s="241"/>
      <c r="C617" s="242"/>
      <c r="D617" s="232" t="s">
        <v>144</v>
      </c>
      <c r="E617" s="243" t="s">
        <v>1</v>
      </c>
      <c r="F617" s="244" t="s">
        <v>519</v>
      </c>
      <c r="G617" s="242"/>
      <c r="H617" s="245">
        <v>2</v>
      </c>
      <c r="I617" s="246"/>
      <c r="J617" s="242"/>
      <c r="K617" s="242"/>
      <c r="L617" s="247"/>
      <c r="M617" s="248"/>
      <c r="N617" s="249"/>
      <c r="O617" s="249"/>
      <c r="P617" s="249"/>
      <c r="Q617" s="249"/>
      <c r="R617" s="249"/>
      <c r="S617" s="249"/>
      <c r="T617" s="25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1" t="s">
        <v>144</v>
      </c>
      <c r="AU617" s="251" t="s">
        <v>88</v>
      </c>
      <c r="AV617" s="14" t="s">
        <v>88</v>
      </c>
      <c r="AW617" s="14" t="s">
        <v>35</v>
      </c>
      <c r="AX617" s="14" t="s">
        <v>78</v>
      </c>
      <c r="AY617" s="251" t="s">
        <v>135</v>
      </c>
    </row>
    <row r="618" spans="1:51" s="14" customFormat="1" ht="12">
      <c r="A618" s="14"/>
      <c r="B618" s="241"/>
      <c r="C618" s="242"/>
      <c r="D618" s="232" t="s">
        <v>144</v>
      </c>
      <c r="E618" s="243" t="s">
        <v>1</v>
      </c>
      <c r="F618" s="244" t="s">
        <v>520</v>
      </c>
      <c r="G618" s="242"/>
      <c r="H618" s="245">
        <v>3.66</v>
      </c>
      <c r="I618" s="246"/>
      <c r="J618" s="242"/>
      <c r="K618" s="242"/>
      <c r="L618" s="247"/>
      <c r="M618" s="248"/>
      <c r="N618" s="249"/>
      <c r="O618" s="249"/>
      <c r="P618" s="249"/>
      <c r="Q618" s="249"/>
      <c r="R618" s="249"/>
      <c r="S618" s="249"/>
      <c r="T618" s="250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1" t="s">
        <v>144</v>
      </c>
      <c r="AU618" s="251" t="s">
        <v>88</v>
      </c>
      <c r="AV618" s="14" t="s">
        <v>88</v>
      </c>
      <c r="AW618" s="14" t="s">
        <v>35</v>
      </c>
      <c r="AX618" s="14" t="s">
        <v>78</v>
      </c>
      <c r="AY618" s="251" t="s">
        <v>135</v>
      </c>
    </row>
    <row r="619" spans="1:51" s="14" customFormat="1" ht="12">
      <c r="A619" s="14"/>
      <c r="B619" s="241"/>
      <c r="C619" s="242"/>
      <c r="D619" s="232" t="s">
        <v>144</v>
      </c>
      <c r="E619" s="243" t="s">
        <v>1</v>
      </c>
      <c r="F619" s="244" t="s">
        <v>521</v>
      </c>
      <c r="G619" s="242"/>
      <c r="H619" s="245">
        <v>1.44</v>
      </c>
      <c r="I619" s="246"/>
      <c r="J619" s="242"/>
      <c r="K619" s="242"/>
      <c r="L619" s="247"/>
      <c r="M619" s="248"/>
      <c r="N619" s="249"/>
      <c r="O619" s="249"/>
      <c r="P619" s="249"/>
      <c r="Q619" s="249"/>
      <c r="R619" s="249"/>
      <c r="S619" s="249"/>
      <c r="T619" s="250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1" t="s">
        <v>144</v>
      </c>
      <c r="AU619" s="251" t="s">
        <v>88</v>
      </c>
      <c r="AV619" s="14" t="s">
        <v>88</v>
      </c>
      <c r="AW619" s="14" t="s">
        <v>35</v>
      </c>
      <c r="AX619" s="14" t="s">
        <v>78</v>
      </c>
      <c r="AY619" s="251" t="s">
        <v>135</v>
      </c>
    </row>
    <row r="620" spans="1:51" s="14" customFormat="1" ht="12">
      <c r="A620" s="14"/>
      <c r="B620" s="241"/>
      <c r="C620" s="242"/>
      <c r="D620" s="232" t="s">
        <v>144</v>
      </c>
      <c r="E620" s="243" t="s">
        <v>1</v>
      </c>
      <c r="F620" s="244" t="s">
        <v>522</v>
      </c>
      <c r="G620" s="242"/>
      <c r="H620" s="245">
        <v>1.64</v>
      </c>
      <c r="I620" s="246"/>
      <c r="J620" s="242"/>
      <c r="K620" s="242"/>
      <c r="L620" s="247"/>
      <c r="M620" s="248"/>
      <c r="N620" s="249"/>
      <c r="O620" s="249"/>
      <c r="P620" s="249"/>
      <c r="Q620" s="249"/>
      <c r="R620" s="249"/>
      <c r="S620" s="249"/>
      <c r="T620" s="250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1" t="s">
        <v>144</v>
      </c>
      <c r="AU620" s="251" t="s">
        <v>88</v>
      </c>
      <c r="AV620" s="14" t="s">
        <v>88</v>
      </c>
      <c r="AW620" s="14" t="s">
        <v>35</v>
      </c>
      <c r="AX620" s="14" t="s">
        <v>78</v>
      </c>
      <c r="AY620" s="251" t="s">
        <v>135</v>
      </c>
    </row>
    <row r="621" spans="1:51" s="14" customFormat="1" ht="12">
      <c r="A621" s="14"/>
      <c r="B621" s="241"/>
      <c r="C621" s="242"/>
      <c r="D621" s="232" t="s">
        <v>144</v>
      </c>
      <c r="E621" s="243" t="s">
        <v>1</v>
      </c>
      <c r="F621" s="244" t="s">
        <v>523</v>
      </c>
      <c r="G621" s="242"/>
      <c r="H621" s="245">
        <v>1.58</v>
      </c>
      <c r="I621" s="246"/>
      <c r="J621" s="242"/>
      <c r="K621" s="242"/>
      <c r="L621" s="247"/>
      <c r="M621" s="248"/>
      <c r="N621" s="249"/>
      <c r="O621" s="249"/>
      <c r="P621" s="249"/>
      <c r="Q621" s="249"/>
      <c r="R621" s="249"/>
      <c r="S621" s="249"/>
      <c r="T621" s="25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1" t="s">
        <v>144</v>
      </c>
      <c r="AU621" s="251" t="s">
        <v>88</v>
      </c>
      <c r="AV621" s="14" t="s">
        <v>88</v>
      </c>
      <c r="AW621" s="14" t="s">
        <v>35</v>
      </c>
      <c r="AX621" s="14" t="s">
        <v>78</v>
      </c>
      <c r="AY621" s="251" t="s">
        <v>135</v>
      </c>
    </row>
    <row r="622" spans="1:51" s="14" customFormat="1" ht="12">
      <c r="A622" s="14"/>
      <c r="B622" s="241"/>
      <c r="C622" s="242"/>
      <c r="D622" s="232" t="s">
        <v>144</v>
      </c>
      <c r="E622" s="243" t="s">
        <v>1</v>
      </c>
      <c r="F622" s="244" t="s">
        <v>524</v>
      </c>
      <c r="G622" s="242"/>
      <c r="H622" s="245">
        <v>1.4</v>
      </c>
      <c r="I622" s="246"/>
      <c r="J622" s="242"/>
      <c r="K622" s="242"/>
      <c r="L622" s="247"/>
      <c r="M622" s="248"/>
      <c r="N622" s="249"/>
      <c r="O622" s="249"/>
      <c r="P622" s="249"/>
      <c r="Q622" s="249"/>
      <c r="R622" s="249"/>
      <c r="S622" s="249"/>
      <c r="T622" s="250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1" t="s">
        <v>144</v>
      </c>
      <c r="AU622" s="251" t="s">
        <v>88</v>
      </c>
      <c r="AV622" s="14" t="s">
        <v>88</v>
      </c>
      <c r="AW622" s="14" t="s">
        <v>35</v>
      </c>
      <c r="AX622" s="14" t="s">
        <v>78</v>
      </c>
      <c r="AY622" s="251" t="s">
        <v>135</v>
      </c>
    </row>
    <row r="623" spans="1:51" s="14" customFormat="1" ht="12">
      <c r="A623" s="14"/>
      <c r="B623" s="241"/>
      <c r="C623" s="242"/>
      <c r="D623" s="232" t="s">
        <v>144</v>
      </c>
      <c r="E623" s="243" t="s">
        <v>1</v>
      </c>
      <c r="F623" s="244" t="s">
        <v>525</v>
      </c>
      <c r="G623" s="242"/>
      <c r="H623" s="245">
        <v>1.14</v>
      </c>
      <c r="I623" s="246"/>
      <c r="J623" s="242"/>
      <c r="K623" s="242"/>
      <c r="L623" s="247"/>
      <c r="M623" s="248"/>
      <c r="N623" s="249"/>
      <c r="O623" s="249"/>
      <c r="P623" s="249"/>
      <c r="Q623" s="249"/>
      <c r="R623" s="249"/>
      <c r="S623" s="249"/>
      <c r="T623" s="250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1" t="s">
        <v>144</v>
      </c>
      <c r="AU623" s="251" t="s">
        <v>88</v>
      </c>
      <c r="AV623" s="14" t="s">
        <v>88</v>
      </c>
      <c r="AW623" s="14" t="s">
        <v>35</v>
      </c>
      <c r="AX623" s="14" t="s">
        <v>78</v>
      </c>
      <c r="AY623" s="251" t="s">
        <v>135</v>
      </c>
    </row>
    <row r="624" spans="1:51" s="14" customFormat="1" ht="12">
      <c r="A624" s="14"/>
      <c r="B624" s="241"/>
      <c r="C624" s="242"/>
      <c r="D624" s="232" t="s">
        <v>144</v>
      </c>
      <c r="E624" s="243" t="s">
        <v>1</v>
      </c>
      <c r="F624" s="244" t="s">
        <v>526</v>
      </c>
      <c r="G624" s="242"/>
      <c r="H624" s="245">
        <v>3.24</v>
      </c>
      <c r="I624" s="246"/>
      <c r="J624" s="242"/>
      <c r="K624" s="242"/>
      <c r="L624" s="247"/>
      <c r="M624" s="248"/>
      <c r="N624" s="249"/>
      <c r="O624" s="249"/>
      <c r="P624" s="249"/>
      <c r="Q624" s="249"/>
      <c r="R624" s="249"/>
      <c r="S624" s="249"/>
      <c r="T624" s="250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1" t="s">
        <v>144</v>
      </c>
      <c r="AU624" s="251" t="s">
        <v>88</v>
      </c>
      <c r="AV624" s="14" t="s">
        <v>88</v>
      </c>
      <c r="AW624" s="14" t="s">
        <v>35</v>
      </c>
      <c r="AX624" s="14" t="s">
        <v>78</v>
      </c>
      <c r="AY624" s="251" t="s">
        <v>135</v>
      </c>
    </row>
    <row r="625" spans="1:51" s="15" customFormat="1" ht="12">
      <c r="A625" s="15"/>
      <c r="B625" s="252"/>
      <c r="C625" s="253"/>
      <c r="D625" s="232" t="s">
        <v>144</v>
      </c>
      <c r="E625" s="254" t="s">
        <v>1</v>
      </c>
      <c r="F625" s="255" t="s">
        <v>152</v>
      </c>
      <c r="G625" s="253"/>
      <c r="H625" s="256">
        <v>687.98</v>
      </c>
      <c r="I625" s="257"/>
      <c r="J625" s="253"/>
      <c r="K625" s="253"/>
      <c r="L625" s="258"/>
      <c r="M625" s="259"/>
      <c r="N625" s="260"/>
      <c r="O625" s="260"/>
      <c r="P625" s="260"/>
      <c r="Q625" s="260"/>
      <c r="R625" s="260"/>
      <c r="S625" s="260"/>
      <c r="T625" s="261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62" t="s">
        <v>144</v>
      </c>
      <c r="AU625" s="262" t="s">
        <v>88</v>
      </c>
      <c r="AV625" s="15" t="s">
        <v>142</v>
      </c>
      <c r="AW625" s="15" t="s">
        <v>35</v>
      </c>
      <c r="AX625" s="15" t="s">
        <v>86</v>
      </c>
      <c r="AY625" s="262" t="s">
        <v>135</v>
      </c>
    </row>
    <row r="626" spans="1:65" s="2" customFormat="1" ht="24.15" customHeight="1">
      <c r="A626" s="39"/>
      <c r="B626" s="40"/>
      <c r="C626" s="274" t="s">
        <v>536</v>
      </c>
      <c r="D626" s="274" t="s">
        <v>495</v>
      </c>
      <c r="E626" s="275" t="s">
        <v>537</v>
      </c>
      <c r="F626" s="276" t="s">
        <v>538</v>
      </c>
      <c r="G626" s="277" t="s">
        <v>141</v>
      </c>
      <c r="H626" s="278">
        <v>756.778</v>
      </c>
      <c r="I626" s="279"/>
      <c r="J626" s="280">
        <f>ROUND(I626*H626,2)</f>
        <v>0</v>
      </c>
      <c r="K626" s="281"/>
      <c r="L626" s="282"/>
      <c r="M626" s="283" t="s">
        <v>1</v>
      </c>
      <c r="N626" s="284" t="s">
        <v>43</v>
      </c>
      <c r="O626" s="92"/>
      <c r="P626" s="226">
        <f>O626*H626</f>
        <v>0</v>
      </c>
      <c r="Q626" s="226">
        <v>0.0003</v>
      </c>
      <c r="R626" s="226">
        <f>Q626*H626</f>
        <v>0.2270334</v>
      </c>
      <c r="S626" s="226">
        <v>0</v>
      </c>
      <c r="T626" s="227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28" t="s">
        <v>357</v>
      </c>
      <c r="AT626" s="228" t="s">
        <v>495</v>
      </c>
      <c r="AU626" s="228" t="s">
        <v>88</v>
      </c>
      <c r="AY626" s="18" t="s">
        <v>135</v>
      </c>
      <c r="BE626" s="229">
        <f>IF(N626="základní",J626,0)</f>
        <v>0</v>
      </c>
      <c r="BF626" s="229">
        <f>IF(N626="snížená",J626,0)</f>
        <v>0</v>
      </c>
      <c r="BG626" s="229">
        <f>IF(N626="zákl. přenesená",J626,0)</f>
        <v>0</v>
      </c>
      <c r="BH626" s="229">
        <f>IF(N626="sníž. přenesená",J626,0)</f>
        <v>0</v>
      </c>
      <c r="BI626" s="229">
        <f>IF(N626="nulová",J626,0)</f>
        <v>0</v>
      </c>
      <c r="BJ626" s="18" t="s">
        <v>86</v>
      </c>
      <c r="BK626" s="229">
        <f>ROUND(I626*H626,2)</f>
        <v>0</v>
      </c>
      <c r="BL626" s="18" t="s">
        <v>165</v>
      </c>
      <c r="BM626" s="228" t="s">
        <v>539</v>
      </c>
    </row>
    <row r="627" spans="1:51" s="14" customFormat="1" ht="12">
      <c r="A627" s="14"/>
      <c r="B627" s="241"/>
      <c r="C627" s="242"/>
      <c r="D627" s="232" t="s">
        <v>144</v>
      </c>
      <c r="E627" s="242"/>
      <c r="F627" s="244" t="s">
        <v>540</v>
      </c>
      <c r="G627" s="242"/>
      <c r="H627" s="245">
        <v>756.778</v>
      </c>
      <c r="I627" s="246"/>
      <c r="J627" s="242"/>
      <c r="K627" s="242"/>
      <c r="L627" s="247"/>
      <c r="M627" s="248"/>
      <c r="N627" s="249"/>
      <c r="O627" s="249"/>
      <c r="P627" s="249"/>
      <c r="Q627" s="249"/>
      <c r="R627" s="249"/>
      <c r="S627" s="249"/>
      <c r="T627" s="25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1" t="s">
        <v>144</v>
      </c>
      <c r="AU627" s="251" t="s">
        <v>88</v>
      </c>
      <c r="AV627" s="14" t="s">
        <v>88</v>
      </c>
      <c r="AW627" s="14" t="s">
        <v>4</v>
      </c>
      <c r="AX627" s="14" t="s">
        <v>86</v>
      </c>
      <c r="AY627" s="251" t="s">
        <v>135</v>
      </c>
    </row>
    <row r="628" spans="1:65" s="2" customFormat="1" ht="24.15" customHeight="1">
      <c r="A628" s="39"/>
      <c r="B628" s="40"/>
      <c r="C628" s="216" t="s">
        <v>541</v>
      </c>
      <c r="D628" s="216" t="s">
        <v>138</v>
      </c>
      <c r="E628" s="217" t="s">
        <v>542</v>
      </c>
      <c r="F628" s="218" t="s">
        <v>543</v>
      </c>
      <c r="G628" s="219" t="s">
        <v>544</v>
      </c>
      <c r="H628" s="220">
        <v>6</v>
      </c>
      <c r="I628" s="221"/>
      <c r="J628" s="222">
        <f>ROUND(I628*H628,2)</f>
        <v>0</v>
      </c>
      <c r="K628" s="223"/>
      <c r="L628" s="45"/>
      <c r="M628" s="224" t="s">
        <v>1</v>
      </c>
      <c r="N628" s="225" t="s">
        <v>43</v>
      </c>
      <c r="O628" s="92"/>
      <c r="P628" s="226">
        <f>O628*H628</f>
        <v>0</v>
      </c>
      <c r="Q628" s="226">
        <v>0.0075</v>
      </c>
      <c r="R628" s="226">
        <f>Q628*H628</f>
        <v>0.045</v>
      </c>
      <c r="S628" s="226">
        <v>0</v>
      </c>
      <c r="T628" s="227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28" t="s">
        <v>165</v>
      </c>
      <c r="AT628" s="228" t="s">
        <v>138</v>
      </c>
      <c r="AU628" s="228" t="s">
        <v>88</v>
      </c>
      <c r="AY628" s="18" t="s">
        <v>135</v>
      </c>
      <c r="BE628" s="229">
        <f>IF(N628="základní",J628,0)</f>
        <v>0</v>
      </c>
      <c r="BF628" s="229">
        <f>IF(N628="snížená",J628,0)</f>
        <v>0</v>
      </c>
      <c r="BG628" s="229">
        <f>IF(N628="zákl. přenesená",J628,0)</f>
        <v>0</v>
      </c>
      <c r="BH628" s="229">
        <f>IF(N628="sníž. přenesená",J628,0)</f>
        <v>0</v>
      </c>
      <c r="BI628" s="229">
        <f>IF(N628="nulová",J628,0)</f>
        <v>0</v>
      </c>
      <c r="BJ628" s="18" t="s">
        <v>86</v>
      </c>
      <c r="BK628" s="229">
        <f>ROUND(I628*H628,2)</f>
        <v>0</v>
      </c>
      <c r="BL628" s="18" t="s">
        <v>165</v>
      </c>
      <c r="BM628" s="228" t="s">
        <v>545</v>
      </c>
    </row>
    <row r="629" spans="1:65" s="2" customFormat="1" ht="24.15" customHeight="1">
      <c r="A629" s="39"/>
      <c r="B629" s="40"/>
      <c r="C629" s="274" t="s">
        <v>546</v>
      </c>
      <c r="D629" s="274" t="s">
        <v>495</v>
      </c>
      <c r="E629" s="275" t="s">
        <v>547</v>
      </c>
      <c r="F629" s="276" t="s">
        <v>548</v>
      </c>
      <c r="G629" s="277" t="s">
        <v>544</v>
      </c>
      <c r="H629" s="278">
        <v>6</v>
      </c>
      <c r="I629" s="279"/>
      <c r="J629" s="280">
        <f>ROUND(I629*H629,2)</f>
        <v>0</v>
      </c>
      <c r="K629" s="281"/>
      <c r="L629" s="282"/>
      <c r="M629" s="283" t="s">
        <v>1</v>
      </c>
      <c r="N629" s="284" t="s">
        <v>43</v>
      </c>
      <c r="O629" s="92"/>
      <c r="P629" s="226">
        <f>O629*H629</f>
        <v>0</v>
      </c>
      <c r="Q629" s="226">
        <v>0.001</v>
      </c>
      <c r="R629" s="226">
        <f>Q629*H629</f>
        <v>0.006</v>
      </c>
      <c r="S629" s="226">
        <v>0</v>
      </c>
      <c r="T629" s="227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28" t="s">
        <v>357</v>
      </c>
      <c r="AT629" s="228" t="s">
        <v>495</v>
      </c>
      <c r="AU629" s="228" t="s">
        <v>88</v>
      </c>
      <c r="AY629" s="18" t="s">
        <v>135</v>
      </c>
      <c r="BE629" s="229">
        <f>IF(N629="základní",J629,0)</f>
        <v>0</v>
      </c>
      <c r="BF629" s="229">
        <f>IF(N629="snížená",J629,0)</f>
        <v>0</v>
      </c>
      <c r="BG629" s="229">
        <f>IF(N629="zákl. přenesená",J629,0)</f>
        <v>0</v>
      </c>
      <c r="BH629" s="229">
        <f>IF(N629="sníž. přenesená",J629,0)</f>
        <v>0</v>
      </c>
      <c r="BI629" s="229">
        <f>IF(N629="nulová",J629,0)</f>
        <v>0</v>
      </c>
      <c r="BJ629" s="18" t="s">
        <v>86</v>
      </c>
      <c r="BK629" s="229">
        <f>ROUND(I629*H629,2)</f>
        <v>0</v>
      </c>
      <c r="BL629" s="18" t="s">
        <v>165</v>
      </c>
      <c r="BM629" s="228" t="s">
        <v>549</v>
      </c>
    </row>
    <row r="630" spans="1:65" s="2" customFormat="1" ht="24.15" customHeight="1">
      <c r="A630" s="39"/>
      <c r="B630" s="40"/>
      <c r="C630" s="216" t="s">
        <v>550</v>
      </c>
      <c r="D630" s="216" t="s">
        <v>138</v>
      </c>
      <c r="E630" s="217" t="s">
        <v>551</v>
      </c>
      <c r="F630" s="218" t="s">
        <v>552</v>
      </c>
      <c r="G630" s="219" t="s">
        <v>544</v>
      </c>
      <c r="H630" s="220">
        <v>5</v>
      </c>
      <c r="I630" s="221"/>
      <c r="J630" s="222">
        <f>ROUND(I630*H630,2)</f>
        <v>0</v>
      </c>
      <c r="K630" s="223"/>
      <c r="L630" s="45"/>
      <c r="M630" s="224" t="s">
        <v>1</v>
      </c>
      <c r="N630" s="225" t="s">
        <v>43</v>
      </c>
      <c r="O630" s="92"/>
      <c r="P630" s="226">
        <f>O630*H630</f>
        <v>0</v>
      </c>
      <c r="Q630" s="226">
        <v>0.015</v>
      </c>
      <c r="R630" s="226">
        <f>Q630*H630</f>
        <v>0.075</v>
      </c>
      <c r="S630" s="226">
        <v>0</v>
      </c>
      <c r="T630" s="227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8" t="s">
        <v>165</v>
      </c>
      <c r="AT630" s="228" t="s">
        <v>138</v>
      </c>
      <c r="AU630" s="228" t="s">
        <v>88</v>
      </c>
      <c r="AY630" s="18" t="s">
        <v>135</v>
      </c>
      <c r="BE630" s="229">
        <f>IF(N630="základní",J630,0)</f>
        <v>0</v>
      </c>
      <c r="BF630" s="229">
        <f>IF(N630="snížená",J630,0)</f>
        <v>0</v>
      </c>
      <c r="BG630" s="229">
        <f>IF(N630="zákl. přenesená",J630,0)</f>
        <v>0</v>
      </c>
      <c r="BH630" s="229">
        <f>IF(N630="sníž. přenesená",J630,0)</f>
        <v>0</v>
      </c>
      <c r="BI630" s="229">
        <f>IF(N630="nulová",J630,0)</f>
        <v>0</v>
      </c>
      <c r="BJ630" s="18" t="s">
        <v>86</v>
      </c>
      <c r="BK630" s="229">
        <f>ROUND(I630*H630,2)</f>
        <v>0</v>
      </c>
      <c r="BL630" s="18" t="s">
        <v>165</v>
      </c>
      <c r="BM630" s="228" t="s">
        <v>553</v>
      </c>
    </row>
    <row r="631" spans="1:65" s="2" customFormat="1" ht="24.15" customHeight="1">
      <c r="A631" s="39"/>
      <c r="B631" s="40"/>
      <c r="C631" s="274" t="s">
        <v>554</v>
      </c>
      <c r="D631" s="274" t="s">
        <v>495</v>
      </c>
      <c r="E631" s="275" t="s">
        <v>555</v>
      </c>
      <c r="F631" s="276" t="s">
        <v>556</v>
      </c>
      <c r="G631" s="277" t="s">
        <v>544</v>
      </c>
      <c r="H631" s="278">
        <v>5</v>
      </c>
      <c r="I631" s="279"/>
      <c r="J631" s="280">
        <f>ROUND(I631*H631,2)</f>
        <v>0</v>
      </c>
      <c r="K631" s="281"/>
      <c r="L631" s="282"/>
      <c r="M631" s="283" t="s">
        <v>1</v>
      </c>
      <c r="N631" s="284" t="s">
        <v>43</v>
      </c>
      <c r="O631" s="92"/>
      <c r="P631" s="226">
        <f>O631*H631</f>
        <v>0</v>
      </c>
      <c r="Q631" s="226">
        <v>0.0056</v>
      </c>
      <c r="R631" s="226">
        <f>Q631*H631</f>
        <v>0.028</v>
      </c>
      <c r="S631" s="226">
        <v>0</v>
      </c>
      <c r="T631" s="227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28" t="s">
        <v>357</v>
      </c>
      <c r="AT631" s="228" t="s">
        <v>495</v>
      </c>
      <c r="AU631" s="228" t="s">
        <v>88</v>
      </c>
      <c r="AY631" s="18" t="s">
        <v>135</v>
      </c>
      <c r="BE631" s="229">
        <f>IF(N631="základní",J631,0)</f>
        <v>0</v>
      </c>
      <c r="BF631" s="229">
        <f>IF(N631="snížená",J631,0)</f>
        <v>0</v>
      </c>
      <c r="BG631" s="229">
        <f>IF(N631="zákl. přenesená",J631,0)</f>
        <v>0</v>
      </c>
      <c r="BH631" s="229">
        <f>IF(N631="sníž. přenesená",J631,0)</f>
        <v>0</v>
      </c>
      <c r="BI631" s="229">
        <f>IF(N631="nulová",J631,0)</f>
        <v>0</v>
      </c>
      <c r="BJ631" s="18" t="s">
        <v>86</v>
      </c>
      <c r="BK631" s="229">
        <f>ROUND(I631*H631,2)</f>
        <v>0</v>
      </c>
      <c r="BL631" s="18" t="s">
        <v>165</v>
      </c>
      <c r="BM631" s="228" t="s">
        <v>557</v>
      </c>
    </row>
    <row r="632" spans="1:65" s="2" customFormat="1" ht="21.75" customHeight="1">
      <c r="A632" s="39"/>
      <c r="B632" s="40"/>
      <c r="C632" s="216" t="s">
        <v>558</v>
      </c>
      <c r="D632" s="216" t="s">
        <v>138</v>
      </c>
      <c r="E632" s="217" t="s">
        <v>559</v>
      </c>
      <c r="F632" s="218" t="s">
        <v>560</v>
      </c>
      <c r="G632" s="219" t="s">
        <v>141</v>
      </c>
      <c r="H632" s="220">
        <v>687.98</v>
      </c>
      <c r="I632" s="221"/>
      <c r="J632" s="222">
        <f>ROUND(I632*H632,2)</f>
        <v>0</v>
      </c>
      <c r="K632" s="223"/>
      <c r="L632" s="45"/>
      <c r="M632" s="224" t="s">
        <v>1</v>
      </c>
      <c r="N632" s="225" t="s">
        <v>43</v>
      </c>
      <c r="O632" s="92"/>
      <c r="P632" s="226">
        <f>O632*H632</f>
        <v>0</v>
      </c>
      <c r="Q632" s="226">
        <v>0</v>
      </c>
      <c r="R632" s="226">
        <f>Q632*H632</f>
        <v>0</v>
      </c>
      <c r="S632" s="226">
        <v>0.01</v>
      </c>
      <c r="T632" s="227">
        <f>S632*H632</f>
        <v>6.8798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8" t="s">
        <v>165</v>
      </c>
      <c r="AT632" s="228" t="s">
        <v>138</v>
      </c>
      <c r="AU632" s="228" t="s">
        <v>88</v>
      </c>
      <c r="AY632" s="18" t="s">
        <v>135</v>
      </c>
      <c r="BE632" s="229">
        <f>IF(N632="základní",J632,0)</f>
        <v>0</v>
      </c>
      <c r="BF632" s="229">
        <f>IF(N632="snížená",J632,0)</f>
        <v>0</v>
      </c>
      <c r="BG632" s="229">
        <f>IF(N632="zákl. přenesená",J632,0)</f>
        <v>0</v>
      </c>
      <c r="BH632" s="229">
        <f>IF(N632="sníž. přenesená",J632,0)</f>
        <v>0</v>
      </c>
      <c r="BI632" s="229">
        <f>IF(N632="nulová",J632,0)</f>
        <v>0</v>
      </c>
      <c r="BJ632" s="18" t="s">
        <v>86</v>
      </c>
      <c r="BK632" s="229">
        <f>ROUND(I632*H632,2)</f>
        <v>0</v>
      </c>
      <c r="BL632" s="18" t="s">
        <v>165</v>
      </c>
      <c r="BM632" s="228" t="s">
        <v>561</v>
      </c>
    </row>
    <row r="633" spans="1:51" s="13" customFormat="1" ht="12">
      <c r="A633" s="13"/>
      <c r="B633" s="230"/>
      <c r="C633" s="231"/>
      <c r="D633" s="232" t="s">
        <v>144</v>
      </c>
      <c r="E633" s="233" t="s">
        <v>1</v>
      </c>
      <c r="F633" s="234" t="s">
        <v>511</v>
      </c>
      <c r="G633" s="231"/>
      <c r="H633" s="233" t="s">
        <v>1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0" t="s">
        <v>144</v>
      </c>
      <c r="AU633" s="240" t="s">
        <v>88</v>
      </c>
      <c r="AV633" s="13" t="s">
        <v>86</v>
      </c>
      <c r="AW633" s="13" t="s">
        <v>35</v>
      </c>
      <c r="AX633" s="13" t="s">
        <v>78</v>
      </c>
      <c r="AY633" s="240" t="s">
        <v>135</v>
      </c>
    </row>
    <row r="634" spans="1:51" s="14" customFormat="1" ht="12">
      <c r="A634" s="14"/>
      <c r="B634" s="241"/>
      <c r="C634" s="242"/>
      <c r="D634" s="232" t="s">
        <v>144</v>
      </c>
      <c r="E634" s="243" t="s">
        <v>1</v>
      </c>
      <c r="F634" s="244" t="s">
        <v>512</v>
      </c>
      <c r="G634" s="242"/>
      <c r="H634" s="245">
        <v>656</v>
      </c>
      <c r="I634" s="246"/>
      <c r="J634" s="242"/>
      <c r="K634" s="242"/>
      <c r="L634" s="247"/>
      <c r="M634" s="248"/>
      <c r="N634" s="249"/>
      <c r="O634" s="249"/>
      <c r="P634" s="249"/>
      <c r="Q634" s="249"/>
      <c r="R634" s="249"/>
      <c r="S634" s="249"/>
      <c r="T634" s="25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1" t="s">
        <v>144</v>
      </c>
      <c r="AU634" s="251" t="s">
        <v>88</v>
      </c>
      <c r="AV634" s="14" t="s">
        <v>88</v>
      </c>
      <c r="AW634" s="14" t="s">
        <v>35</v>
      </c>
      <c r="AX634" s="14" t="s">
        <v>78</v>
      </c>
      <c r="AY634" s="251" t="s">
        <v>135</v>
      </c>
    </row>
    <row r="635" spans="1:51" s="13" customFormat="1" ht="12">
      <c r="A635" s="13"/>
      <c r="B635" s="230"/>
      <c r="C635" s="231"/>
      <c r="D635" s="232" t="s">
        <v>144</v>
      </c>
      <c r="E635" s="233" t="s">
        <v>1</v>
      </c>
      <c r="F635" s="234" t="s">
        <v>513</v>
      </c>
      <c r="G635" s="231"/>
      <c r="H635" s="233" t="s">
        <v>1</v>
      </c>
      <c r="I635" s="235"/>
      <c r="J635" s="231"/>
      <c r="K635" s="231"/>
      <c r="L635" s="236"/>
      <c r="M635" s="237"/>
      <c r="N635" s="238"/>
      <c r="O635" s="238"/>
      <c r="P635" s="238"/>
      <c r="Q635" s="238"/>
      <c r="R635" s="238"/>
      <c r="S635" s="238"/>
      <c r="T635" s="239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0" t="s">
        <v>144</v>
      </c>
      <c r="AU635" s="240" t="s">
        <v>88</v>
      </c>
      <c r="AV635" s="13" t="s">
        <v>86</v>
      </c>
      <c r="AW635" s="13" t="s">
        <v>35</v>
      </c>
      <c r="AX635" s="13" t="s">
        <v>78</v>
      </c>
      <c r="AY635" s="240" t="s">
        <v>135</v>
      </c>
    </row>
    <row r="636" spans="1:51" s="14" customFormat="1" ht="12">
      <c r="A636" s="14"/>
      <c r="B636" s="241"/>
      <c r="C636" s="242"/>
      <c r="D636" s="232" t="s">
        <v>144</v>
      </c>
      <c r="E636" s="243" t="s">
        <v>1</v>
      </c>
      <c r="F636" s="244" t="s">
        <v>514</v>
      </c>
      <c r="G636" s="242"/>
      <c r="H636" s="245">
        <v>2.94</v>
      </c>
      <c r="I636" s="246"/>
      <c r="J636" s="242"/>
      <c r="K636" s="242"/>
      <c r="L636" s="247"/>
      <c r="M636" s="248"/>
      <c r="N636" s="249"/>
      <c r="O636" s="249"/>
      <c r="P636" s="249"/>
      <c r="Q636" s="249"/>
      <c r="R636" s="249"/>
      <c r="S636" s="249"/>
      <c r="T636" s="25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1" t="s">
        <v>144</v>
      </c>
      <c r="AU636" s="251" t="s">
        <v>88</v>
      </c>
      <c r="AV636" s="14" t="s">
        <v>88</v>
      </c>
      <c r="AW636" s="14" t="s">
        <v>35</v>
      </c>
      <c r="AX636" s="14" t="s">
        <v>78</v>
      </c>
      <c r="AY636" s="251" t="s">
        <v>135</v>
      </c>
    </row>
    <row r="637" spans="1:51" s="14" customFormat="1" ht="12">
      <c r="A637" s="14"/>
      <c r="B637" s="241"/>
      <c r="C637" s="242"/>
      <c r="D637" s="232" t="s">
        <v>144</v>
      </c>
      <c r="E637" s="243" t="s">
        <v>1</v>
      </c>
      <c r="F637" s="244" t="s">
        <v>515</v>
      </c>
      <c r="G637" s="242"/>
      <c r="H637" s="245">
        <v>3.9</v>
      </c>
      <c r="I637" s="246"/>
      <c r="J637" s="242"/>
      <c r="K637" s="242"/>
      <c r="L637" s="247"/>
      <c r="M637" s="248"/>
      <c r="N637" s="249"/>
      <c r="O637" s="249"/>
      <c r="P637" s="249"/>
      <c r="Q637" s="249"/>
      <c r="R637" s="249"/>
      <c r="S637" s="249"/>
      <c r="T637" s="250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1" t="s">
        <v>144</v>
      </c>
      <c r="AU637" s="251" t="s">
        <v>88</v>
      </c>
      <c r="AV637" s="14" t="s">
        <v>88</v>
      </c>
      <c r="AW637" s="14" t="s">
        <v>35</v>
      </c>
      <c r="AX637" s="14" t="s">
        <v>78</v>
      </c>
      <c r="AY637" s="251" t="s">
        <v>135</v>
      </c>
    </row>
    <row r="638" spans="1:51" s="14" customFormat="1" ht="12">
      <c r="A638" s="14"/>
      <c r="B638" s="241"/>
      <c r="C638" s="242"/>
      <c r="D638" s="232" t="s">
        <v>144</v>
      </c>
      <c r="E638" s="243" t="s">
        <v>1</v>
      </c>
      <c r="F638" s="244" t="s">
        <v>516</v>
      </c>
      <c r="G638" s="242"/>
      <c r="H638" s="245">
        <v>5.28</v>
      </c>
      <c r="I638" s="246"/>
      <c r="J638" s="242"/>
      <c r="K638" s="242"/>
      <c r="L638" s="247"/>
      <c r="M638" s="248"/>
      <c r="N638" s="249"/>
      <c r="O638" s="249"/>
      <c r="P638" s="249"/>
      <c r="Q638" s="249"/>
      <c r="R638" s="249"/>
      <c r="S638" s="249"/>
      <c r="T638" s="250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1" t="s">
        <v>144</v>
      </c>
      <c r="AU638" s="251" t="s">
        <v>88</v>
      </c>
      <c r="AV638" s="14" t="s">
        <v>88</v>
      </c>
      <c r="AW638" s="14" t="s">
        <v>35</v>
      </c>
      <c r="AX638" s="14" t="s">
        <v>78</v>
      </c>
      <c r="AY638" s="251" t="s">
        <v>135</v>
      </c>
    </row>
    <row r="639" spans="1:51" s="14" customFormat="1" ht="12">
      <c r="A639" s="14"/>
      <c r="B639" s="241"/>
      <c r="C639" s="242"/>
      <c r="D639" s="232" t="s">
        <v>144</v>
      </c>
      <c r="E639" s="243" t="s">
        <v>1</v>
      </c>
      <c r="F639" s="244" t="s">
        <v>517</v>
      </c>
      <c r="G639" s="242"/>
      <c r="H639" s="245">
        <v>2.64</v>
      </c>
      <c r="I639" s="246"/>
      <c r="J639" s="242"/>
      <c r="K639" s="242"/>
      <c r="L639" s="247"/>
      <c r="M639" s="248"/>
      <c r="N639" s="249"/>
      <c r="O639" s="249"/>
      <c r="P639" s="249"/>
      <c r="Q639" s="249"/>
      <c r="R639" s="249"/>
      <c r="S639" s="249"/>
      <c r="T639" s="25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1" t="s">
        <v>144</v>
      </c>
      <c r="AU639" s="251" t="s">
        <v>88</v>
      </c>
      <c r="AV639" s="14" t="s">
        <v>88</v>
      </c>
      <c r="AW639" s="14" t="s">
        <v>35</v>
      </c>
      <c r="AX639" s="14" t="s">
        <v>78</v>
      </c>
      <c r="AY639" s="251" t="s">
        <v>135</v>
      </c>
    </row>
    <row r="640" spans="1:51" s="14" customFormat="1" ht="12">
      <c r="A640" s="14"/>
      <c r="B640" s="241"/>
      <c r="C640" s="242"/>
      <c r="D640" s="232" t="s">
        <v>144</v>
      </c>
      <c r="E640" s="243" t="s">
        <v>1</v>
      </c>
      <c r="F640" s="244" t="s">
        <v>518</v>
      </c>
      <c r="G640" s="242"/>
      <c r="H640" s="245">
        <v>1.12</v>
      </c>
      <c r="I640" s="246"/>
      <c r="J640" s="242"/>
      <c r="K640" s="242"/>
      <c r="L640" s="247"/>
      <c r="M640" s="248"/>
      <c r="N640" s="249"/>
      <c r="O640" s="249"/>
      <c r="P640" s="249"/>
      <c r="Q640" s="249"/>
      <c r="R640" s="249"/>
      <c r="S640" s="249"/>
      <c r="T640" s="250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1" t="s">
        <v>144</v>
      </c>
      <c r="AU640" s="251" t="s">
        <v>88</v>
      </c>
      <c r="AV640" s="14" t="s">
        <v>88</v>
      </c>
      <c r="AW640" s="14" t="s">
        <v>35</v>
      </c>
      <c r="AX640" s="14" t="s">
        <v>78</v>
      </c>
      <c r="AY640" s="251" t="s">
        <v>135</v>
      </c>
    </row>
    <row r="641" spans="1:51" s="14" customFormat="1" ht="12">
      <c r="A641" s="14"/>
      <c r="B641" s="241"/>
      <c r="C641" s="242"/>
      <c r="D641" s="232" t="s">
        <v>144</v>
      </c>
      <c r="E641" s="243" t="s">
        <v>1</v>
      </c>
      <c r="F641" s="244" t="s">
        <v>519</v>
      </c>
      <c r="G641" s="242"/>
      <c r="H641" s="245">
        <v>2</v>
      </c>
      <c r="I641" s="246"/>
      <c r="J641" s="242"/>
      <c r="K641" s="242"/>
      <c r="L641" s="247"/>
      <c r="M641" s="248"/>
      <c r="N641" s="249"/>
      <c r="O641" s="249"/>
      <c r="P641" s="249"/>
      <c r="Q641" s="249"/>
      <c r="R641" s="249"/>
      <c r="S641" s="249"/>
      <c r="T641" s="250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1" t="s">
        <v>144</v>
      </c>
      <c r="AU641" s="251" t="s">
        <v>88</v>
      </c>
      <c r="AV641" s="14" t="s">
        <v>88</v>
      </c>
      <c r="AW641" s="14" t="s">
        <v>35</v>
      </c>
      <c r="AX641" s="14" t="s">
        <v>78</v>
      </c>
      <c r="AY641" s="251" t="s">
        <v>135</v>
      </c>
    </row>
    <row r="642" spans="1:51" s="14" customFormat="1" ht="12">
      <c r="A642" s="14"/>
      <c r="B642" s="241"/>
      <c r="C642" s="242"/>
      <c r="D642" s="232" t="s">
        <v>144</v>
      </c>
      <c r="E642" s="243" t="s">
        <v>1</v>
      </c>
      <c r="F642" s="244" t="s">
        <v>520</v>
      </c>
      <c r="G642" s="242"/>
      <c r="H642" s="245">
        <v>3.66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1" t="s">
        <v>144</v>
      </c>
      <c r="AU642" s="251" t="s">
        <v>88</v>
      </c>
      <c r="AV642" s="14" t="s">
        <v>88</v>
      </c>
      <c r="AW642" s="14" t="s">
        <v>35</v>
      </c>
      <c r="AX642" s="14" t="s">
        <v>78</v>
      </c>
      <c r="AY642" s="251" t="s">
        <v>135</v>
      </c>
    </row>
    <row r="643" spans="1:51" s="14" customFormat="1" ht="12">
      <c r="A643" s="14"/>
      <c r="B643" s="241"/>
      <c r="C643" s="242"/>
      <c r="D643" s="232" t="s">
        <v>144</v>
      </c>
      <c r="E643" s="243" t="s">
        <v>1</v>
      </c>
      <c r="F643" s="244" t="s">
        <v>521</v>
      </c>
      <c r="G643" s="242"/>
      <c r="H643" s="245">
        <v>1.44</v>
      </c>
      <c r="I643" s="246"/>
      <c r="J643" s="242"/>
      <c r="K643" s="242"/>
      <c r="L643" s="247"/>
      <c r="M643" s="248"/>
      <c r="N643" s="249"/>
      <c r="O643" s="249"/>
      <c r="P643" s="249"/>
      <c r="Q643" s="249"/>
      <c r="R643" s="249"/>
      <c r="S643" s="249"/>
      <c r="T643" s="25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1" t="s">
        <v>144</v>
      </c>
      <c r="AU643" s="251" t="s">
        <v>88</v>
      </c>
      <c r="AV643" s="14" t="s">
        <v>88</v>
      </c>
      <c r="AW643" s="14" t="s">
        <v>35</v>
      </c>
      <c r="AX643" s="14" t="s">
        <v>78</v>
      </c>
      <c r="AY643" s="251" t="s">
        <v>135</v>
      </c>
    </row>
    <row r="644" spans="1:51" s="14" customFormat="1" ht="12">
      <c r="A644" s="14"/>
      <c r="B644" s="241"/>
      <c r="C644" s="242"/>
      <c r="D644" s="232" t="s">
        <v>144</v>
      </c>
      <c r="E644" s="243" t="s">
        <v>1</v>
      </c>
      <c r="F644" s="244" t="s">
        <v>522</v>
      </c>
      <c r="G644" s="242"/>
      <c r="H644" s="245">
        <v>1.64</v>
      </c>
      <c r="I644" s="246"/>
      <c r="J644" s="242"/>
      <c r="K644" s="242"/>
      <c r="L644" s="247"/>
      <c r="M644" s="248"/>
      <c r="N644" s="249"/>
      <c r="O644" s="249"/>
      <c r="P644" s="249"/>
      <c r="Q644" s="249"/>
      <c r="R644" s="249"/>
      <c r="S644" s="249"/>
      <c r="T644" s="250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1" t="s">
        <v>144</v>
      </c>
      <c r="AU644" s="251" t="s">
        <v>88</v>
      </c>
      <c r="AV644" s="14" t="s">
        <v>88</v>
      </c>
      <c r="AW644" s="14" t="s">
        <v>35</v>
      </c>
      <c r="AX644" s="14" t="s">
        <v>78</v>
      </c>
      <c r="AY644" s="251" t="s">
        <v>135</v>
      </c>
    </row>
    <row r="645" spans="1:51" s="14" customFormat="1" ht="12">
      <c r="A645" s="14"/>
      <c r="B645" s="241"/>
      <c r="C645" s="242"/>
      <c r="D645" s="232" t="s">
        <v>144</v>
      </c>
      <c r="E645" s="243" t="s">
        <v>1</v>
      </c>
      <c r="F645" s="244" t="s">
        <v>523</v>
      </c>
      <c r="G645" s="242"/>
      <c r="H645" s="245">
        <v>1.58</v>
      </c>
      <c r="I645" s="246"/>
      <c r="J645" s="242"/>
      <c r="K645" s="242"/>
      <c r="L645" s="247"/>
      <c r="M645" s="248"/>
      <c r="N645" s="249"/>
      <c r="O645" s="249"/>
      <c r="P645" s="249"/>
      <c r="Q645" s="249"/>
      <c r="R645" s="249"/>
      <c r="S645" s="249"/>
      <c r="T645" s="25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1" t="s">
        <v>144</v>
      </c>
      <c r="AU645" s="251" t="s">
        <v>88</v>
      </c>
      <c r="AV645" s="14" t="s">
        <v>88</v>
      </c>
      <c r="AW645" s="14" t="s">
        <v>35</v>
      </c>
      <c r="AX645" s="14" t="s">
        <v>78</v>
      </c>
      <c r="AY645" s="251" t="s">
        <v>135</v>
      </c>
    </row>
    <row r="646" spans="1:51" s="14" customFormat="1" ht="12">
      <c r="A646" s="14"/>
      <c r="B646" s="241"/>
      <c r="C646" s="242"/>
      <c r="D646" s="232" t="s">
        <v>144</v>
      </c>
      <c r="E646" s="243" t="s">
        <v>1</v>
      </c>
      <c r="F646" s="244" t="s">
        <v>524</v>
      </c>
      <c r="G646" s="242"/>
      <c r="H646" s="245">
        <v>1.4</v>
      </c>
      <c r="I646" s="246"/>
      <c r="J646" s="242"/>
      <c r="K646" s="242"/>
      <c r="L646" s="247"/>
      <c r="M646" s="248"/>
      <c r="N646" s="249"/>
      <c r="O646" s="249"/>
      <c r="P646" s="249"/>
      <c r="Q646" s="249"/>
      <c r="R646" s="249"/>
      <c r="S646" s="249"/>
      <c r="T646" s="250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1" t="s">
        <v>144</v>
      </c>
      <c r="AU646" s="251" t="s">
        <v>88</v>
      </c>
      <c r="AV646" s="14" t="s">
        <v>88</v>
      </c>
      <c r="AW646" s="14" t="s">
        <v>35</v>
      </c>
      <c r="AX646" s="14" t="s">
        <v>78</v>
      </c>
      <c r="AY646" s="251" t="s">
        <v>135</v>
      </c>
    </row>
    <row r="647" spans="1:51" s="14" customFormat="1" ht="12">
      <c r="A647" s="14"/>
      <c r="B647" s="241"/>
      <c r="C647" s="242"/>
      <c r="D647" s="232" t="s">
        <v>144</v>
      </c>
      <c r="E647" s="243" t="s">
        <v>1</v>
      </c>
      <c r="F647" s="244" t="s">
        <v>525</v>
      </c>
      <c r="G647" s="242"/>
      <c r="H647" s="245">
        <v>1.14</v>
      </c>
      <c r="I647" s="246"/>
      <c r="J647" s="242"/>
      <c r="K647" s="242"/>
      <c r="L647" s="247"/>
      <c r="M647" s="248"/>
      <c r="N647" s="249"/>
      <c r="O647" s="249"/>
      <c r="P647" s="249"/>
      <c r="Q647" s="249"/>
      <c r="R647" s="249"/>
      <c r="S647" s="249"/>
      <c r="T647" s="25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1" t="s">
        <v>144</v>
      </c>
      <c r="AU647" s="251" t="s">
        <v>88</v>
      </c>
      <c r="AV647" s="14" t="s">
        <v>88</v>
      </c>
      <c r="AW647" s="14" t="s">
        <v>35</v>
      </c>
      <c r="AX647" s="14" t="s">
        <v>78</v>
      </c>
      <c r="AY647" s="251" t="s">
        <v>135</v>
      </c>
    </row>
    <row r="648" spans="1:51" s="14" customFormat="1" ht="12">
      <c r="A648" s="14"/>
      <c r="B648" s="241"/>
      <c r="C648" s="242"/>
      <c r="D648" s="232" t="s">
        <v>144</v>
      </c>
      <c r="E648" s="243" t="s">
        <v>1</v>
      </c>
      <c r="F648" s="244" t="s">
        <v>526</v>
      </c>
      <c r="G648" s="242"/>
      <c r="H648" s="245">
        <v>3.24</v>
      </c>
      <c r="I648" s="246"/>
      <c r="J648" s="242"/>
      <c r="K648" s="242"/>
      <c r="L648" s="247"/>
      <c r="M648" s="248"/>
      <c r="N648" s="249"/>
      <c r="O648" s="249"/>
      <c r="P648" s="249"/>
      <c r="Q648" s="249"/>
      <c r="R648" s="249"/>
      <c r="S648" s="249"/>
      <c r="T648" s="250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1" t="s">
        <v>144</v>
      </c>
      <c r="AU648" s="251" t="s">
        <v>88</v>
      </c>
      <c r="AV648" s="14" t="s">
        <v>88</v>
      </c>
      <c r="AW648" s="14" t="s">
        <v>35</v>
      </c>
      <c r="AX648" s="14" t="s">
        <v>78</v>
      </c>
      <c r="AY648" s="251" t="s">
        <v>135</v>
      </c>
    </row>
    <row r="649" spans="1:51" s="15" customFormat="1" ht="12">
      <c r="A649" s="15"/>
      <c r="B649" s="252"/>
      <c r="C649" s="253"/>
      <c r="D649" s="232" t="s">
        <v>144</v>
      </c>
      <c r="E649" s="254" t="s">
        <v>1</v>
      </c>
      <c r="F649" s="255" t="s">
        <v>152</v>
      </c>
      <c r="G649" s="253"/>
      <c r="H649" s="256">
        <v>687.98</v>
      </c>
      <c r="I649" s="257"/>
      <c r="J649" s="253"/>
      <c r="K649" s="253"/>
      <c r="L649" s="258"/>
      <c r="M649" s="259"/>
      <c r="N649" s="260"/>
      <c r="O649" s="260"/>
      <c r="P649" s="260"/>
      <c r="Q649" s="260"/>
      <c r="R649" s="260"/>
      <c r="S649" s="260"/>
      <c r="T649" s="261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62" t="s">
        <v>144</v>
      </c>
      <c r="AU649" s="262" t="s">
        <v>88</v>
      </c>
      <c r="AV649" s="15" t="s">
        <v>142</v>
      </c>
      <c r="AW649" s="15" t="s">
        <v>35</v>
      </c>
      <c r="AX649" s="15" t="s">
        <v>86</v>
      </c>
      <c r="AY649" s="262" t="s">
        <v>135</v>
      </c>
    </row>
    <row r="650" spans="1:65" s="2" customFormat="1" ht="24.15" customHeight="1">
      <c r="A650" s="39"/>
      <c r="B650" s="40"/>
      <c r="C650" s="216" t="s">
        <v>562</v>
      </c>
      <c r="D650" s="216" t="s">
        <v>138</v>
      </c>
      <c r="E650" s="217" t="s">
        <v>563</v>
      </c>
      <c r="F650" s="218" t="s">
        <v>564</v>
      </c>
      <c r="G650" s="219" t="s">
        <v>141</v>
      </c>
      <c r="H650" s="220">
        <v>687.98</v>
      </c>
      <c r="I650" s="221"/>
      <c r="J650" s="222">
        <f>ROUND(I650*H650,2)</f>
        <v>0</v>
      </c>
      <c r="K650" s="223"/>
      <c r="L650" s="45"/>
      <c r="M650" s="224" t="s">
        <v>1</v>
      </c>
      <c r="N650" s="225" t="s">
        <v>43</v>
      </c>
      <c r="O650" s="92"/>
      <c r="P650" s="226">
        <f>O650*H650</f>
        <v>0</v>
      </c>
      <c r="Q650" s="226">
        <v>0</v>
      </c>
      <c r="R650" s="226">
        <f>Q650*H650</f>
        <v>0</v>
      </c>
      <c r="S650" s="226">
        <v>0.006</v>
      </c>
      <c r="T650" s="227">
        <f>S650*H650</f>
        <v>4.12788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28" t="s">
        <v>165</v>
      </c>
      <c r="AT650" s="228" t="s">
        <v>138</v>
      </c>
      <c r="AU650" s="228" t="s">
        <v>88</v>
      </c>
      <c r="AY650" s="18" t="s">
        <v>135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18" t="s">
        <v>86</v>
      </c>
      <c r="BK650" s="229">
        <f>ROUND(I650*H650,2)</f>
        <v>0</v>
      </c>
      <c r="BL650" s="18" t="s">
        <v>165</v>
      </c>
      <c r="BM650" s="228" t="s">
        <v>565</v>
      </c>
    </row>
    <row r="651" spans="1:51" s="14" customFormat="1" ht="12">
      <c r="A651" s="14"/>
      <c r="B651" s="241"/>
      <c r="C651" s="242"/>
      <c r="D651" s="232" t="s">
        <v>144</v>
      </c>
      <c r="E651" s="243" t="s">
        <v>1</v>
      </c>
      <c r="F651" s="244" t="s">
        <v>566</v>
      </c>
      <c r="G651" s="242"/>
      <c r="H651" s="245">
        <v>687.98</v>
      </c>
      <c r="I651" s="246"/>
      <c r="J651" s="242"/>
      <c r="K651" s="242"/>
      <c r="L651" s="247"/>
      <c r="M651" s="248"/>
      <c r="N651" s="249"/>
      <c r="O651" s="249"/>
      <c r="P651" s="249"/>
      <c r="Q651" s="249"/>
      <c r="R651" s="249"/>
      <c r="S651" s="249"/>
      <c r="T651" s="250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1" t="s">
        <v>144</v>
      </c>
      <c r="AU651" s="251" t="s">
        <v>88</v>
      </c>
      <c r="AV651" s="14" t="s">
        <v>88</v>
      </c>
      <c r="AW651" s="14" t="s">
        <v>35</v>
      </c>
      <c r="AX651" s="14" t="s">
        <v>86</v>
      </c>
      <c r="AY651" s="251" t="s">
        <v>135</v>
      </c>
    </row>
    <row r="652" spans="1:65" s="2" customFormat="1" ht="37.8" customHeight="1">
      <c r="A652" s="39"/>
      <c r="B652" s="40"/>
      <c r="C652" s="216" t="s">
        <v>567</v>
      </c>
      <c r="D652" s="216" t="s">
        <v>138</v>
      </c>
      <c r="E652" s="217" t="s">
        <v>568</v>
      </c>
      <c r="F652" s="218" t="s">
        <v>569</v>
      </c>
      <c r="G652" s="219" t="s">
        <v>570</v>
      </c>
      <c r="H652" s="220">
        <v>1</v>
      </c>
      <c r="I652" s="221"/>
      <c r="J652" s="222">
        <f>ROUND(I652*H652,2)</f>
        <v>0</v>
      </c>
      <c r="K652" s="223"/>
      <c r="L652" s="45"/>
      <c r="M652" s="224" t="s">
        <v>1</v>
      </c>
      <c r="N652" s="225" t="s">
        <v>43</v>
      </c>
      <c r="O652" s="92"/>
      <c r="P652" s="226">
        <f>O652*H652</f>
        <v>0</v>
      </c>
      <c r="Q652" s="226">
        <v>0</v>
      </c>
      <c r="R652" s="226">
        <f>Q652*H652</f>
        <v>0</v>
      </c>
      <c r="S652" s="226">
        <v>0</v>
      </c>
      <c r="T652" s="227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28" t="s">
        <v>165</v>
      </c>
      <c r="AT652" s="228" t="s">
        <v>138</v>
      </c>
      <c r="AU652" s="228" t="s">
        <v>88</v>
      </c>
      <c r="AY652" s="18" t="s">
        <v>135</v>
      </c>
      <c r="BE652" s="229">
        <f>IF(N652="základní",J652,0)</f>
        <v>0</v>
      </c>
      <c r="BF652" s="229">
        <f>IF(N652="snížená",J652,0)</f>
        <v>0</v>
      </c>
      <c r="BG652" s="229">
        <f>IF(N652="zákl. přenesená",J652,0)</f>
        <v>0</v>
      </c>
      <c r="BH652" s="229">
        <f>IF(N652="sníž. přenesená",J652,0)</f>
        <v>0</v>
      </c>
      <c r="BI652" s="229">
        <f>IF(N652="nulová",J652,0)</f>
        <v>0</v>
      </c>
      <c r="BJ652" s="18" t="s">
        <v>86</v>
      </c>
      <c r="BK652" s="229">
        <f>ROUND(I652*H652,2)</f>
        <v>0</v>
      </c>
      <c r="BL652" s="18" t="s">
        <v>165</v>
      </c>
      <c r="BM652" s="228" t="s">
        <v>571</v>
      </c>
    </row>
    <row r="653" spans="1:65" s="2" customFormat="1" ht="24.15" customHeight="1">
      <c r="A653" s="39"/>
      <c r="B653" s="40"/>
      <c r="C653" s="274" t="s">
        <v>572</v>
      </c>
      <c r="D653" s="274" t="s">
        <v>495</v>
      </c>
      <c r="E653" s="275" t="s">
        <v>573</v>
      </c>
      <c r="F653" s="276" t="s">
        <v>574</v>
      </c>
      <c r="G653" s="277" t="s">
        <v>575</v>
      </c>
      <c r="H653" s="278">
        <v>189.06</v>
      </c>
      <c r="I653" s="279"/>
      <c r="J653" s="280">
        <f>ROUND(I653*H653,2)</f>
        <v>0</v>
      </c>
      <c r="K653" s="281"/>
      <c r="L653" s="282"/>
      <c r="M653" s="283" t="s">
        <v>1</v>
      </c>
      <c r="N653" s="284" t="s">
        <v>43</v>
      </c>
      <c r="O653" s="92"/>
      <c r="P653" s="226">
        <f>O653*H653</f>
        <v>0</v>
      </c>
      <c r="Q653" s="226">
        <v>0.00056</v>
      </c>
      <c r="R653" s="226">
        <f>Q653*H653</f>
        <v>0.1058736</v>
      </c>
      <c r="S653" s="226">
        <v>0</v>
      </c>
      <c r="T653" s="227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28" t="s">
        <v>357</v>
      </c>
      <c r="AT653" s="228" t="s">
        <v>495</v>
      </c>
      <c r="AU653" s="228" t="s">
        <v>88</v>
      </c>
      <c r="AY653" s="18" t="s">
        <v>135</v>
      </c>
      <c r="BE653" s="229">
        <f>IF(N653="základní",J653,0)</f>
        <v>0</v>
      </c>
      <c r="BF653" s="229">
        <f>IF(N653="snížená",J653,0)</f>
        <v>0</v>
      </c>
      <c r="BG653" s="229">
        <f>IF(N653="zákl. přenesená",J653,0)</f>
        <v>0</v>
      </c>
      <c r="BH653" s="229">
        <f>IF(N653="sníž. přenesená",J653,0)</f>
        <v>0</v>
      </c>
      <c r="BI653" s="229">
        <f>IF(N653="nulová",J653,0)</f>
        <v>0</v>
      </c>
      <c r="BJ653" s="18" t="s">
        <v>86</v>
      </c>
      <c r="BK653" s="229">
        <f>ROUND(I653*H653,2)</f>
        <v>0</v>
      </c>
      <c r="BL653" s="18" t="s">
        <v>165</v>
      </c>
      <c r="BM653" s="228" t="s">
        <v>576</v>
      </c>
    </row>
    <row r="654" spans="1:51" s="13" customFormat="1" ht="12">
      <c r="A654" s="13"/>
      <c r="B654" s="230"/>
      <c r="C654" s="231"/>
      <c r="D654" s="232" t="s">
        <v>144</v>
      </c>
      <c r="E654" s="233" t="s">
        <v>1</v>
      </c>
      <c r="F654" s="234" t="s">
        <v>577</v>
      </c>
      <c r="G654" s="231"/>
      <c r="H654" s="233" t="s">
        <v>1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0" t="s">
        <v>144</v>
      </c>
      <c r="AU654" s="240" t="s">
        <v>88</v>
      </c>
      <c r="AV654" s="13" t="s">
        <v>86</v>
      </c>
      <c r="AW654" s="13" t="s">
        <v>35</v>
      </c>
      <c r="AX654" s="13" t="s">
        <v>78</v>
      </c>
      <c r="AY654" s="240" t="s">
        <v>135</v>
      </c>
    </row>
    <row r="655" spans="1:51" s="14" customFormat="1" ht="12">
      <c r="A655" s="14"/>
      <c r="B655" s="241"/>
      <c r="C655" s="242"/>
      <c r="D655" s="232" t="s">
        <v>144</v>
      </c>
      <c r="E655" s="243" t="s">
        <v>1</v>
      </c>
      <c r="F655" s="244" t="s">
        <v>578</v>
      </c>
      <c r="G655" s="242"/>
      <c r="H655" s="245">
        <v>189.06</v>
      </c>
      <c r="I655" s="246"/>
      <c r="J655" s="242"/>
      <c r="K655" s="242"/>
      <c r="L655" s="247"/>
      <c r="M655" s="248"/>
      <c r="N655" s="249"/>
      <c r="O655" s="249"/>
      <c r="P655" s="249"/>
      <c r="Q655" s="249"/>
      <c r="R655" s="249"/>
      <c r="S655" s="249"/>
      <c r="T655" s="25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1" t="s">
        <v>144</v>
      </c>
      <c r="AU655" s="251" t="s">
        <v>88</v>
      </c>
      <c r="AV655" s="14" t="s">
        <v>88</v>
      </c>
      <c r="AW655" s="14" t="s">
        <v>35</v>
      </c>
      <c r="AX655" s="14" t="s">
        <v>86</v>
      </c>
      <c r="AY655" s="251" t="s">
        <v>135</v>
      </c>
    </row>
    <row r="656" spans="1:65" s="2" customFormat="1" ht="24.15" customHeight="1">
      <c r="A656" s="39"/>
      <c r="B656" s="40"/>
      <c r="C656" s="274" t="s">
        <v>579</v>
      </c>
      <c r="D656" s="274" t="s">
        <v>495</v>
      </c>
      <c r="E656" s="275" t="s">
        <v>580</v>
      </c>
      <c r="F656" s="276" t="s">
        <v>581</v>
      </c>
      <c r="G656" s="277" t="s">
        <v>575</v>
      </c>
      <c r="H656" s="278">
        <v>109.02</v>
      </c>
      <c r="I656" s="279"/>
      <c r="J656" s="280">
        <f>ROUND(I656*H656,2)</f>
        <v>0</v>
      </c>
      <c r="K656" s="281"/>
      <c r="L656" s="282"/>
      <c r="M656" s="283" t="s">
        <v>1</v>
      </c>
      <c r="N656" s="284" t="s">
        <v>43</v>
      </c>
      <c r="O656" s="92"/>
      <c r="P656" s="226">
        <f>O656*H656</f>
        <v>0</v>
      </c>
      <c r="Q656" s="226">
        <v>0.00278</v>
      </c>
      <c r="R656" s="226">
        <f>Q656*H656</f>
        <v>0.3030756</v>
      </c>
      <c r="S656" s="226">
        <v>0</v>
      </c>
      <c r="T656" s="227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28" t="s">
        <v>357</v>
      </c>
      <c r="AT656" s="228" t="s">
        <v>495</v>
      </c>
      <c r="AU656" s="228" t="s">
        <v>88</v>
      </c>
      <c r="AY656" s="18" t="s">
        <v>135</v>
      </c>
      <c r="BE656" s="229">
        <f>IF(N656="základní",J656,0)</f>
        <v>0</v>
      </c>
      <c r="BF656" s="229">
        <f>IF(N656="snížená",J656,0)</f>
        <v>0</v>
      </c>
      <c r="BG656" s="229">
        <f>IF(N656="zákl. přenesená",J656,0)</f>
        <v>0</v>
      </c>
      <c r="BH656" s="229">
        <f>IF(N656="sníž. přenesená",J656,0)</f>
        <v>0</v>
      </c>
      <c r="BI656" s="229">
        <f>IF(N656="nulová",J656,0)</f>
        <v>0</v>
      </c>
      <c r="BJ656" s="18" t="s">
        <v>86</v>
      </c>
      <c r="BK656" s="229">
        <f>ROUND(I656*H656,2)</f>
        <v>0</v>
      </c>
      <c r="BL656" s="18" t="s">
        <v>165</v>
      </c>
      <c r="BM656" s="228" t="s">
        <v>582</v>
      </c>
    </row>
    <row r="657" spans="1:51" s="13" customFormat="1" ht="12">
      <c r="A657" s="13"/>
      <c r="B657" s="230"/>
      <c r="C657" s="231"/>
      <c r="D657" s="232" t="s">
        <v>144</v>
      </c>
      <c r="E657" s="233" t="s">
        <v>1</v>
      </c>
      <c r="F657" s="234" t="s">
        <v>577</v>
      </c>
      <c r="G657" s="231"/>
      <c r="H657" s="233" t="s">
        <v>1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0" t="s">
        <v>144</v>
      </c>
      <c r="AU657" s="240" t="s">
        <v>88</v>
      </c>
      <c r="AV657" s="13" t="s">
        <v>86</v>
      </c>
      <c r="AW657" s="13" t="s">
        <v>35</v>
      </c>
      <c r="AX657" s="13" t="s">
        <v>78</v>
      </c>
      <c r="AY657" s="240" t="s">
        <v>135</v>
      </c>
    </row>
    <row r="658" spans="1:51" s="14" customFormat="1" ht="12">
      <c r="A658" s="14"/>
      <c r="B658" s="241"/>
      <c r="C658" s="242"/>
      <c r="D658" s="232" t="s">
        <v>144</v>
      </c>
      <c r="E658" s="243" t="s">
        <v>1</v>
      </c>
      <c r="F658" s="244" t="s">
        <v>583</v>
      </c>
      <c r="G658" s="242"/>
      <c r="H658" s="245">
        <v>109.02</v>
      </c>
      <c r="I658" s="246"/>
      <c r="J658" s="242"/>
      <c r="K658" s="242"/>
      <c r="L658" s="247"/>
      <c r="M658" s="248"/>
      <c r="N658" s="249"/>
      <c r="O658" s="249"/>
      <c r="P658" s="249"/>
      <c r="Q658" s="249"/>
      <c r="R658" s="249"/>
      <c r="S658" s="249"/>
      <c r="T658" s="25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1" t="s">
        <v>144</v>
      </c>
      <c r="AU658" s="251" t="s">
        <v>88</v>
      </c>
      <c r="AV658" s="14" t="s">
        <v>88</v>
      </c>
      <c r="AW658" s="14" t="s">
        <v>35</v>
      </c>
      <c r="AX658" s="14" t="s">
        <v>86</v>
      </c>
      <c r="AY658" s="251" t="s">
        <v>135</v>
      </c>
    </row>
    <row r="659" spans="1:65" s="2" customFormat="1" ht="16.5" customHeight="1">
      <c r="A659" s="39"/>
      <c r="B659" s="40"/>
      <c r="C659" s="274" t="s">
        <v>584</v>
      </c>
      <c r="D659" s="274" t="s">
        <v>495</v>
      </c>
      <c r="E659" s="275" t="s">
        <v>585</v>
      </c>
      <c r="F659" s="276" t="s">
        <v>586</v>
      </c>
      <c r="G659" s="277" t="s">
        <v>575</v>
      </c>
      <c r="H659" s="278">
        <v>69</v>
      </c>
      <c r="I659" s="279"/>
      <c r="J659" s="280">
        <f>ROUND(I659*H659,2)</f>
        <v>0</v>
      </c>
      <c r="K659" s="281"/>
      <c r="L659" s="282"/>
      <c r="M659" s="283" t="s">
        <v>1</v>
      </c>
      <c r="N659" s="284" t="s">
        <v>43</v>
      </c>
      <c r="O659" s="92"/>
      <c r="P659" s="226">
        <f>O659*H659</f>
        <v>0</v>
      </c>
      <c r="Q659" s="226">
        <v>0.00111</v>
      </c>
      <c r="R659" s="226">
        <f>Q659*H659</f>
        <v>0.07659</v>
      </c>
      <c r="S659" s="226">
        <v>0</v>
      </c>
      <c r="T659" s="227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28" t="s">
        <v>357</v>
      </c>
      <c r="AT659" s="228" t="s">
        <v>495</v>
      </c>
      <c r="AU659" s="228" t="s">
        <v>88</v>
      </c>
      <c r="AY659" s="18" t="s">
        <v>135</v>
      </c>
      <c r="BE659" s="229">
        <f>IF(N659="základní",J659,0)</f>
        <v>0</v>
      </c>
      <c r="BF659" s="229">
        <f>IF(N659="snížená",J659,0)</f>
        <v>0</v>
      </c>
      <c r="BG659" s="229">
        <f>IF(N659="zákl. přenesená",J659,0)</f>
        <v>0</v>
      </c>
      <c r="BH659" s="229">
        <f>IF(N659="sníž. přenesená",J659,0)</f>
        <v>0</v>
      </c>
      <c r="BI659" s="229">
        <f>IF(N659="nulová",J659,0)</f>
        <v>0</v>
      </c>
      <c r="BJ659" s="18" t="s">
        <v>86</v>
      </c>
      <c r="BK659" s="229">
        <f>ROUND(I659*H659,2)</f>
        <v>0</v>
      </c>
      <c r="BL659" s="18" t="s">
        <v>165</v>
      </c>
      <c r="BM659" s="228" t="s">
        <v>587</v>
      </c>
    </row>
    <row r="660" spans="1:51" s="13" customFormat="1" ht="12">
      <c r="A660" s="13"/>
      <c r="B660" s="230"/>
      <c r="C660" s="231"/>
      <c r="D660" s="232" t="s">
        <v>144</v>
      </c>
      <c r="E660" s="233" t="s">
        <v>1</v>
      </c>
      <c r="F660" s="234" t="s">
        <v>577</v>
      </c>
      <c r="G660" s="231"/>
      <c r="H660" s="233" t="s">
        <v>1</v>
      </c>
      <c r="I660" s="235"/>
      <c r="J660" s="231"/>
      <c r="K660" s="231"/>
      <c r="L660" s="236"/>
      <c r="M660" s="237"/>
      <c r="N660" s="238"/>
      <c r="O660" s="238"/>
      <c r="P660" s="238"/>
      <c r="Q660" s="238"/>
      <c r="R660" s="238"/>
      <c r="S660" s="238"/>
      <c r="T660" s="23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0" t="s">
        <v>144</v>
      </c>
      <c r="AU660" s="240" t="s">
        <v>88</v>
      </c>
      <c r="AV660" s="13" t="s">
        <v>86</v>
      </c>
      <c r="AW660" s="13" t="s">
        <v>35</v>
      </c>
      <c r="AX660" s="13" t="s">
        <v>78</v>
      </c>
      <c r="AY660" s="240" t="s">
        <v>135</v>
      </c>
    </row>
    <row r="661" spans="1:51" s="14" customFormat="1" ht="12">
      <c r="A661" s="14"/>
      <c r="B661" s="241"/>
      <c r="C661" s="242"/>
      <c r="D661" s="232" t="s">
        <v>144</v>
      </c>
      <c r="E661" s="243" t="s">
        <v>1</v>
      </c>
      <c r="F661" s="244" t="s">
        <v>588</v>
      </c>
      <c r="G661" s="242"/>
      <c r="H661" s="245">
        <v>69</v>
      </c>
      <c r="I661" s="246"/>
      <c r="J661" s="242"/>
      <c r="K661" s="242"/>
      <c r="L661" s="247"/>
      <c r="M661" s="248"/>
      <c r="N661" s="249"/>
      <c r="O661" s="249"/>
      <c r="P661" s="249"/>
      <c r="Q661" s="249"/>
      <c r="R661" s="249"/>
      <c r="S661" s="249"/>
      <c r="T661" s="25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1" t="s">
        <v>144</v>
      </c>
      <c r="AU661" s="251" t="s">
        <v>88</v>
      </c>
      <c r="AV661" s="14" t="s">
        <v>88</v>
      </c>
      <c r="AW661" s="14" t="s">
        <v>35</v>
      </c>
      <c r="AX661" s="14" t="s">
        <v>86</v>
      </c>
      <c r="AY661" s="251" t="s">
        <v>135</v>
      </c>
    </row>
    <row r="662" spans="1:65" s="2" customFormat="1" ht="16.5" customHeight="1">
      <c r="A662" s="39"/>
      <c r="B662" s="40"/>
      <c r="C662" s="274" t="s">
        <v>589</v>
      </c>
      <c r="D662" s="274" t="s">
        <v>495</v>
      </c>
      <c r="E662" s="275" t="s">
        <v>590</v>
      </c>
      <c r="F662" s="276" t="s">
        <v>591</v>
      </c>
      <c r="G662" s="277" t="s">
        <v>575</v>
      </c>
      <c r="H662" s="278">
        <v>193.66</v>
      </c>
      <c r="I662" s="279"/>
      <c r="J662" s="280">
        <f>ROUND(I662*H662,2)</f>
        <v>0</v>
      </c>
      <c r="K662" s="281"/>
      <c r="L662" s="282"/>
      <c r="M662" s="283" t="s">
        <v>1</v>
      </c>
      <c r="N662" s="284" t="s">
        <v>43</v>
      </c>
      <c r="O662" s="92"/>
      <c r="P662" s="226">
        <f>O662*H662</f>
        <v>0</v>
      </c>
      <c r="Q662" s="226">
        <v>0.00111</v>
      </c>
      <c r="R662" s="226">
        <f>Q662*H662</f>
        <v>0.2149626</v>
      </c>
      <c r="S662" s="226">
        <v>0</v>
      </c>
      <c r="T662" s="227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28" t="s">
        <v>357</v>
      </c>
      <c r="AT662" s="228" t="s">
        <v>495</v>
      </c>
      <c r="AU662" s="228" t="s">
        <v>88</v>
      </c>
      <c r="AY662" s="18" t="s">
        <v>135</v>
      </c>
      <c r="BE662" s="229">
        <f>IF(N662="základní",J662,0)</f>
        <v>0</v>
      </c>
      <c r="BF662" s="229">
        <f>IF(N662="snížená",J662,0)</f>
        <v>0</v>
      </c>
      <c r="BG662" s="229">
        <f>IF(N662="zákl. přenesená",J662,0)</f>
        <v>0</v>
      </c>
      <c r="BH662" s="229">
        <f>IF(N662="sníž. přenesená",J662,0)</f>
        <v>0</v>
      </c>
      <c r="BI662" s="229">
        <f>IF(N662="nulová",J662,0)</f>
        <v>0</v>
      </c>
      <c r="BJ662" s="18" t="s">
        <v>86</v>
      </c>
      <c r="BK662" s="229">
        <f>ROUND(I662*H662,2)</f>
        <v>0</v>
      </c>
      <c r="BL662" s="18" t="s">
        <v>165</v>
      </c>
      <c r="BM662" s="228" t="s">
        <v>592</v>
      </c>
    </row>
    <row r="663" spans="1:51" s="13" customFormat="1" ht="12">
      <c r="A663" s="13"/>
      <c r="B663" s="230"/>
      <c r="C663" s="231"/>
      <c r="D663" s="232" t="s">
        <v>144</v>
      </c>
      <c r="E663" s="233" t="s">
        <v>1</v>
      </c>
      <c r="F663" s="234" t="s">
        <v>577</v>
      </c>
      <c r="G663" s="231"/>
      <c r="H663" s="233" t="s">
        <v>1</v>
      </c>
      <c r="I663" s="235"/>
      <c r="J663" s="231"/>
      <c r="K663" s="231"/>
      <c r="L663" s="236"/>
      <c r="M663" s="237"/>
      <c r="N663" s="238"/>
      <c r="O663" s="238"/>
      <c r="P663" s="238"/>
      <c r="Q663" s="238"/>
      <c r="R663" s="238"/>
      <c r="S663" s="238"/>
      <c r="T663" s="23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0" t="s">
        <v>144</v>
      </c>
      <c r="AU663" s="240" t="s">
        <v>88</v>
      </c>
      <c r="AV663" s="13" t="s">
        <v>86</v>
      </c>
      <c r="AW663" s="13" t="s">
        <v>35</v>
      </c>
      <c r="AX663" s="13" t="s">
        <v>78</v>
      </c>
      <c r="AY663" s="240" t="s">
        <v>135</v>
      </c>
    </row>
    <row r="664" spans="1:51" s="14" customFormat="1" ht="12">
      <c r="A664" s="14"/>
      <c r="B664" s="241"/>
      <c r="C664" s="242"/>
      <c r="D664" s="232" t="s">
        <v>144</v>
      </c>
      <c r="E664" s="243" t="s">
        <v>1</v>
      </c>
      <c r="F664" s="244" t="s">
        <v>593</v>
      </c>
      <c r="G664" s="242"/>
      <c r="H664" s="245">
        <v>193.66</v>
      </c>
      <c r="I664" s="246"/>
      <c r="J664" s="242"/>
      <c r="K664" s="242"/>
      <c r="L664" s="247"/>
      <c r="M664" s="248"/>
      <c r="N664" s="249"/>
      <c r="O664" s="249"/>
      <c r="P664" s="249"/>
      <c r="Q664" s="249"/>
      <c r="R664" s="249"/>
      <c r="S664" s="249"/>
      <c r="T664" s="250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1" t="s">
        <v>144</v>
      </c>
      <c r="AU664" s="251" t="s">
        <v>88</v>
      </c>
      <c r="AV664" s="14" t="s">
        <v>88</v>
      </c>
      <c r="AW664" s="14" t="s">
        <v>35</v>
      </c>
      <c r="AX664" s="14" t="s">
        <v>86</v>
      </c>
      <c r="AY664" s="251" t="s">
        <v>135</v>
      </c>
    </row>
    <row r="665" spans="1:65" s="2" customFormat="1" ht="16.5" customHeight="1">
      <c r="A665" s="39"/>
      <c r="B665" s="40"/>
      <c r="C665" s="274" t="s">
        <v>594</v>
      </c>
      <c r="D665" s="274" t="s">
        <v>495</v>
      </c>
      <c r="E665" s="275" t="s">
        <v>595</v>
      </c>
      <c r="F665" s="276" t="s">
        <v>596</v>
      </c>
      <c r="G665" s="277" t="s">
        <v>575</v>
      </c>
      <c r="H665" s="278">
        <v>90.85</v>
      </c>
      <c r="I665" s="279"/>
      <c r="J665" s="280">
        <f>ROUND(I665*H665,2)</f>
        <v>0</v>
      </c>
      <c r="K665" s="281"/>
      <c r="L665" s="282"/>
      <c r="M665" s="283" t="s">
        <v>1</v>
      </c>
      <c r="N665" s="284" t="s">
        <v>43</v>
      </c>
      <c r="O665" s="92"/>
      <c r="P665" s="226">
        <f>O665*H665</f>
        <v>0</v>
      </c>
      <c r="Q665" s="226">
        <v>0.00222</v>
      </c>
      <c r="R665" s="226">
        <f>Q665*H665</f>
        <v>0.201687</v>
      </c>
      <c r="S665" s="226">
        <v>0</v>
      </c>
      <c r="T665" s="227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28" t="s">
        <v>357</v>
      </c>
      <c r="AT665" s="228" t="s">
        <v>495</v>
      </c>
      <c r="AU665" s="228" t="s">
        <v>88</v>
      </c>
      <c r="AY665" s="18" t="s">
        <v>135</v>
      </c>
      <c r="BE665" s="229">
        <f>IF(N665="základní",J665,0)</f>
        <v>0</v>
      </c>
      <c r="BF665" s="229">
        <f>IF(N665="snížená",J665,0)</f>
        <v>0</v>
      </c>
      <c r="BG665" s="229">
        <f>IF(N665="zákl. přenesená",J665,0)</f>
        <v>0</v>
      </c>
      <c r="BH665" s="229">
        <f>IF(N665="sníž. přenesená",J665,0)</f>
        <v>0</v>
      </c>
      <c r="BI665" s="229">
        <f>IF(N665="nulová",J665,0)</f>
        <v>0</v>
      </c>
      <c r="BJ665" s="18" t="s">
        <v>86</v>
      </c>
      <c r="BK665" s="229">
        <f>ROUND(I665*H665,2)</f>
        <v>0</v>
      </c>
      <c r="BL665" s="18" t="s">
        <v>165</v>
      </c>
      <c r="BM665" s="228" t="s">
        <v>597</v>
      </c>
    </row>
    <row r="666" spans="1:51" s="13" customFormat="1" ht="12">
      <c r="A666" s="13"/>
      <c r="B666" s="230"/>
      <c r="C666" s="231"/>
      <c r="D666" s="232" t="s">
        <v>144</v>
      </c>
      <c r="E666" s="233" t="s">
        <v>1</v>
      </c>
      <c r="F666" s="234" t="s">
        <v>577</v>
      </c>
      <c r="G666" s="231"/>
      <c r="H666" s="233" t="s">
        <v>1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0" t="s">
        <v>144</v>
      </c>
      <c r="AU666" s="240" t="s">
        <v>88</v>
      </c>
      <c r="AV666" s="13" t="s">
        <v>86</v>
      </c>
      <c r="AW666" s="13" t="s">
        <v>35</v>
      </c>
      <c r="AX666" s="13" t="s">
        <v>78</v>
      </c>
      <c r="AY666" s="240" t="s">
        <v>135</v>
      </c>
    </row>
    <row r="667" spans="1:51" s="14" customFormat="1" ht="12">
      <c r="A667" s="14"/>
      <c r="B667" s="241"/>
      <c r="C667" s="242"/>
      <c r="D667" s="232" t="s">
        <v>144</v>
      </c>
      <c r="E667" s="243" t="s">
        <v>1</v>
      </c>
      <c r="F667" s="244" t="s">
        <v>598</v>
      </c>
      <c r="G667" s="242"/>
      <c r="H667" s="245">
        <v>90.85</v>
      </c>
      <c r="I667" s="246"/>
      <c r="J667" s="242"/>
      <c r="K667" s="242"/>
      <c r="L667" s="247"/>
      <c r="M667" s="248"/>
      <c r="N667" s="249"/>
      <c r="O667" s="249"/>
      <c r="P667" s="249"/>
      <c r="Q667" s="249"/>
      <c r="R667" s="249"/>
      <c r="S667" s="249"/>
      <c r="T667" s="250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1" t="s">
        <v>144</v>
      </c>
      <c r="AU667" s="251" t="s">
        <v>88</v>
      </c>
      <c r="AV667" s="14" t="s">
        <v>88</v>
      </c>
      <c r="AW667" s="14" t="s">
        <v>35</v>
      </c>
      <c r="AX667" s="14" t="s">
        <v>86</v>
      </c>
      <c r="AY667" s="251" t="s">
        <v>135</v>
      </c>
    </row>
    <row r="668" spans="1:65" s="2" customFormat="1" ht="21.75" customHeight="1">
      <c r="A668" s="39"/>
      <c r="B668" s="40"/>
      <c r="C668" s="274" t="s">
        <v>599</v>
      </c>
      <c r="D668" s="274" t="s">
        <v>495</v>
      </c>
      <c r="E668" s="275" t="s">
        <v>600</v>
      </c>
      <c r="F668" s="276" t="s">
        <v>601</v>
      </c>
      <c r="G668" s="277" t="s">
        <v>575</v>
      </c>
      <c r="H668" s="278">
        <v>2.875</v>
      </c>
      <c r="I668" s="279"/>
      <c r="J668" s="280">
        <f>ROUND(I668*H668,2)</f>
        <v>0</v>
      </c>
      <c r="K668" s="281"/>
      <c r="L668" s="282"/>
      <c r="M668" s="283" t="s">
        <v>1</v>
      </c>
      <c r="N668" s="284" t="s">
        <v>43</v>
      </c>
      <c r="O668" s="92"/>
      <c r="P668" s="226">
        <f>O668*H668</f>
        <v>0</v>
      </c>
      <c r="Q668" s="226">
        <v>0.00222</v>
      </c>
      <c r="R668" s="226">
        <f>Q668*H668</f>
        <v>0.0063825</v>
      </c>
      <c r="S668" s="226">
        <v>0</v>
      </c>
      <c r="T668" s="227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28" t="s">
        <v>357</v>
      </c>
      <c r="AT668" s="228" t="s">
        <v>495</v>
      </c>
      <c r="AU668" s="228" t="s">
        <v>88</v>
      </c>
      <c r="AY668" s="18" t="s">
        <v>135</v>
      </c>
      <c r="BE668" s="229">
        <f>IF(N668="základní",J668,0)</f>
        <v>0</v>
      </c>
      <c r="BF668" s="229">
        <f>IF(N668="snížená",J668,0)</f>
        <v>0</v>
      </c>
      <c r="BG668" s="229">
        <f>IF(N668="zákl. přenesená",J668,0)</f>
        <v>0</v>
      </c>
      <c r="BH668" s="229">
        <f>IF(N668="sníž. přenesená",J668,0)</f>
        <v>0</v>
      </c>
      <c r="BI668" s="229">
        <f>IF(N668="nulová",J668,0)</f>
        <v>0</v>
      </c>
      <c r="BJ668" s="18" t="s">
        <v>86</v>
      </c>
      <c r="BK668" s="229">
        <f>ROUND(I668*H668,2)</f>
        <v>0</v>
      </c>
      <c r="BL668" s="18" t="s">
        <v>165</v>
      </c>
      <c r="BM668" s="228" t="s">
        <v>602</v>
      </c>
    </row>
    <row r="669" spans="1:51" s="13" customFormat="1" ht="12">
      <c r="A669" s="13"/>
      <c r="B669" s="230"/>
      <c r="C669" s="231"/>
      <c r="D669" s="232" t="s">
        <v>144</v>
      </c>
      <c r="E669" s="233" t="s">
        <v>1</v>
      </c>
      <c r="F669" s="234" t="s">
        <v>577</v>
      </c>
      <c r="G669" s="231"/>
      <c r="H669" s="233" t="s">
        <v>1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0" t="s">
        <v>144</v>
      </c>
      <c r="AU669" s="240" t="s">
        <v>88</v>
      </c>
      <c r="AV669" s="13" t="s">
        <v>86</v>
      </c>
      <c r="AW669" s="13" t="s">
        <v>35</v>
      </c>
      <c r="AX669" s="13" t="s">
        <v>78</v>
      </c>
      <c r="AY669" s="240" t="s">
        <v>135</v>
      </c>
    </row>
    <row r="670" spans="1:51" s="14" customFormat="1" ht="12">
      <c r="A670" s="14"/>
      <c r="B670" s="241"/>
      <c r="C670" s="242"/>
      <c r="D670" s="232" t="s">
        <v>144</v>
      </c>
      <c r="E670" s="243" t="s">
        <v>1</v>
      </c>
      <c r="F670" s="244" t="s">
        <v>603</v>
      </c>
      <c r="G670" s="242"/>
      <c r="H670" s="245">
        <v>2.875</v>
      </c>
      <c r="I670" s="246"/>
      <c r="J670" s="242"/>
      <c r="K670" s="242"/>
      <c r="L670" s="247"/>
      <c r="M670" s="248"/>
      <c r="N670" s="249"/>
      <c r="O670" s="249"/>
      <c r="P670" s="249"/>
      <c r="Q670" s="249"/>
      <c r="R670" s="249"/>
      <c r="S670" s="249"/>
      <c r="T670" s="25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1" t="s">
        <v>144</v>
      </c>
      <c r="AU670" s="251" t="s">
        <v>88</v>
      </c>
      <c r="AV670" s="14" t="s">
        <v>88</v>
      </c>
      <c r="AW670" s="14" t="s">
        <v>35</v>
      </c>
      <c r="AX670" s="14" t="s">
        <v>86</v>
      </c>
      <c r="AY670" s="251" t="s">
        <v>135</v>
      </c>
    </row>
    <row r="671" spans="1:65" s="2" customFormat="1" ht="21.75" customHeight="1">
      <c r="A671" s="39"/>
      <c r="B671" s="40"/>
      <c r="C671" s="216" t="s">
        <v>604</v>
      </c>
      <c r="D671" s="216" t="s">
        <v>138</v>
      </c>
      <c r="E671" s="217" t="s">
        <v>605</v>
      </c>
      <c r="F671" s="218" t="s">
        <v>606</v>
      </c>
      <c r="G671" s="219" t="s">
        <v>544</v>
      </c>
      <c r="H671" s="220">
        <v>3</v>
      </c>
      <c r="I671" s="221"/>
      <c r="J671" s="222">
        <f>ROUND(I671*H671,2)</f>
        <v>0</v>
      </c>
      <c r="K671" s="223"/>
      <c r="L671" s="45"/>
      <c r="M671" s="224" t="s">
        <v>1</v>
      </c>
      <c r="N671" s="225" t="s">
        <v>43</v>
      </c>
      <c r="O671" s="92"/>
      <c r="P671" s="226">
        <f>O671*H671</f>
        <v>0</v>
      </c>
      <c r="Q671" s="226">
        <v>0.00906</v>
      </c>
      <c r="R671" s="226">
        <f>Q671*H671</f>
        <v>0.027180000000000003</v>
      </c>
      <c r="S671" s="226">
        <v>0</v>
      </c>
      <c r="T671" s="227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8" t="s">
        <v>165</v>
      </c>
      <c r="AT671" s="228" t="s">
        <v>138</v>
      </c>
      <c r="AU671" s="228" t="s">
        <v>88</v>
      </c>
      <c r="AY671" s="18" t="s">
        <v>135</v>
      </c>
      <c r="BE671" s="229">
        <f>IF(N671="základní",J671,0)</f>
        <v>0</v>
      </c>
      <c r="BF671" s="229">
        <f>IF(N671="snížená",J671,0)</f>
        <v>0</v>
      </c>
      <c r="BG671" s="229">
        <f>IF(N671="zákl. přenesená",J671,0)</f>
        <v>0</v>
      </c>
      <c r="BH671" s="229">
        <f>IF(N671="sníž. přenesená",J671,0)</f>
        <v>0</v>
      </c>
      <c r="BI671" s="229">
        <f>IF(N671="nulová",J671,0)</f>
        <v>0</v>
      </c>
      <c r="BJ671" s="18" t="s">
        <v>86</v>
      </c>
      <c r="BK671" s="229">
        <f>ROUND(I671*H671,2)</f>
        <v>0</v>
      </c>
      <c r="BL671" s="18" t="s">
        <v>165</v>
      </c>
      <c r="BM671" s="228" t="s">
        <v>607</v>
      </c>
    </row>
    <row r="672" spans="1:65" s="2" customFormat="1" ht="24.15" customHeight="1">
      <c r="A672" s="39"/>
      <c r="B672" s="40"/>
      <c r="C672" s="216" t="s">
        <v>608</v>
      </c>
      <c r="D672" s="216" t="s">
        <v>138</v>
      </c>
      <c r="E672" s="217" t="s">
        <v>609</v>
      </c>
      <c r="F672" s="218" t="s">
        <v>610</v>
      </c>
      <c r="G672" s="219" t="s">
        <v>503</v>
      </c>
      <c r="H672" s="285"/>
      <c r="I672" s="221"/>
      <c r="J672" s="222">
        <f>ROUND(I672*H672,2)</f>
        <v>0</v>
      </c>
      <c r="K672" s="223"/>
      <c r="L672" s="45"/>
      <c r="M672" s="224" t="s">
        <v>1</v>
      </c>
      <c r="N672" s="225" t="s">
        <v>43</v>
      </c>
      <c r="O672" s="92"/>
      <c r="P672" s="226">
        <f>O672*H672</f>
        <v>0</v>
      </c>
      <c r="Q672" s="226">
        <v>0</v>
      </c>
      <c r="R672" s="226">
        <f>Q672*H672</f>
        <v>0</v>
      </c>
      <c r="S672" s="226">
        <v>0</v>
      </c>
      <c r="T672" s="227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28" t="s">
        <v>165</v>
      </c>
      <c r="AT672" s="228" t="s">
        <v>138</v>
      </c>
      <c r="AU672" s="228" t="s">
        <v>88</v>
      </c>
      <c r="AY672" s="18" t="s">
        <v>135</v>
      </c>
      <c r="BE672" s="229">
        <f>IF(N672="základní",J672,0)</f>
        <v>0</v>
      </c>
      <c r="BF672" s="229">
        <f>IF(N672="snížená",J672,0)</f>
        <v>0</v>
      </c>
      <c r="BG672" s="229">
        <f>IF(N672="zákl. přenesená",J672,0)</f>
        <v>0</v>
      </c>
      <c r="BH672" s="229">
        <f>IF(N672="sníž. přenesená",J672,0)</f>
        <v>0</v>
      </c>
      <c r="BI672" s="229">
        <f>IF(N672="nulová",J672,0)</f>
        <v>0</v>
      </c>
      <c r="BJ672" s="18" t="s">
        <v>86</v>
      </c>
      <c r="BK672" s="229">
        <f>ROUND(I672*H672,2)</f>
        <v>0</v>
      </c>
      <c r="BL672" s="18" t="s">
        <v>165</v>
      </c>
      <c r="BM672" s="228" t="s">
        <v>611</v>
      </c>
    </row>
    <row r="673" spans="1:63" s="12" customFormat="1" ht="22.8" customHeight="1">
      <c r="A673" s="12"/>
      <c r="B673" s="200"/>
      <c r="C673" s="201"/>
      <c r="D673" s="202" t="s">
        <v>77</v>
      </c>
      <c r="E673" s="214" t="s">
        <v>612</v>
      </c>
      <c r="F673" s="214" t="s">
        <v>613</v>
      </c>
      <c r="G673" s="201"/>
      <c r="H673" s="201"/>
      <c r="I673" s="204"/>
      <c r="J673" s="215">
        <f>BK673</f>
        <v>0</v>
      </c>
      <c r="K673" s="201"/>
      <c r="L673" s="206"/>
      <c r="M673" s="207"/>
      <c r="N673" s="208"/>
      <c r="O673" s="208"/>
      <c r="P673" s="209">
        <f>SUM(P674:P676)</f>
        <v>0</v>
      </c>
      <c r="Q673" s="208"/>
      <c r="R673" s="209">
        <f>SUM(R674:R676)</f>
        <v>0.009810000000000001</v>
      </c>
      <c r="S673" s="208"/>
      <c r="T673" s="210">
        <f>SUM(T674:T676)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11" t="s">
        <v>88</v>
      </c>
      <c r="AT673" s="212" t="s">
        <v>77</v>
      </c>
      <c r="AU673" s="212" t="s">
        <v>86</v>
      </c>
      <c r="AY673" s="211" t="s">
        <v>135</v>
      </c>
      <c r="BK673" s="213">
        <f>SUM(BK674:BK676)</f>
        <v>0</v>
      </c>
    </row>
    <row r="674" spans="1:65" s="2" customFormat="1" ht="21.75" customHeight="1">
      <c r="A674" s="39"/>
      <c r="B674" s="40"/>
      <c r="C674" s="216" t="s">
        <v>614</v>
      </c>
      <c r="D674" s="216" t="s">
        <v>138</v>
      </c>
      <c r="E674" s="217" t="s">
        <v>615</v>
      </c>
      <c r="F674" s="218" t="s">
        <v>616</v>
      </c>
      <c r="G674" s="219" t="s">
        <v>217</v>
      </c>
      <c r="H674" s="220">
        <v>9</v>
      </c>
      <c r="I674" s="221"/>
      <c r="J674" s="222">
        <f>ROUND(I674*H674,2)</f>
        <v>0</v>
      </c>
      <c r="K674" s="223"/>
      <c r="L674" s="45"/>
      <c r="M674" s="224" t="s">
        <v>1</v>
      </c>
      <c r="N674" s="225" t="s">
        <v>43</v>
      </c>
      <c r="O674" s="92"/>
      <c r="P674" s="226">
        <f>O674*H674</f>
        <v>0</v>
      </c>
      <c r="Q674" s="226">
        <v>0.00109</v>
      </c>
      <c r="R674" s="226">
        <f>Q674*H674</f>
        <v>0.009810000000000001</v>
      </c>
      <c r="S674" s="226">
        <v>0</v>
      </c>
      <c r="T674" s="227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28" t="s">
        <v>165</v>
      </c>
      <c r="AT674" s="228" t="s">
        <v>138</v>
      </c>
      <c r="AU674" s="228" t="s">
        <v>88</v>
      </c>
      <c r="AY674" s="18" t="s">
        <v>135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18" t="s">
        <v>86</v>
      </c>
      <c r="BK674" s="229">
        <f>ROUND(I674*H674,2)</f>
        <v>0</v>
      </c>
      <c r="BL674" s="18" t="s">
        <v>165</v>
      </c>
      <c r="BM674" s="228" t="s">
        <v>617</v>
      </c>
    </row>
    <row r="675" spans="1:51" s="14" customFormat="1" ht="12">
      <c r="A675" s="14"/>
      <c r="B675" s="241"/>
      <c r="C675" s="242"/>
      <c r="D675" s="232" t="s">
        <v>144</v>
      </c>
      <c r="E675" s="243" t="s">
        <v>1</v>
      </c>
      <c r="F675" s="244" t="s">
        <v>618</v>
      </c>
      <c r="G675" s="242"/>
      <c r="H675" s="245">
        <v>9</v>
      </c>
      <c r="I675" s="246"/>
      <c r="J675" s="242"/>
      <c r="K675" s="242"/>
      <c r="L675" s="247"/>
      <c r="M675" s="248"/>
      <c r="N675" s="249"/>
      <c r="O675" s="249"/>
      <c r="P675" s="249"/>
      <c r="Q675" s="249"/>
      <c r="R675" s="249"/>
      <c r="S675" s="249"/>
      <c r="T675" s="250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1" t="s">
        <v>144</v>
      </c>
      <c r="AU675" s="251" t="s">
        <v>88</v>
      </c>
      <c r="AV675" s="14" t="s">
        <v>88</v>
      </c>
      <c r="AW675" s="14" t="s">
        <v>35</v>
      </c>
      <c r="AX675" s="14" t="s">
        <v>86</v>
      </c>
      <c r="AY675" s="251" t="s">
        <v>135</v>
      </c>
    </row>
    <row r="676" spans="1:65" s="2" customFormat="1" ht="24.15" customHeight="1">
      <c r="A676" s="39"/>
      <c r="B676" s="40"/>
      <c r="C676" s="216" t="s">
        <v>619</v>
      </c>
      <c r="D676" s="216" t="s">
        <v>138</v>
      </c>
      <c r="E676" s="217" t="s">
        <v>620</v>
      </c>
      <c r="F676" s="218" t="s">
        <v>621</v>
      </c>
      <c r="G676" s="219" t="s">
        <v>503</v>
      </c>
      <c r="H676" s="285"/>
      <c r="I676" s="221"/>
      <c r="J676" s="222">
        <f>ROUND(I676*H676,2)</f>
        <v>0</v>
      </c>
      <c r="K676" s="223"/>
      <c r="L676" s="45"/>
      <c r="M676" s="224" t="s">
        <v>1</v>
      </c>
      <c r="N676" s="225" t="s">
        <v>43</v>
      </c>
      <c r="O676" s="92"/>
      <c r="P676" s="226">
        <f>O676*H676</f>
        <v>0</v>
      </c>
      <c r="Q676" s="226">
        <v>0</v>
      </c>
      <c r="R676" s="226">
        <f>Q676*H676</f>
        <v>0</v>
      </c>
      <c r="S676" s="226">
        <v>0</v>
      </c>
      <c r="T676" s="227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28" t="s">
        <v>165</v>
      </c>
      <c r="AT676" s="228" t="s">
        <v>138</v>
      </c>
      <c r="AU676" s="228" t="s">
        <v>88</v>
      </c>
      <c r="AY676" s="18" t="s">
        <v>135</v>
      </c>
      <c r="BE676" s="229">
        <f>IF(N676="základní",J676,0)</f>
        <v>0</v>
      </c>
      <c r="BF676" s="229">
        <f>IF(N676="snížená",J676,0)</f>
        <v>0</v>
      </c>
      <c r="BG676" s="229">
        <f>IF(N676="zákl. přenesená",J676,0)</f>
        <v>0</v>
      </c>
      <c r="BH676" s="229">
        <f>IF(N676="sníž. přenesená",J676,0)</f>
        <v>0</v>
      </c>
      <c r="BI676" s="229">
        <f>IF(N676="nulová",J676,0)</f>
        <v>0</v>
      </c>
      <c r="BJ676" s="18" t="s">
        <v>86</v>
      </c>
      <c r="BK676" s="229">
        <f>ROUND(I676*H676,2)</f>
        <v>0</v>
      </c>
      <c r="BL676" s="18" t="s">
        <v>165</v>
      </c>
      <c r="BM676" s="228" t="s">
        <v>622</v>
      </c>
    </row>
    <row r="677" spans="1:63" s="12" customFormat="1" ht="22.8" customHeight="1">
      <c r="A677" s="12"/>
      <c r="B677" s="200"/>
      <c r="C677" s="201"/>
      <c r="D677" s="202" t="s">
        <v>77</v>
      </c>
      <c r="E677" s="214" t="s">
        <v>623</v>
      </c>
      <c r="F677" s="214" t="s">
        <v>624</v>
      </c>
      <c r="G677" s="201"/>
      <c r="H677" s="201"/>
      <c r="I677" s="204"/>
      <c r="J677" s="215">
        <f>BK677</f>
        <v>0</v>
      </c>
      <c r="K677" s="201"/>
      <c r="L677" s="206"/>
      <c r="M677" s="207"/>
      <c r="N677" s="208"/>
      <c r="O677" s="208"/>
      <c r="P677" s="209">
        <f>P678</f>
        <v>0</v>
      </c>
      <c r="Q677" s="208"/>
      <c r="R677" s="209">
        <f>R678</f>
        <v>0</v>
      </c>
      <c r="S677" s="208"/>
      <c r="T677" s="210">
        <f>T678</f>
        <v>0</v>
      </c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R677" s="211" t="s">
        <v>88</v>
      </c>
      <c r="AT677" s="212" t="s">
        <v>77</v>
      </c>
      <c r="AU677" s="212" t="s">
        <v>86</v>
      </c>
      <c r="AY677" s="211" t="s">
        <v>135</v>
      </c>
      <c r="BK677" s="213">
        <f>BK678</f>
        <v>0</v>
      </c>
    </row>
    <row r="678" spans="1:65" s="2" customFormat="1" ht="24.15" customHeight="1">
      <c r="A678" s="39"/>
      <c r="B678" s="40"/>
      <c r="C678" s="216" t="s">
        <v>625</v>
      </c>
      <c r="D678" s="216" t="s">
        <v>138</v>
      </c>
      <c r="E678" s="217" t="s">
        <v>626</v>
      </c>
      <c r="F678" s="218" t="s">
        <v>627</v>
      </c>
      <c r="G678" s="219" t="s">
        <v>628</v>
      </c>
      <c r="H678" s="220">
        <v>1</v>
      </c>
      <c r="I678" s="221"/>
      <c r="J678" s="222">
        <f>ROUND(I678*H678,2)</f>
        <v>0</v>
      </c>
      <c r="K678" s="223"/>
      <c r="L678" s="45"/>
      <c r="M678" s="224" t="s">
        <v>1</v>
      </c>
      <c r="N678" s="225" t="s">
        <v>43</v>
      </c>
      <c r="O678" s="92"/>
      <c r="P678" s="226">
        <f>O678*H678</f>
        <v>0</v>
      </c>
      <c r="Q678" s="226">
        <v>0</v>
      </c>
      <c r="R678" s="226">
        <f>Q678*H678</f>
        <v>0</v>
      </c>
      <c r="S678" s="226">
        <v>0</v>
      </c>
      <c r="T678" s="227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28" t="s">
        <v>165</v>
      </c>
      <c r="AT678" s="228" t="s">
        <v>138</v>
      </c>
      <c r="AU678" s="228" t="s">
        <v>88</v>
      </c>
      <c r="AY678" s="18" t="s">
        <v>135</v>
      </c>
      <c r="BE678" s="229">
        <f>IF(N678="základní",J678,0)</f>
        <v>0</v>
      </c>
      <c r="BF678" s="229">
        <f>IF(N678="snížená",J678,0)</f>
        <v>0</v>
      </c>
      <c r="BG678" s="229">
        <f>IF(N678="zákl. přenesená",J678,0)</f>
        <v>0</v>
      </c>
      <c r="BH678" s="229">
        <f>IF(N678="sníž. přenesená",J678,0)</f>
        <v>0</v>
      </c>
      <c r="BI678" s="229">
        <f>IF(N678="nulová",J678,0)</f>
        <v>0</v>
      </c>
      <c r="BJ678" s="18" t="s">
        <v>86</v>
      </c>
      <c r="BK678" s="229">
        <f>ROUND(I678*H678,2)</f>
        <v>0</v>
      </c>
      <c r="BL678" s="18" t="s">
        <v>165</v>
      </c>
      <c r="BM678" s="228" t="s">
        <v>629</v>
      </c>
    </row>
    <row r="679" spans="1:63" s="12" customFormat="1" ht="22.8" customHeight="1">
      <c r="A679" s="12"/>
      <c r="B679" s="200"/>
      <c r="C679" s="201"/>
      <c r="D679" s="202" t="s">
        <v>77</v>
      </c>
      <c r="E679" s="214" t="s">
        <v>630</v>
      </c>
      <c r="F679" s="214" t="s">
        <v>631</v>
      </c>
      <c r="G679" s="201"/>
      <c r="H679" s="201"/>
      <c r="I679" s="204"/>
      <c r="J679" s="215">
        <f>BK679</f>
        <v>0</v>
      </c>
      <c r="K679" s="201"/>
      <c r="L679" s="206"/>
      <c r="M679" s="207"/>
      <c r="N679" s="208"/>
      <c r="O679" s="208"/>
      <c r="P679" s="209">
        <f>SUM(P680:P687)</f>
        <v>0</v>
      </c>
      <c r="Q679" s="208"/>
      <c r="R679" s="209">
        <f>SUM(R680:R687)</f>
        <v>0.14556</v>
      </c>
      <c r="S679" s="208"/>
      <c r="T679" s="210">
        <f>SUM(T680:T687)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11" t="s">
        <v>88</v>
      </c>
      <c r="AT679" s="212" t="s">
        <v>77</v>
      </c>
      <c r="AU679" s="212" t="s">
        <v>86</v>
      </c>
      <c r="AY679" s="211" t="s">
        <v>135</v>
      </c>
      <c r="BK679" s="213">
        <f>SUM(BK680:BK687)</f>
        <v>0</v>
      </c>
    </row>
    <row r="680" spans="1:65" s="2" customFormat="1" ht="33" customHeight="1">
      <c r="A680" s="39"/>
      <c r="B680" s="40"/>
      <c r="C680" s="216" t="s">
        <v>632</v>
      </c>
      <c r="D680" s="216" t="s">
        <v>138</v>
      </c>
      <c r="E680" s="217" t="s">
        <v>633</v>
      </c>
      <c r="F680" s="218" t="s">
        <v>634</v>
      </c>
      <c r="G680" s="219" t="s">
        <v>217</v>
      </c>
      <c r="H680" s="220">
        <v>201</v>
      </c>
      <c r="I680" s="221"/>
      <c r="J680" s="222">
        <f>ROUND(I680*H680,2)</f>
        <v>0</v>
      </c>
      <c r="K680" s="223"/>
      <c r="L680" s="45"/>
      <c r="M680" s="224" t="s">
        <v>1</v>
      </c>
      <c r="N680" s="225" t="s">
        <v>43</v>
      </c>
      <c r="O680" s="92"/>
      <c r="P680" s="226">
        <f>O680*H680</f>
        <v>0</v>
      </c>
      <c r="Q680" s="226">
        <v>0</v>
      </c>
      <c r="R680" s="226">
        <f>Q680*H680</f>
        <v>0</v>
      </c>
      <c r="S680" s="226">
        <v>0</v>
      </c>
      <c r="T680" s="227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28" t="s">
        <v>165</v>
      </c>
      <c r="AT680" s="228" t="s">
        <v>138</v>
      </c>
      <c r="AU680" s="228" t="s">
        <v>88</v>
      </c>
      <c r="AY680" s="18" t="s">
        <v>135</v>
      </c>
      <c r="BE680" s="229">
        <f>IF(N680="základní",J680,0)</f>
        <v>0</v>
      </c>
      <c r="BF680" s="229">
        <f>IF(N680="snížená",J680,0)</f>
        <v>0</v>
      </c>
      <c r="BG680" s="229">
        <f>IF(N680="zákl. přenesená",J680,0)</f>
        <v>0</v>
      </c>
      <c r="BH680" s="229">
        <f>IF(N680="sníž. přenesená",J680,0)</f>
        <v>0</v>
      </c>
      <c r="BI680" s="229">
        <f>IF(N680="nulová",J680,0)</f>
        <v>0</v>
      </c>
      <c r="BJ680" s="18" t="s">
        <v>86</v>
      </c>
      <c r="BK680" s="229">
        <f>ROUND(I680*H680,2)</f>
        <v>0</v>
      </c>
      <c r="BL680" s="18" t="s">
        <v>165</v>
      </c>
      <c r="BM680" s="228" t="s">
        <v>635</v>
      </c>
    </row>
    <row r="681" spans="1:65" s="2" customFormat="1" ht="16.5" customHeight="1">
      <c r="A681" s="39"/>
      <c r="B681" s="40"/>
      <c r="C681" s="274" t="s">
        <v>636</v>
      </c>
      <c r="D681" s="274" t="s">
        <v>495</v>
      </c>
      <c r="E681" s="275" t="s">
        <v>637</v>
      </c>
      <c r="F681" s="276" t="s">
        <v>638</v>
      </c>
      <c r="G681" s="277" t="s">
        <v>639</v>
      </c>
      <c r="H681" s="278">
        <v>80.6</v>
      </c>
      <c r="I681" s="279"/>
      <c r="J681" s="280">
        <f>ROUND(I681*H681,2)</f>
        <v>0</v>
      </c>
      <c r="K681" s="281"/>
      <c r="L681" s="282"/>
      <c r="M681" s="283" t="s">
        <v>1</v>
      </c>
      <c r="N681" s="284" t="s">
        <v>43</v>
      </c>
      <c r="O681" s="92"/>
      <c r="P681" s="226">
        <f>O681*H681</f>
        <v>0</v>
      </c>
      <c r="Q681" s="226">
        <v>0.001</v>
      </c>
      <c r="R681" s="226">
        <f>Q681*H681</f>
        <v>0.08059999999999999</v>
      </c>
      <c r="S681" s="226">
        <v>0</v>
      </c>
      <c r="T681" s="227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28" t="s">
        <v>357</v>
      </c>
      <c r="AT681" s="228" t="s">
        <v>495</v>
      </c>
      <c r="AU681" s="228" t="s">
        <v>88</v>
      </c>
      <c r="AY681" s="18" t="s">
        <v>135</v>
      </c>
      <c r="BE681" s="229">
        <f>IF(N681="základní",J681,0)</f>
        <v>0</v>
      </c>
      <c r="BF681" s="229">
        <f>IF(N681="snížená",J681,0)</f>
        <v>0</v>
      </c>
      <c r="BG681" s="229">
        <f>IF(N681="zákl. přenesená",J681,0)</f>
        <v>0</v>
      </c>
      <c r="BH681" s="229">
        <f>IF(N681="sníž. přenesená",J681,0)</f>
        <v>0</v>
      </c>
      <c r="BI681" s="229">
        <f>IF(N681="nulová",J681,0)</f>
        <v>0</v>
      </c>
      <c r="BJ681" s="18" t="s">
        <v>86</v>
      </c>
      <c r="BK681" s="229">
        <f>ROUND(I681*H681,2)</f>
        <v>0</v>
      </c>
      <c r="BL681" s="18" t="s">
        <v>165</v>
      </c>
      <c r="BM681" s="228" t="s">
        <v>640</v>
      </c>
    </row>
    <row r="682" spans="1:51" s="14" customFormat="1" ht="12">
      <c r="A682" s="14"/>
      <c r="B682" s="241"/>
      <c r="C682" s="242"/>
      <c r="D682" s="232" t="s">
        <v>144</v>
      </c>
      <c r="E682" s="243" t="s">
        <v>1</v>
      </c>
      <c r="F682" s="244" t="s">
        <v>641</v>
      </c>
      <c r="G682" s="242"/>
      <c r="H682" s="245">
        <v>80.6</v>
      </c>
      <c r="I682" s="246"/>
      <c r="J682" s="242"/>
      <c r="K682" s="242"/>
      <c r="L682" s="247"/>
      <c r="M682" s="248"/>
      <c r="N682" s="249"/>
      <c r="O682" s="249"/>
      <c r="P682" s="249"/>
      <c r="Q682" s="249"/>
      <c r="R682" s="249"/>
      <c r="S682" s="249"/>
      <c r="T682" s="250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1" t="s">
        <v>144</v>
      </c>
      <c r="AU682" s="251" t="s">
        <v>88</v>
      </c>
      <c r="AV682" s="14" t="s">
        <v>88</v>
      </c>
      <c r="AW682" s="14" t="s">
        <v>35</v>
      </c>
      <c r="AX682" s="14" t="s">
        <v>86</v>
      </c>
      <c r="AY682" s="251" t="s">
        <v>135</v>
      </c>
    </row>
    <row r="683" spans="1:65" s="2" customFormat="1" ht="16.5" customHeight="1">
      <c r="A683" s="39"/>
      <c r="B683" s="40"/>
      <c r="C683" s="274" t="s">
        <v>642</v>
      </c>
      <c r="D683" s="274" t="s">
        <v>495</v>
      </c>
      <c r="E683" s="275" t="s">
        <v>643</v>
      </c>
      <c r="F683" s="276" t="s">
        <v>644</v>
      </c>
      <c r="G683" s="277" t="s">
        <v>544</v>
      </c>
      <c r="H683" s="278">
        <v>201</v>
      </c>
      <c r="I683" s="279"/>
      <c r="J683" s="280">
        <f>ROUND(I683*H683,2)</f>
        <v>0</v>
      </c>
      <c r="K683" s="281"/>
      <c r="L683" s="282"/>
      <c r="M683" s="283" t="s">
        <v>1</v>
      </c>
      <c r="N683" s="284" t="s">
        <v>43</v>
      </c>
      <c r="O683" s="92"/>
      <c r="P683" s="226">
        <f>O683*H683</f>
        <v>0</v>
      </c>
      <c r="Q683" s="226">
        <v>0.00021</v>
      </c>
      <c r="R683" s="226">
        <f>Q683*H683</f>
        <v>0.042210000000000004</v>
      </c>
      <c r="S683" s="226">
        <v>0</v>
      </c>
      <c r="T683" s="227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8" t="s">
        <v>357</v>
      </c>
      <c r="AT683" s="228" t="s">
        <v>495</v>
      </c>
      <c r="AU683" s="228" t="s">
        <v>88</v>
      </c>
      <c r="AY683" s="18" t="s">
        <v>135</v>
      </c>
      <c r="BE683" s="229">
        <f>IF(N683="základní",J683,0)</f>
        <v>0</v>
      </c>
      <c r="BF683" s="229">
        <f>IF(N683="snížená",J683,0)</f>
        <v>0</v>
      </c>
      <c r="BG683" s="229">
        <f>IF(N683="zákl. přenesená",J683,0)</f>
        <v>0</v>
      </c>
      <c r="BH683" s="229">
        <f>IF(N683="sníž. přenesená",J683,0)</f>
        <v>0</v>
      </c>
      <c r="BI683" s="229">
        <f>IF(N683="nulová",J683,0)</f>
        <v>0</v>
      </c>
      <c r="BJ683" s="18" t="s">
        <v>86</v>
      </c>
      <c r="BK683" s="229">
        <f>ROUND(I683*H683,2)</f>
        <v>0</v>
      </c>
      <c r="BL683" s="18" t="s">
        <v>165</v>
      </c>
      <c r="BM683" s="228" t="s">
        <v>645</v>
      </c>
    </row>
    <row r="684" spans="1:65" s="2" customFormat="1" ht="24.15" customHeight="1">
      <c r="A684" s="39"/>
      <c r="B684" s="40"/>
      <c r="C684" s="216" t="s">
        <v>646</v>
      </c>
      <c r="D684" s="216" t="s">
        <v>138</v>
      </c>
      <c r="E684" s="217" t="s">
        <v>647</v>
      </c>
      <c r="F684" s="218" t="s">
        <v>648</v>
      </c>
      <c r="G684" s="219" t="s">
        <v>544</v>
      </c>
      <c r="H684" s="220">
        <v>5</v>
      </c>
      <c r="I684" s="221"/>
      <c r="J684" s="222">
        <f>ROUND(I684*H684,2)</f>
        <v>0</v>
      </c>
      <c r="K684" s="223"/>
      <c r="L684" s="45"/>
      <c r="M684" s="224" t="s">
        <v>1</v>
      </c>
      <c r="N684" s="225" t="s">
        <v>43</v>
      </c>
      <c r="O684" s="92"/>
      <c r="P684" s="226">
        <f>O684*H684</f>
        <v>0</v>
      </c>
      <c r="Q684" s="226">
        <v>0</v>
      </c>
      <c r="R684" s="226">
        <f>Q684*H684</f>
        <v>0</v>
      </c>
      <c r="S684" s="226">
        <v>0</v>
      </c>
      <c r="T684" s="227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28" t="s">
        <v>165</v>
      </c>
      <c r="AT684" s="228" t="s">
        <v>138</v>
      </c>
      <c r="AU684" s="228" t="s">
        <v>88</v>
      </c>
      <c r="AY684" s="18" t="s">
        <v>135</v>
      </c>
      <c r="BE684" s="229">
        <f>IF(N684="základní",J684,0)</f>
        <v>0</v>
      </c>
      <c r="BF684" s="229">
        <f>IF(N684="snížená",J684,0)</f>
        <v>0</v>
      </c>
      <c r="BG684" s="229">
        <f>IF(N684="zákl. přenesená",J684,0)</f>
        <v>0</v>
      </c>
      <c r="BH684" s="229">
        <f>IF(N684="sníž. přenesená",J684,0)</f>
        <v>0</v>
      </c>
      <c r="BI684" s="229">
        <f>IF(N684="nulová",J684,0)</f>
        <v>0</v>
      </c>
      <c r="BJ684" s="18" t="s">
        <v>86</v>
      </c>
      <c r="BK684" s="229">
        <f>ROUND(I684*H684,2)</f>
        <v>0</v>
      </c>
      <c r="BL684" s="18" t="s">
        <v>165</v>
      </c>
      <c r="BM684" s="228" t="s">
        <v>649</v>
      </c>
    </row>
    <row r="685" spans="1:65" s="2" customFormat="1" ht="16.5" customHeight="1">
      <c r="A685" s="39"/>
      <c r="B685" s="40"/>
      <c r="C685" s="274" t="s">
        <v>650</v>
      </c>
      <c r="D685" s="274" t="s">
        <v>495</v>
      </c>
      <c r="E685" s="275" t="s">
        <v>651</v>
      </c>
      <c r="F685" s="276" t="s">
        <v>652</v>
      </c>
      <c r="G685" s="277" t="s">
        <v>544</v>
      </c>
      <c r="H685" s="278">
        <v>5</v>
      </c>
      <c r="I685" s="279"/>
      <c r="J685" s="280">
        <f>ROUND(I685*H685,2)</f>
        <v>0</v>
      </c>
      <c r="K685" s="281"/>
      <c r="L685" s="282"/>
      <c r="M685" s="283" t="s">
        <v>1</v>
      </c>
      <c r="N685" s="284" t="s">
        <v>43</v>
      </c>
      <c r="O685" s="92"/>
      <c r="P685" s="226">
        <f>O685*H685</f>
        <v>0</v>
      </c>
      <c r="Q685" s="226">
        <v>0.00455</v>
      </c>
      <c r="R685" s="226">
        <f>Q685*H685</f>
        <v>0.02275</v>
      </c>
      <c r="S685" s="226">
        <v>0</v>
      </c>
      <c r="T685" s="227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28" t="s">
        <v>357</v>
      </c>
      <c r="AT685" s="228" t="s">
        <v>495</v>
      </c>
      <c r="AU685" s="228" t="s">
        <v>88</v>
      </c>
      <c r="AY685" s="18" t="s">
        <v>135</v>
      </c>
      <c r="BE685" s="229">
        <f>IF(N685="základní",J685,0)</f>
        <v>0</v>
      </c>
      <c r="BF685" s="229">
        <f>IF(N685="snížená",J685,0)</f>
        <v>0</v>
      </c>
      <c r="BG685" s="229">
        <f>IF(N685="zákl. přenesená",J685,0)</f>
        <v>0</v>
      </c>
      <c r="BH685" s="229">
        <f>IF(N685="sníž. přenesená",J685,0)</f>
        <v>0</v>
      </c>
      <c r="BI685" s="229">
        <f>IF(N685="nulová",J685,0)</f>
        <v>0</v>
      </c>
      <c r="BJ685" s="18" t="s">
        <v>86</v>
      </c>
      <c r="BK685" s="229">
        <f>ROUND(I685*H685,2)</f>
        <v>0</v>
      </c>
      <c r="BL685" s="18" t="s">
        <v>165</v>
      </c>
      <c r="BM685" s="228" t="s">
        <v>653</v>
      </c>
    </row>
    <row r="686" spans="1:65" s="2" customFormat="1" ht="24.15" customHeight="1">
      <c r="A686" s="39"/>
      <c r="B686" s="40"/>
      <c r="C686" s="216" t="s">
        <v>654</v>
      </c>
      <c r="D686" s="216" t="s">
        <v>138</v>
      </c>
      <c r="E686" s="217" t="s">
        <v>655</v>
      </c>
      <c r="F686" s="218" t="s">
        <v>656</v>
      </c>
      <c r="G686" s="219" t="s">
        <v>544</v>
      </c>
      <c r="H686" s="220">
        <v>5</v>
      </c>
      <c r="I686" s="221"/>
      <c r="J686" s="222">
        <f>ROUND(I686*H686,2)</f>
        <v>0</v>
      </c>
      <c r="K686" s="223"/>
      <c r="L686" s="45"/>
      <c r="M686" s="224" t="s">
        <v>1</v>
      </c>
      <c r="N686" s="225" t="s">
        <v>43</v>
      </c>
      <c r="O686" s="92"/>
      <c r="P686" s="226">
        <f>O686*H686</f>
        <v>0</v>
      </c>
      <c r="Q686" s="226">
        <v>0</v>
      </c>
      <c r="R686" s="226">
        <f>Q686*H686</f>
        <v>0</v>
      </c>
      <c r="S686" s="226">
        <v>0</v>
      </c>
      <c r="T686" s="227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28" t="s">
        <v>165</v>
      </c>
      <c r="AT686" s="228" t="s">
        <v>138</v>
      </c>
      <c r="AU686" s="228" t="s">
        <v>88</v>
      </c>
      <c r="AY686" s="18" t="s">
        <v>135</v>
      </c>
      <c r="BE686" s="229">
        <f>IF(N686="základní",J686,0)</f>
        <v>0</v>
      </c>
      <c r="BF686" s="229">
        <f>IF(N686="snížená",J686,0)</f>
        <v>0</v>
      </c>
      <c r="BG686" s="229">
        <f>IF(N686="zákl. přenesená",J686,0)</f>
        <v>0</v>
      </c>
      <c r="BH686" s="229">
        <f>IF(N686="sníž. přenesená",J686,0)</f>
        <v>0</v>
      </c>
      <c r="BI686" s="229">
        <f>IF(N686="nulová",J686,0)</f>
        <v>0</v>
      </c>
      <c r="BJ686" s="18" t="s">
        <v>86</v>
      </c>
      <c r="BK686" s="229">
        <f>ROUND(I686*H686,2)</f>
        <v>0</v>
      </c>
      <c r="BL686" s="18" t="s">
        <v>165</v>
      </c>
      <c r="BM686" s="228" t="s">
        <v>657</v>
      </c>
    </row>
    <row r="687" spans="1:65" s="2" customFormat="1" ht="24.15" customHeight="1">
      <c r="A687" s="39"/>
      <c r="B687" s="40"/>
      <c r="C687" s="216" t="s">
        <v>658</v>
      </c>
      <c r="D687" s="216" t="s">
        <v>138</v>
      </c>
      <c r="E687" s="217" t="s">
        <v>659</v>
      </c>
      <c r="F687" s="218" t="s">
        <v>660</v>
      </c>
      <c r="G687" s="219" t="s">
        <v>217</v>
      </c>
      <c r="H687" s="220">
        <v>201</v>
      </c>
      <c r="I687" s="221"/>
      <c r="J687" s="222">
        <f>ROUND(I687*H687,2)</f>
        <v>0</v>
      </c>
      <c r="K687" s="223"/>
      <c r="L687" s="45"/>
      <c r="M687" s="224" t="s">
        <v>1</v>
      </c>
      <c r="N687" s="225" t="s">
        <v>43</v>
      </c>
      <c r="O687" s="92"/>
      <c r="P687" s="226">
        <f>O687*H687</f>
        <v>0</v>
      </c>
      <c r="Q687" s="226">
        <v>0</v>
      </c>
      <c r="R687" s="226">
        <f>Q687*H687</f>
        <v>0</v>
      </c>
      <c r="S687" s="226">
        <v>0</v>
      </c>
      <c r="T687" s="227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28" t="s">
        <v>165</v>
      </c>
      <c r="AT687" s="228" t="s">
        <v>138</v>
      </c>
      <c r="AU687" s="228" t="s">
        <v>88</v>
      </c>
      <c r="AY687" s="18" t="s">
        <v>135</v>
      </c>
      <c r="BE687" s="229">
        <f>IF(N687="základní",J687,0)</f>
        <v>0</v>
      </c>
      <c r="BF687" s="229">
        <f>IF(N687="snížená",J687,0)</f>
        <v>0</v>
      </c>
      <c r="BG687" s="229">
        <f>IF(N687="zákl. přenesená",J687,0)</f>
        <v>0</v>
      </c>
      <c r="BH687" s="229">
        <f>IF(N687="sníž. přenesená",J687,0)</f>
        <v>0</v>
      </c>
      <c r="BI687" s="229">
        <f>IF(N687="nulová",J687,0)</f>
        <v>0</v>
      </c>
      <c r="BJ687" s="18" t="s">
        <v>86</v>
      </c>
      <c r="BK687" s="229">
        <f>ROUND(I687*H687,2)</f>
        <v>0</v>
      </c>
      <c r="BL687" s="18" t="s">
        <v>165</v>
      </c>
      <c r="BM687" s="228" t="s">
        <v>661</v>
      </c>
    </row>
    <row r="688" spans="1:63" s="12" customFormat="1" ht="22.8" customHeight="1">
      <c r="A688" s="12"/>
      <c r="B688" s="200"/>
      <c r="C688" s="201"/>
      <c r="D688" s="202" t="s">
        <v>77</v>
      </c>
      <c r="E688" s="214" t="s">
        <v>662</v>
      </c>
      <c r="F688" s="214" t="s">
        <v>663</v>
      </c>
      <c r="G688" s="201"/>
      <c r="H688" s="201"/>
      <c r="I688" s="204"/>
      <c r="J688" s="215">
        <f>BK688</f>
        <v>0</v>
      </c>
      <c r="K688" s="201"/>
      <c r="L688" s="206"/>
      <c r="M688" s="207"/>
      <c r="N688" s="208"/>
      <c r="O688" s="208"/>
      <c r="P688" s="209">
        <f>SUM(P689:P799)</f>
        <v>0</v>
      </c>
      <c r="Q688" s="208"/>
      <c r="R688" s="209">
        <f>SUM(R689:R799)</f>
        <v>19.52938302</v>
      </c>
      <c r="S688" s="208"/>
      <c r="T688" s="210">
        <f>SUM(T689:T799)</f>
        <v>16.226283199999997</v>
      </c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R688" s="211" t="s">
        <v>88</v>
      </c>
      <c r="AT688" s="212" t="s">
        <v>77</v>
      </c>
      <c r="AU688" s="212" t="s">
        <v>86</v>
      </c>
      <c r="AY688" s="211" t="s">
        <v>135</v>
      </c>
      <c r="BK688" s="213">
        <f>SUM(BK689:BK799)</f>
        <v>0</v>
      </c>
    </row>
    <row r="689" spans="1:65" s="2" customFormat="1" ht="24.15" customHeight="1">
      <c r="A689" s="39"/>
      <c r="B689" s="40"/>
      <c r="C689" s="216" t="s">
        <v>664</v>
      </c>
      <c r="D689" s="216" t="s">
        <v>138</v>
      </c>
      <c r="E689" s="217" t="s">
        <v>665</v>
      </c>
      <c r="F689" s="218" t="s">
        <v>666</v>
      </c>
      <c r="G689" s="219" t="s">
        <v>210</v>
      </c>
      <c r="H689" s="220">
        <v>16.523</v>
      </c>
      <c r="I689" s="221"/>
      <c r="J689" s="222">
        <f>ROUND(I689*H689,2)</f>
        <v>0</v>
      </c>
      <c r="K689" s="223"/>
      <c r="L689" s="45"/>
      <c r="M689" s="224" t="s">
        <v>1</v>
      </c>
      <c r="N689" s="225" t="s">
        <v>43</v>
      </c>
      <c r="O689" s="92"/>
      <c r="P689" s="226">
        <f>O689*H689</f>
        <v>0</v>
      </c>
      <c r="Q689" s="226">
        <v>0.00122</v>
      </c>
      <c r="R689" s="226">
        <f>Q689*H689</f>
        <v>0.02015806</v>
      </c>
      <c r="S689" s="226">
        <v>0</v>
      </c>
      <c r="T689" s="227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28" t="s">
        <v>165</v>
      </c>
      <c r="AT689" s="228" t="s">
        <v>138</v>
      </c>
      <c r="AU689" s="228" t="s">
        <v>88</v>
      </c>
      <c r="AY689" s="18" t="s">
        <v>135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18" t="s">
        <v>86</v>
      </c>
      <c r="BK689" s="229">
        <f>ROUND(I689*H689,2)</f>
        <v>0</v>
      </c>
      <c r="BL689" s="18" t="s">
        <v>165</v>
      </c>
      <c r="BM689" s="228" t="s">
        <v>667</v>
      </c>
    </row>
    <row r="690" spans="1:51" s="13" customFormat="1" ht="12">
      <c r="A690" s="13"/>
      <c r="B690" s="230"/>
      <c r="C690" s="231"/>
      <c r="D690" s="232" t="s">
        <v>144</v>
      </c>
      <c r="E690" s="233" t="s">
        <v>1</v>
      </c>
      <c r="F690" s="234" t="s">
        <v>668</v>
      </c>
      <c r="G690" s="231"/>
      <c r="H690" s="233" t="s">
        <v>1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0" t="s">
        <v>144</v>
      </c>
      <c r="AU690" s="240" t="s">
        <v>88</v>
      </c>
      <c r="AV690" s="13" t="s">
        <v>86</v>
      </c>
      <c r="AW690" s="13" t="s">
        <v>35</v>
      </c>
      <c r="AX690" s="13" t="s">
        <v>78</v>
      </c>
      <c r="AY690" s="240" t="s">
        <v>135</v>
      </c>
    </row>
    <row r="691" spans="1:51" s="14" customFormat="1" ht="12">
      <c r="A691" s="14"/>
      <c r="B691" s="241"/>
      <c r="C691" s="242"/>
      <c r="D691" s="232" t="s">
        <v>144</v>
      </c>
      <c r="E691" s="243" t="s">
        <v>1</v>
      </c>
      <c r="F691" s="244" t="s">
        <v>669</v>
      </c>
      <c r="G691" s="242"/>
      <c r="H691" s="245">
        <v>10.615</v>
      </c>
      <c r="I691" s="246"/>
      <c r="J691" s="242"/>
      <c r="K691" s="242"/>
      <c r="L691" s="247"/>
      <c r="M691" s="248"/>
      <c r="N691" s="249"/>
      <c r="O691" s="249"/>
      <c r="P691" s="249"/>
      <c r="Q691" s="249"/>
      <c r="R691" s="249"/>
      <c r="S691" s="249"/>
      <c r="T691" s="25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1" t="s">
        <v>144</v>
      </c>
      <c r="AU691" s="251" t="s">
        <v>88</v>
      </c>
      <c r="AV691" s="14" t="s">
        <v>88</v>
      </c>
      <c r="AW691" s="14" t="s">
        <v>35</v>
      </c>
      <c r="AX691" s="14" t="s">
        <v>78</v>
      </c>
      <c r="AY691" s="251" t="s">
        <v>135</v>
      </c>
    </row>
    <row r="692" spans="1:51" s="13" customFormat="1" ht="12">
      <c r="A692" s="13"/>
      <c r="B692" s="230"/>
      <c r="C692" s="231"/>
      <c r="D692" s="232" t="s">
        <v>144</v>
      </c>
      <c r="E692" s="233" t="s">
        <v>1</v>
      </c>
      <c r="F692" s="234" t="s">
        <v>670</v>
      </c>
      <c r="G692" s="231"/>
      <c r="H692" s="233" t="s">
        <v>1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0" t="s">
        <v>144</v>
      </c>
      <c r="AU692" s="240" t="s">
        <v>88</v>
      </c>
      <c r="AV692" s="13" t="s">
        <v>86</v>
      </c>
      <c r="AW692" s="13" t="s">
        <v>35</v>
      </c>
      <c r="AX692" s="13" t="s">
        <v>78</v>
      </c>
      <c r="AY692" s="240" t="s">
        <v>135</v>
      </c>
    </row>
    <row r="693" spans="1:51" s="14" customFormat="1" ht="12">
      <c r="A693" s="14"/>
      <c r="B693" s="241"/>
      <c r="C693" s="242"/>
      <c r="D693" s="232" t="s">
        <v>144</v>
      </c>
      <c r="E693" s="243" t="s">
        <v>1</v>
      </c>
      <c r="F693" s="244" t="s">
        <v>671</v>
      </c>
      <c r="G693" s="242"/>
      <c r="H693" s="245">
        <v>1.913</v>
      </c>
      <c r="I693" s="246"/>
      <c r="J693" s="242"/>
      <c r="K693" s="242"/>
      <c r="L693" s="247"/>
      <c r="M693" s="248"/>
      <c r="N693" s="249"/>
      <c r="O693" s="249"/>
      <c r="P693" s="249"/>
      <c r="Q693" s="249"/>
      <c r="R693" s="249"/>
      <c r="S693" s="249"/>
      <c r="T693" s="250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1" t="s">
        <v>144</v>
      </c>
      <c r="AU693" s="251" t="s">
        <v>88</v>
      </c>
      <c r="AV693" s="14" t="s">
        <v>88</v>
      </c>
      <c r="AW693" s="14" t="s">
        <v>35</v>
      </c>
      <c r="AX693" s="14" t="s">
        <v>78</v>
      </c>
      <c r="AY693" s="251" t="s">
        <v>135</v>
      </c>
    </row>
    <row r="694" spans="1:51" s="13" customFormat="1" ht="12">
      <c r="A694" s="13"/>
      <c r="B694" s="230"/>
      <c r="C694" s="231"/>
      <c r="D694" s="232" t="s">
        <v>144</v>
      </c>
      <c r="E694" s="233" t="s">
        <v>1</v>
      </c>
      <c r="F694" s="234" t="s">
        <v>672</v>
      </c>
      <c r="G694" s="231"/>
      <c r="H694" s="233" t="s">
        <v>1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0" t="s">
        <v>144</v>
      </c>
      <c r="AU694" s="240" t="s">
        <v>88</v>
      </c>
      <c r="AV694" s="13" t="s">
        <v>86</v>
      </c>
      <c r="AW694" s="13" t="s">
        <v>35</v>
      </c>
      <c r="AX694" s="13" t="s">
        <v>78</v>
      </c>
      <c r="AY694" s="240" t="s">
        <v>135</v>
      </c>
    </row>
    <row r="695" spans="1:51" s="14" customFormat="1" ht="12">
      <c r="A695" s="14"/>
      <c r="B695" s="241"/>
      <c r="C695" s="242"/>
      <c r="D695" s="232" t="s">
        <v>144</v>
      </c>
      <c r="E695" s="243" t="s">
        <v>1</v>
      </c>
      <c r="F695" s="244" t="s">
        <v>673</v>
      </c>
      <c r="G695" s="242"/>
      <c r="H695" s="245">
        <v>3.742</v>
      </c>
      <c r="I695" s="246"/>
      <c r="J695" s="242"/>
      <c r="K695" s="242"/>
      <c r="L695" s="247"/>
      <c r="M695" s="248"/>
      <c r="N695" s="249"/>
      <c r="O695" s="249"/>
      <c r="P695" s="249"/>
      <c r="Q695" s="249"/>
      <c r="R695" s="249"/>
      <c r="S695" s="249"/>
      <c r="T695" s="250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1" t="s">
        <v>144</v>
      </c>
      <c r="AU695" s="251" t="s">
        <v>88</v>
      </c>
      <c r="AV695" s="14" t="s">
        <v>88</v>
      </c>
      <c r="AW695" s="14" t="s">
        <v>35</v>
      </c>
      <c r="AX695" s="14" t="s">
        <v>78</v>
      </c>
      <c r="AY695" s="251" t="s">
        <v>135</v>
      </c>
    </row>
    <row r="696" spans="1:51" s="13" customFormat="1" ht="12">
      <c r="A696" s="13"/>
      <c r="B696" s="230"/>
      <c r="C696" s="231"/>
      <c r="D696" s="232" t="s">
        <v>144</v>
      </c>
      <c r="E696" s="233" t="s">
        <v>1</v>
      </c>
      <c r="F696" s="234" t="s">
        <v>674</v>
      </c>
      <c r="G696" s="231"/>
      <c r="H696" s="233" t="s">
        <v>1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0" t="s">
        <v>144</v>
      </c>
      <c r="AU696" s="240" t="s">
        <v>88</v>
      </c>
      <c r="AV696" s="13" t="s">
        <v>86</v>
      </c>
      <c r="AW696" s="13" t="s">
        <v>35</v>
      </c>
      <c r="AX696" s="13" t="s">
        <v>78</v>
      </c>
      <c r="AY696" s="240" t="s">
        <v>135</v>
      </c>
    </row>
    <row r="697" spans="1:51" s="14" customFormat="1" ht="12">
      <c r="A697" s="14"/>
      <c r="B697" s="241"/>
      <c r="C697" s="242"/>
      <c r="D697" s="232" t="s">
        <v>144</v>
      </c>
      <c r="E697" s="243" t="s">
        <v>1</v>
      </c>
      <c r="F697" s="244" t="s">
        <v>675</v>
      </c>
      <c r="G697" s="242"/>
      <c r="H697" s="245">
        <v>0.158</v>
      </c>
      <c r="I697" s="246"/>
      <c r="J697" s="242"/>
      <c r="K697" s="242"/>
      <c r="L697" s="247"/>
      <c r="M697" s="248"/>
      <c r="N697" s="249"/>
      <c r="O697" s="249"/>
      <c r="P697" s="249"/>
      <c r="Q697" s="249"/>
      <c r="R697" s="249"/>
      <c r="S697" s="249"/>
      <c r="T697" s="25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1" t="s">
        <v>144</v>
      </c>
      <c r="AU697" s="251" t="s">
        <v>88</v>
      </c>
      <c r="AV697" s="14" t="s">
        <v>88</v>
      </c>
      <c r="AW697" s="14" t="s">
        <v>35</v>
      </c>
      <c r="AX697" s="14" t="s">
        <v>78</v>
      </c>
      <c r="AY697" s="251" t="s">
        <v>135</v>
      </c>
    </row>
    <row r="698" spans="1:51" s="14" customFormat="1" ht="12">
      <c r="A698" s="14"/>
      <c r="B698" s="241"/>
      <c r="C698" s="242"/>
      <c r="D698" s="232" t="s">
        <v>144</v>
      </c>
      <c r="E698" s="243" t="s">
        <v>1</v>
      </c>
      <c r="F698" s="244" t="s">
        <v>676</v>
      </c>
      <c r="G698" s="242"/>
      <c r="H698" s="245">
        <v>0.095</v>
      </c>
      <c r="I698" s="246"/>
      <c r="J698" s="242"/>
      <c r="K698" s="242"/>
      <c r="L698" s="247"/>
      <c r="M698" s="248"/>
      <c r="N698" s="249"/>
      <c r="O698" s="249"/>
      <c r="P698" s="249"/>
      <c r="Q698" s="249"/>
      <c r="R698" s="249"/>
      <c r="S698" s="249"/>
      <c r="T698" s="250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1" t="s">
        <v>144</v>
      </c>
      <c r="AU698" s="251" t="s">
        <v>88</v>
      </c>
      <c r="AV698" s="14" t="s">
        <v>88</v>
      </c>
      <c r="AW698" s="14" t="s">
        <v>35</v>
      </c>
      <c r="AX698" s="14" t="s">
        <v>78</v>
      </c>
      <c r="AY698" s="251" t="s">
        <v>135</v>
      </c>
    </row>
    <row r="699" spans="1:51" s="15" customFormat="1" ht="12">
      <c r="A699" s="15"/>
      <c r="B699" s="252"/>
      <c r="C699" s="253"/>
      <c r="D699" s="232" t="s">
        <v>144</v>
      </c>
      <c r="E699" s="254" t="s">
        <v>1</v>
      </c>
      <c r="F699" s="255" t="s">
        <v>152</v>
      </c>
      <c r="G699" s="253"/>
      <c r="H699" s="256">
        <v>16.523</v>
      </c>
      <c r="I699" s="257"/>
      <c r="J699" s="253"/>
      <c r="K699" s="253"/>
      <c r="L699" s="258"/>
      <c r="M699" s="259"/>
      <c r="N699" s="260"/>
      <c r="O699" s="260"/>
      <c r="P699" s="260"/>
      <c r="Q699" s="260"/>
      <c r="R699" s="260"/>
      <c r="S699" s="260"/>
      <c r="T699" s="261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62" t="s">
        <v>144</v>
      </c>
      <c r="AU699" s="262" t="s">
        <v>88</v>
      </c>
      <c r="AV699" s="15" t="s">
        <v>142</v>
      </c>
      <c r="AW699" s="15" t="s">
        <v>35</v>
      </c>
      <c r="AX699" s="15" t="s">
        <v>86</v>
      </c>
      <c r="AY699" s="262" t="s">
        <v>135</v>
      </c>
    </row>
    <row r="700" spans="1:65" s="2" customFormat="1" ht="24.15" customHeight="1">
      <c r="A700" s="39"/>
      <c r="B700" s="40"/>
      <c r="C700" s="216" t="s">
        <v>677</v>
      </c>
      <c r="D700" s="216" t="s">
        <v>138</v>
      </c>
      <c r="E700" s="217" t="s">
        <v>678</v>
      </c>
      <c r="F700" s="218" t="s">
        <v>679</v>
      </c>
      <c r="G700" s="219" t="s">
        <v>217</v>
      </c>
      <c r="H700" s="220">
        <v>90.752</v>
      </c>
      <c r="I700" s="221"/>
      <c r="J700" s="222">
        <f>ROUND(I700*H700,2)</f>
        <v>0</v>
      </c>
      <c r="K700" s="223"/>
      <c r="L700" s="45"/>
      <c r="M700" s="224" t="s">
        <v>1</v>
      </c>
      <c r="N700" s="225" t="s">
        <v>43</v>
      </c>
      <c r="O700" s="92"/>
      <c r="P700" s="226">
        <f>O700*H700</f>
        <v>0</v>
      </c>
      <c r="Q700" s="226">
        <v>0</v>
      </c>
      <c r="R700" s="226">
        <f>Q700*H700</f>
        <v>0</v>
      </c>
      <c r="S700" s="226">
        <v>0.0066</v>
      </c>
      <c r="T700" s="227">
        <f>S700*H700</f>
        <v>0.5989631999999999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28" t="s">
        <v>165</v>
      </c>
      <c r="AT700" s="228" t="s">
        <v>138</v>
      </c>
      <c r="AU700" s="228" t="s">
        <v>88</v>
      </c>
      <c r="AY700" s="18" t="s">
        <v>135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18" t="s">
        <v>86</v>
      </c>
      <c r="BK700" s="229">
        <f>ROUND(I700*H700,2)</f>
        <v>0</v>
      </c>
      <c r="BL700" s="18" t="s">
        <v>165</v>
      </c>
      <c r="BM700" s="228" t="s">
        <v>680</v>
      </c>
    </row>
    <row r="701" spans="1:51" s="13" customFormat="1" ht="12">
      <c r="A701" s="13"/>
      <c r="B701" s="230"/>
      <c r="C701" s="231"/>
      <c r="D701" s="232" t="s">
        <v>144</v>
      </c>
      <c r="E701" s="233" t="s">
        <v>1</v>
      </c>
      <c r="F701" s="234" t="s">
        <v>681</v>
      </c>
      <c r="G701" s="231"/>
      <c r="H701" s="233" t="s">
        <v>1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0" t="s">
        <v>144</v>
      </c>
      <c r="AU701" s="240" t="s">
        <v>88</v>
      </c>
      <c r="AV701" s="13" t="s">
        <v>86</v>
      </c>
      <c r="AW701" s="13" t="s">
        <v>35</v>
      </c>
      <c r="AX701" s="13" t="s">
        <v>78</v>
      </c>
      <c r="AY701" s="240" t="s">
        <v>135</v>
      </c>
    </row>
    <row r="702" spans="1:51" s="14" customFormat="1" ht="12">
      <c r="A702" s="14"/>
      <c r="B702" s="241"/>
      <c r="C702" s="242"/>
      <c r="D702" s="232" t="s">
        <v>144</v>
      </c>
      <c r="E702" s="243" t="s">
        <v>1</v>
      </c>
      <c r="F702" s="244" t="s">
        <v>682</v>
      </c>
      <c r="G702" s="242"/>
      <c r="H702" s="245">
        <v>90.752</v>
      </c>
      <c r="I702" s="246"/>
      <c r="J702" s="242"/>
      <c r="K702" s="242"/>
      <c r="L702" s="247"/>
      <c r="M702" s="248"/>
      <c r="N702" s="249"/>
      <c r="O702" s="249"/>
      <c r="P702" s="249"/>
      <c r="Q702" s="249"/>
      <c r="R702" s="249"/>
      <c r="S702" s="249"/>
      <c r="T702" s="250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1" t="s">
        <v>144</v>
      </c>
      <c r="AU702" s="251" t="s">
        <v>88</v>
      </c>
      <c r="AV702" s="14" t="s">
        <v>88</v>
      </c>
      <c r="AW702" s="14" t="s">
        <v>35</v>
      </c>
      <c r="AX702" s="14" t="s">
        <v>86</v>
      </c>
      <c r="AY702" s="251" t="s">
        <v>135</v>
      </c>
    </row>
    <row r="703" spans="1:65" s="2" customFormat="1" ht="24.15" customHeight="1">
      <c r="A703" s="39"/>
      <c r="B703" s="40"/>
      <c r="C703" s="216" t="s">
        <v>683</v>
      </c>
      <c r="D703" s="216" t="s">
        <v>138</v>
      </c>
      <c r="E703" s="217" t="s">
        <v>684</v>
      </c>
      <c r="F703" s="218" t="s">
        <v>685</v>
      </c>
      <c r="G703" s="219" t="s">
        <v>217</v>
      </c>
      <c r="H703" s="220">
        <v>298.633</v>
      </c>
      <c r="I703" s="221"/>
      <c r="J703" s="222">
        <f>ROUND(I703*H703,2)</f>
        <v>0</v>
      </c>
      <c r="K703" s="223"/>
      <c r="L703" s="45"/>
      <c r="M703" s="224" t="s">
        <v>1</v>
      </c>
      <c r="N703" s="225" t="s">
        <v>43</v>
      </c>
      <c r="O703" s="92"/>
      <c r="P703" s="226">
        <f>O703*H703</f>
        <v>0</v>
      </c>
      <c r="Q703" s="226">
        <v>0</v>
      </c>
      <c r="R703" s="226">
        <f>Q703*H703</f>
        <v>0</v>
      </c>
      <c r="S703" s="226">
        <v>0.01232</v>
      </c>
      <c r="T703" s="227">
        <f>S703*H703</f>
        <v>3.6791585599999994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28" t="s">
        <v>165</v>
      </c>
      <c r="AT703" s="228" t="s">
        <v>138</v>
      </c>
      <c r="AU703" s="228" t="s">
        <v>88</v>
      </c>
      <c r="AY703" s="18" t="s">
        <v>135</v>
      </c>
      <c r="BE703" s="229">
        <f>IF(N703="základní",J703,0)</f>
        <v>0</v>
      </c>
      <c r="BF703" s="229">
        <f>IF(N703="snížená",J703,0)</f>
        <v>0</v>
      </c>
      <c r="BG703" s="229">
        <f>IF(N703="zákl. přenesená",J703,0)</f>
        <v>0</v>
      </c>
      <c r="BH703" s="229">
        <f>IF(N703="sníž. přenesená",J703,0)</f>
        <v>0</v>
      </c>
      <c r="BI703" s="229">
        <f>IF(N703="nulová",J703,0)</f>
        <v>0</v>
      </c>
      <c r="BJ703" s="18" t="s">
        <v>86</v>
      </c>
      <c r="BK703" s="229">
        <f>ROUND(I703*H703,2)</f>
        <v>0</v>
      </c>
      <c r="BL703" s="18" t="s">
        <v>165</v>
      </c>
      <c r="BM703" s="228" t="s">
        <v>686</v>
      </c>
    </row>
    <row r="704" spans="1:51" s="13" customFormat="1" ht="12">
      <c r="A704" s="13"/>
      <c r="B704" s="230"/>
      <c r="C704" s="231"/>
      <c r="D704" s="232" t="s">
        <v>144</v>
      </c>
      <c r="E704" s="233" t="s">
        <v>1</v>
      </c>
      <c r="F704" s="234" t="s">
        <v>681</v>
      </c>
      <c r="G704" s="231"/>
      <c r="H704" s="233" t="s">
        <v>1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0" t="s">
        <v>144</v>
      </c>
      <c r="AU704" s="240" t="s">
        <v>88</v>
      </c>
      <c r="AV704" s="13" t="s">
        <v>86</v>
      </c>
      <c r="AW704" s="13" t="s">
        <v>35</v>
      </c>
      <c r="AX704" s="13" t="s">
        <v>78</v>
      </c>
      <c r="AY704" s="240" t="s">
        <v>135</v>
      </c>
    </row>
    <row r="705" spans="1:51" s="14" customFormat="1" ht="12">
      <c r="A705" s="14"/>
      <c r="B705" s="241"/>
      <c r="C705" s="242"/>
      <c r="D705" s="232" t="s">
        <v>144</v>
      </c>
      <c r="E705" s="243" t="s">
        <v>1</v>
      </c>
      <c r="F705" s="244" t="s">
        <v>687</v>
      </c>
      <c r="G705" s="242"/>
      <c r="H705" s="245">
        <v>217.541</v>
      </c>
      <c r="I705" s="246"/>
      <c r="J705" s="242"/>
      <c r="K705" s="242"/>
      <c r="L705" s="247"/>
      <c r="M705" s="248"/>
      <c r="N705" s="249"/>
      <c r="O705" s="249"/>
      <c r="P705" s="249"/>
      <c r="Q705" s="249"/>
      <c r="R705" s="249"/>
      <c r="S705" s="249"/>
      <c r="T705" s="250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1" t="s">
        <v>144</v>
      </c>
      <c r="AU705" s="251" t="s">
        <v>88</v>
      </c>
      <c r="AV705" s="14" t="s">
        <v>88</v>
      </c>
      <c r="AW705" s="14" t="s">
        <v>35</v>
      </c>
      <c r="AX705" s="14" t="s">
        <v>78</v>
      </c>
      <c r="AY705" s="251" t="s">
        <v>135</v>
      </c>
    </row>
    <row r="706" spans="1:51" s="14" customFormat="1" ht="12">
      <c r="A706" s="14"/>
      <c r="B706" s="241"/>
      <c r="C706" s="242"/>
      <c r="D706" s="232" t="s">
        <v>144</v>
      </c>
      <c r="E706" s="243" t="s">
        <v>1</v>
      </c>
      <c r="F706" s="244" t="s">
        <v>688</v>
      </c>
      <c r="G706" s="242"/>
      <c r="H706" s="245">
        <v>7.818</v>
      </c>
      <c r="I706" s="246"/>
      <c r="J706" s="242"/>
      <c r="K706" s="242"/>
      <c r="L706" s="247"/>
      <c r="M706" s="248"/>
      <c r="N706" s="249"/>
      <c r="O706" s="249"/>
      <c r="P706" s="249"/>
      <c r="Q706" s="249"/>
      <c r="R706" s="249"/>
      <c r="S706" s="249"/>
      <c r="T706" s="250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1" t="s">
        <v>144</v>
      </c>
      <c r="AU706" s="251" t="s">
        <v>88</v>
      </c>
      <c r="AV706" s="14" t="s">
        <v>88</v>
      </c>
      <c r="AW706" s="14" t="s">
        <v>35</v>
      </c>
      <c r="AX706" s="14" t="s">
        <v>78</v>
      </c>
      <c r="AY706" s="251" t="s">
        <v>135</v>
      </c>
    </row>
    <row r="707" spans="1:51" s="14" customFormat="1" ht="12">
      <c r="A707" s="14"/>
      <c r="B707" s="241"/>
      <c r="C707" s="242"/>
      <c r="D707" s="232" t="s">
        <v>144</v>
      </c>
      <c r="E707" s="243" t="s">
        <v>1</v>
      </c>
      <c r="F707" s="244" t="s">
        <v>689</v>
      </c>
      <c r="G707" s="242"/>
      <c r="H707" s="245">
        <v>1.246</v>
      </c>
      <c r="I707" s="246"/>
      <c r="J707" s="242"/>
      <c r="K707" s="242"/>
      <c r="L707" s="247"/>
      <c r="M707" s="248"/>
      <c r="N707" s="249"/>
      <c r="O707" s="249"/>
      <c r="P707" s="249"/>
      <c r="Q707" s="249"/>
      <c r="R707" s="249"/>
      <c r="S707" s="249"/>
      <c r="T707" s="250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1" t="s">
        <v>144</v>
      </c>
      <c r="AU707" s="251" t="s">
        <v>88</v>
      </c>
      <c r="AV707" s="14" t="s">
        <v>88</v>
      </c>
      <c r="AW707" s="14" t="s">
        <v>35</v>
      </c>
      <c r="AX707" s="14" t="s">
        <v>78</v>
      </c>
      <c r="AY707" s="251" t="s">
        <v>135</v>
      </c>
    </row>
    <row r="708" spans="1:51" s="14" customFormat="1" ht="12">
      <c r="A708" s="14"/>
      <c r="B708" s="241"/>
      <c r="C708" s="242"/>
      <c r="D708" s="232" t="s">
        <v>144</v>
      </c>
      <c r="E708" s="243" t="s">
        <v>1</v>
      </c>
      <c r="F708" s="244" t="s">
        <v>690</v>
      </c>
      <c r="G708" s="242"/>
      <c r="H708" s="245">
        <v>71.328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1" t="s">
        <v>144</v>
      </c>
      <c r="AU708" s="251" t="s">
        <v>88</v>
      </c>
      <c r="AV708" s="14" t="s">
        <v>88</v>
      </c>
      <c r="AW708" s="14" t="s">
        <v>35</v>
      </c>
      <c r="AX708" s="14" t="s">
        <v>78</v>
      </c>
      <c r="AY708" s="251" t="s">
        <v>135</v>
      </c>
    </row>
    <row r="709" spans="1:51" s="14" customFormat="1" ht="12">
      <c r="A709" s="14"/>
      <c r="B709" s="241"/>
      <c r="C709" s="242"/>
      <c r="D709" s="232" t="s">
        <v>144</v>
      </c>
      <c r="E709" s="243" t="s">
        <v>1</v>
      </c>
      <c r="F709" s="244" t="s">
        <v>691</v>
      </c>
      <c r="G709" s="242"/>
      <c r="H709" s="245">
        <v>0.7</v>
      </c>
      <c r="I709" s="246"/>
      <c r="J709" s="242"/>
      <c r="K709" s="242"/>
      <c r="L709" s="247"/>
      <c r="M709" s="248"/>
      <c r="N709" s="249"/>
      <c r="O709" s="249"/>
      <c r="P709" s="249"/>
      <c r="Q709" s="249"/>
      <c r="R709" s="249"/>
      <c r="S709" s="249"/>
      <c r="T709" s="250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1" t="s">
        <v>144</v>
      </c>
      <c r="AU709" s="251" t="s">
        <v>88</v>
      </c>
      <c r="AV709" s="14" t="s">
        <v>88</v>
      </c>
      <c r="AW709" s="14" t="s">
        <v>35</v>
      </c>
      <c r="AX709" s="14" t="s">
        <v>78</v>
      </c>
      <c r="AY709" s="251" t="s">
        <v>135</v>
      </c>
    </row>
    <row r="710" spans="1:51" s="15" customFormat="1" ht="12">
      <c r="A710" s="15"/>
      <c r="B710" s="252"/>
      <c r="C710" s="253"/>
      <c r="D710" s="232" t="s">
        <v>144</v>
      </c>
      <c r="E710" s="254" t="s">
        <v>1</v>
      </c>
      <c r="F710" s="255" t="s">
        <v>152</v>
      </c>
      <c r="G710" s="253"/>
      <c r="H710" s="256">
        <v>298.633</v>
      </c>
      <c r="I710" s="257"/>
      <c r="J710" s="253"/>
      <c r="K710" s="253"/>
      <c r="L710" s="258"/>
      <c r="M710" s="259"/>
      <c r="N710" s="260"/>
      <c r="O710" s="260"/>
      <c r="P710" s="260"/>
      <c r="Q710" s="260"/>
      <c r="R710" s="260"/>
      <c r="S710" s="260"/>
      <c r="T710" s="261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62" t="s">
        <v>144</v>
      </c>
      <c r="AU710" s="262" t="s">
        <v>88</v>
      </c>
      <c r="AV710" s="15" t="s">
        <v>142</v>
      </c>
      <c r="AW710" s="15" t="s">
        <v>35</v>
      </c>
      <c r="AX710" s="15" t="s">
        <v>86</v>
      </c>
      <c r="AY710" s="262" t="s">
        <v>135</v>
      </c>
    </row>
    <row r="711" spans="1:65" s="2" customFormat="1" ht="24.15" customHeight="1">
      <c r="A711" s="39"/>
      <c r="B711" s="40"/>
      <c r="C711" s="216" t="s">
        <v>692</v>
      </c>
      <c r="D711" s="216" t="s">
        <v>138</v>
      </c>
      <c r="E711" s="217" t="s">
        <v>693</v>
      </c>
      <c r="F711" s="218" t="s">
        <v>694</v>
      </c>
      <c r="G711" s="219" t="s">
        <v>217</v>
      </c>
      <c r="H711" s="220">
        <v>133.091</v>
      </c>
      <c r="I711" s="221"/>
      <c r="J711" s="222">
        <f>ROUND(I711*H711,2)</f>
        <v>0</v>
      </c>
      <c r="K711" s="223"/>
      <c r="L711" s="45"/>
      <c r="M711" s="224" t="s">
        <v>1</v>
      </c>
      <c r="N711" s="225" t="s">
        <v>43</v>
      </c>
      <c r="O711" s="92"/>
      <c r="P711" s="226">
        <f>O711*H711</f>
        <v>0</v>
      </c>
      <c r="Q711" s="226">
        <v>0</v>
      </c>
      <c r="R711" s="226">
        <f>Q711*H711</f>
        <v>0</v>
      </c>
      <c r="S711" s="226">
        <v>0.01584</v>
      </c>
      <c r="T711" s="227">
        <f>S711*H711</f>
        <v>2.10816144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8" t="s">
        <v>165</v>
      </c>
      <c r="AT711" s="228" t="s">
        <v>138</v>
      </c>
      <c r="AU711" s="228" t="s">
        <v>88</v>
      </c>
      <c r="AY711" s="18" t="s">
        <v>135</v>
      </c>
      <c r="BE711" s="229">
        <f>IF(N711="základní",J711,0)</f>
        <v>0</v>
      </c>
      <c r="BF711" s="229">
        <f>IF(N711="snížená",J711,0)</f>
        <v>0</v>
      </c>
      <c r="BG711" s="229">
        <f>IF(N711="zákl. přenesená",J711,0)</f>
        <v>0</v>
      </c>
      <c r="BH711" s="229">
        <f>IF(N711="sníž. přenesená",J711,0)</f>
        <v>0</v>
      </c>
      <c r="BI711" s="229">
        <f>IF(N711="nulová",J711,0)</f>
        <v>0</v>
      </c>
      <c r="BJ711" s="18" t="s">
        <v>86</v>
      </c>
      <c r="BK711" s="229">
        <f>ROUND(I711*H711,2)</f>
        <v>0</v>
      </c>
      <c r="BL711" s="18" t="s">
        <v>165</v>
      </c>
      <c r="BM711" s="228" t="s">
        <v>695</v>
      </c>
    </row>
    <row r="712" spans="1:51" s="13" customFormat="1" ht="12">
      <c r="A712" s="13"/>
      <c r="B712" s="230"/>
      <c r="C712" s="231"/>
      <c r="D712" s="232" t="s">
        <v>144</v>
      </c>
      <c r="E712" s="233" t="s">
        <v>1</v>
      </c>
      <c r="F712" s="234" t="s">
        <v>681</v>
      </c>
      <c r="G712" s="231"/>
      <c r="H712" s="233" t="s">
        <v>1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0" t="s">
        <v>144</v>
      </c>
      <c r="AU712" s="240" t="s">
        <v>88</v>
      </c>
      <c r="AV712" s="13" t="s">
        <v>86</v>
      </c>
      <c r="AW712" s="13" t="s">
        <v>35</v>
      </c>
      <c r="AX712" s="13" t="s">
        <v>78</v>
      </c>
      <c r="AY712" s="240" t="s">
        <v>135</v>
      </c>
    </row>
    <row r="713" spans="1:51" s="14" customFormat="1" ht="12">
      <c r="A713" s="14"/>
      <c r="B713" s="241"/>
      <c r="C713" s="242"/>
      <c r="D713" s="232" t="s">
        <v>144</v>
      </c>
      <c r="E713" s="243" t="s">
        <v>1</v>
      </c>
      <c r="F713" s="244" t="s">
        <v>696</v>
      </c>
      <c r="G713" s="242"/>
      <c r="H713" s="245">
        <v>6.035</v>
      </c>
      <c r="I713" s="246"/>
      <c r="J713" s="242"/>
      <c r="K713" s="242"/>
      <c r="L713" s="247"/>
      <c r="M713" s="248"/>
      <c r="N713" s="249"/>
      <c r="O713" s="249"/>
      <c r="P713" s="249"/>
      <c r="Q713" s="249"/>
      <c r="R713" s="249"/>
      <c r="S713" s="249"/>
      <c r="T713" s="250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1" t="s">
        <v>144</v>
      </c>
      <c r="AU713" s="251" t="s">
        <v>88</v>
      </c>
      <c r="AV713" s="14" t="s">
        <v>88</v>
      </c>
      <c r="AW713" s="14" t="s">
        <v>35</v>
      </c>
      <c r="AX713" s="14" t="s">
        <v>78</v>
      </c>
      <c r="AY713" s="251" t="s">
        <v>135</v>
      </c>
    </row>
    <row r="714" spans="1:51" s="14" customFormat="1" ht="12">
      <c r="A714" s="14"/>
      <c r="B714" s="241"/>
      <c r="C714" s="242"/>
      <c r="D714" s="232" t="s">
        <v>144</v>
      </c>
      <c r="E714" s="243" t="s">
        <v>1</v>
      </c>
      <c r="F714" s="244" t="s">
        <v>697</v>
      </c>
      <c r="G714" s="242"/>
      <c r="H714" s="245">
        <v>74.892</v>
      </c>
      <c r="I714" s="246"/>
      <c r="J714" s="242"/>
      <c r="K714" s="242"/>
      <c r="L714" s="247"/>
      <c r="M714" s="248"/>
      <c r="N714" s="249"/>
      <c r="O714" s="249"/>
      <c r="P714" s="249"/>
      <c r="Q714" s="249"/>
      <c r="R714" s="249"/>
      <c r="S714" s="249"/>
      <c r="T714" s="250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1" t="s">
        <v>144</v>
      </c>
      <c r="AU714" s="251" t="s">
        <v>88</v>
      </c>
      <c r="AV714" s="14" t="s">
        <v>88</v>
      </c>
      <c r="AW714" s="14" t="s">
        <v>35</v>
      </c>
      <c r="AX714" s="14" t="s">
        <v>78</v>
      </c>
      <c r="AY714" s="251" t="s">
        <v>135</v>
      </c>
    </row>
    <row r="715" spans="1:51" s="14" customFormat="1" ht="12">
      <c r="A715" s="14"/>
      <c r="B715" s="241"/>
      <c r="C715" s="242"/>
      <c r="D715" s="232" t="s">
        <v>144</v>
      </c>
      <c r="E715" s="243" t="s">
        <v>1</v>
      </c>
      <c r="F715" s="244" t="s">
        <v>698</v>
      </c>
      <c r="G715" s="242"/>
      <c r="H715" s="245">
        <v>9.51</v>
      </c>
      <c r="I715" s="246"/>
      <c r="J715" s="242"/>
      <c r="K715" s="242"/>
      <c r="L715" s="247"/>
      <c r="M715" s="248"/>
      <c r="N715" s="249"/>
      <c r="O715" s="249"/>
      <c r="P715" s="249"/>
      <c r="Q715" s="249"/>
      <c r="R715" s="249"/>
      <c r="S715" s="249"/>
      <c r="T715" s="25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1" t="s">
        <v>144</v>
      </c>
      <c r="AU715" s="251" t="s">
        <v>88</v>
      </c>
      <c r="AV715" s="14" t="s">
        <v>88</v>
      </c>
      <c r="AW715" s="14" t="s">
        <v>35</v>
      </c>
      <c r="AX715" s="14" t="s">
        <v>78</v>
      </c>
      <c r="AY715" s="251" t="s">
        <v>135</v>
      </c>
    </row>
    <row r="716" spans="1:51" s="14" customFormat="1" ht="12">
      <c r="A716" s="14"/>
      <c r="B716" s="241"/>
      <c r="C716" s="242"/>
      <c r="D716" s="232" t="s">
        <v>144</v>
      </c>
      <c r="E716" s="243" t="s">
        <v>1</v>
      </c>
      <c r="F716" s="244" t="s">
        <v>699</v>
      </c>
      <c r="G716" s="242"/>
      <c r="H716" s="245">
        <v>42.654</v>
      </c>
      <c r="I716" s="246"/>
      <c r="J716" s="242"/>
      <c r="K716" s="242"/>
      <c r="L716" s="247"/>
      <c r="M716" s="248"/>
      <c r="N716" s="249"/>
      <c r="O716" s="249"/>
      <c r="P716" s="249"/>
      <c r="Q716" s="249"/>
      <c r="R716" s="249"/>
      <c r="S716" s="249"/>
      <c r="T716" s="250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1" t="s">
        <v>144</v>
      </c>
      <c r="AU716" s="251" t="s">
        <v>88</v>
      </c>
      <c r="AV716" s="14" t="s">
        <v>88</v>
      </c>
      <c r="AW716" s="14" t="s">
        <v>35</v>
      </c>
      <c r="AX716" s="14" t="s">
        <v>78</v>
      </c>
      <c r="AY716" s="251" t="s">
        <v>135</v>
      </c>
    </row>
    <row r="717" spans="1:51" s="15" customFormat="1" ht="12">
      <c r="A717" s="15"/>
      <c r="B717" s="252"/>
      <c r="C717" s="253"/>
      <c r="D717" s="232" t="s">
        <v>144</v>
      </c>
      <c r="E717" s="254" t="s">
        <v>1</v>
      </c>
      <c r="F717" s="255" t="s">
        <v>152</v>
      </c>
      <c r="G717" s="253"/>
      <c r="H717" s="256">
        <v>133.091</v>
      </c>
      <c r="I717" s="257"/>
      <c r="J717" s="253"/>
      <c r="K717" s="253"/>
      <c r="L717" s="258"/>
      <c r="M717" s="259"/>
      <c r="N717" s="260"/>
      <c r="O717" s="260"/>
      <c r="P717" s="260"/>
      <c r="Q717" s="260"/>
      <c r="R717" s="260"/>
      <c r="S717" s="260"/>
      <c r="T717" s="261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2" t="s">
        <v>144</v>
      </c>
      <c r="AU717" s="262" t="s">
        <v>88</v>
      </c>
      <c r="AV717" s="15" t="s">
        <v>142</v>
      </c>
      <c r="AW717" s="15" t="s">
        <v>35</v>
      </c>
      <c r="AX717" s="15" t="s">
        <v>86</v>
      </c>
      <c r="AY717" s="262" t="s">
        <v>135</v>
      </c>
    </row>
    <row r="718" spans="1:65" s="2" customFormat="1" ht="24.15" customHeight="1">
      <c r="A718" s="39"/>
      <c r="B718" s="40"/>
      <c r="C718" s="216" t="s">
        <v>700</v>
      </c>
      <c r="D718" s="216" t="s">
        <v>138</v>
      </c>
      <c r="E718" s="217" t="s">
        <v>701</v>
      </c>
      <c r="F718" s="218" t="s">
        <v>702</v>
      </c>
      <c r="G718" s="219" t="s">
        <v>217</v>
      </c>
      <c r="H718" s="220">
        <v>90.752</v>
      </c>
      <c r="I718" s="221"/>
      <c r="J718" s="222">
        <f>ROUND(I718*H718,2)</f>
        <v>0</v>
      </c>
      <c r="K718" s="223"/>
      <c r="L718" s="45"/>
      <c r="M718" s="224" t="s">
        <v>1</v>
      </c>
      <c r="N718" s="225" t="s">
        <v>43</v>
      </c>
      <c r="O718" s="92"/>
      <c r="P718" s="226">
        <f>O718*H718</f>
        <v>0</v>
      </c>
      <c r="Q718" s="226">
        <v>6E-05</v>
      </c>
      <c r="R718" s="226">
        <f>Q718*H718</f>
        <v>0.0054451199999999995</v>
      </c>
      <c r="S718" s="226">
        <v>0</v>
      </c>
      <c r="T718" s="227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28" t="s">
        <v>165</v>
      </c>
      <c r="AT718" s="228" t="s">
        <v>138</v>
      </c>
      <c r="AU718" s="228" t="s">
        <v>88</v>
      </c>
      <c r="AY718" s="18" t="s">
        <v>135</v>
      </c>
      <c r="BE718" s="229">
        <f>IF(N718="základní",J718,0)</f>
        <v>0</v>
      </c>
      <c r="BF718" s="229">
        <f>IF(N718="snížená",J718,0)</f>
        <v>0</v>
      </c>
      <c r="BG718" s="229">
        <f>IF(N718="zákl. přenesená",J718,0)</f>
        <v>0</v>
      </c>
      <c r="BH718" s="229">
        <f>IF(N718="sníž. přenesená",J718,0)</f>
        <v>0</v>
      </c>
      <c r="BI718" s="229">
        <f>IF(N718="nulová",J718,0)</f>
        <v>0</v>
      </c>
      <c r="BJ718" s="18" t="s">
        <v>86</v>
      </c>
      <c r="BK718" s="229">
        <f>ROUND(I718*H718,2)</f>
        <v>0</v>
      </c>
      <c r="BL718" s="18" t="s">
        <v>165</v>
      </c>
      <c r="BM718" s="228" t="s">
        <v>703</v>
      </c>
    </row>
    <row r="719" spans="1:51" s="13" customFormat="1" ht="12">
      <c r="A719" s="13"/>
      <c r="B719" s="230"/>
      <c r="C719" s="231"/>
      <c r="D719" s="232" t="s">
        <v>144</v>
      </c>
      <c r="E719" s="233" t="s">
        <v>1</v>
      </c>
      <c r="F719" s="234" t="s">
        <v>681</v>
      </c>
      <c r="G719" s="231"/>
      <c r="H719" s="233" t="s">
        <v>1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0" t="s">
        <v>144</v>
      </c>
      <c r="AU719" s="240" t="s">
        <v>88</v>
      </c>
      <c r="AV719" s="13" t="s">
        <v>86</v>
      </c>
      <c r="AW719" s="13" t="s">
        <v>35</v>
      </c>
      <c r="AX719" s="13" t="s">
        <v>78</v>
      </c>
      <c r="AY719" s="240" t="s">
        <v>135</v>
      </c>
    </row>
    <row r="720" spans="1:51" s="14" customFormat="1" ht="12">
      <c r="A720" s="14"/>
      <c r="B720" s="241"/>
      <c r="C720" s="242"/>
      <c r="D720" s="232" t="s">
        <v>144</v>
      </c>
      <c r="E720" s="243" t="s">
        <v>1</v>
      </c>
      <c r="F720" s="244" t="s">
        <v>682</v>
      </c>
      <c r="G720" s="242"/>
      <c r="H720" s="245">
        <v>90.752</v>
      </c>
      <c r="I720" s="246"/>
      <c r="J720" s="242"/>
      <c r="K720" s="242"/>
      <c r="L720" s="247"/>
      <c r="M720" s="248"/>
      <c r="N720" s="249"/>
      <c r="O720" s="249"/>
      <c r="P720" s="249"/>
      <c r="Q720" s="249"/>
      <c r="R720" s="249"/>
      <c r="S720" s="249"/>
      <c r="T720" s="250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1" t="s">
        <v>144</v>
      </c>
      <c r="AU720" s="251" t="s">
        <v>88</v>
      </c>
      <c r="AV720" s="14" t="s">
        <v>88</v>
      </c>
      <c r="AW720" s="14" t="s">
        <v>35</v>
      </c>
      <c r="AX720" s="14" t="s">
        <v>86</v>
      </c>
      <c r="AY720" s="251" t="s">
        <v>135</v>
      </c>
    </row>
    <row r="721" spans="1:65" s="2" customFormat="1" ht="21.75" customHeight="1">
      <c r="A721" s="39"/>
      <c r="B721" s="40"/>
      <c r="C721" s="274" t="s">
        <v>704</v>
      </c>
      <c r="D721" s="274" t="s">
        <v>495</v>
      </c>
      <c r="E721" s="275" t="s">
        <v>705</v>
      </c>
      <c r="F721" s="276" t="s">
        <v>706</v>
      </c>
      <c r="G721" s="277" t="s">
        <v>210</v>
      </c>
      <c r="H721" s="278">
        <v>1.089</v>
      </c>
      <c r="I721" s="279"/>
      <c r="J721" s="280">
        <f>ROUND(I721*H721,2)</f>
        <v>0</v>
      </c>
      <c r="K721" s="281"/>
      <c r="L721" s="282"/>
      <c r="M721" s="283" t="s">
        <v>1</v>
      </c>
      <c r="N721" s="284" t="s">
        <v>43</v>
      </c>
      <c r="O721" s="92"/>
      <c r="P721" s="226">
        <f>O721*H721</f>
        <v>0</v>
      </c>
      <c r="Q721" s="226">
        <v>0.55</v>
      </c>
      <c r="R721" s="226">
        <f>Q721*H721</f>
        <v>0.59895</v>
      </c>
      <c r="S721" s="226">
        <v>0</v>
      </c>
      <c r="T721" s="227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28" t="s">
        <v>357</v>
      </c>
      <c r="AT721" s="228" t="s">
        <v>495</v>
      </c>
      <c r="AU721" s="228" t="s">
        <v>88</v>
      </c>
      <c r="AY721" s="18" t="s">
        <v>135</v>
      </c>
      <c r="BE721" s="229">
        <f>IF(N721="základní",J721,0)</f>
        <v>0</v>
      </c>
      <c r="BF721" s="229">
        <f>IF(N721="snížená",J721,0)</f>
        <v>0</v>
      </c>
      <c r="BG721" s="229">
        <f>IF(N721="zákl. přenesená",J721,0)</f>
        <v>0</v>
      </c>
      <c r="BH721" s="229">
        <f>IF(N721="sníž. přenesená",J721,0)</f>
        <v>0</v>
      </c>
      <c r="BI721" s="229">
        <f>IF(N721="nulová",J721,0)</f>
        <v>0</v>
      </c>
      <c r="BJ721" s="18" t="s">
        <v>86</v>
      </c>
      <c r="BK721" s="229">
        <f>ROUND(I721*H721,2)</f>
        <v>0</v>
      </c>
      <c r="BL721" s="18" t="s">
        <v>165</v>
      </c>
      <c r="BM721" s="228" t="s">
        <v>707</v>
      </c>
    </row>
    <row r="722" spans="1:51" s="13" customFormat="1" ht="12">
      <c r="A722" s="13"/>
      <c r="B722" s="230"/>
      <c r="C722" s="231"/>
      <c r="D722" s="232" t="s">
        <v>144</v>
      </c>
      <c r="E722" s="233" t="s">
        <v>1</v>
      </c>
      <c r="F722" s="234" t="s">
        <v>681</v>
      </c>
      <c r="G722" s="231"/>
      <c r="H722" s="233" t="s">
        <v>1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0" t="s">
        <v>144</v>
      </c>
      <c r="AU722" s="240" t="s">
        <v>88</v>
      </c>
      <c r="AV722" s="13" t="s">
        <v>86</v>
      </c>
      <c r="AW722" s="13" t="s">
        <v>35</v>
      </c>
      <c r="AX722" s="13" t="s">
        <v>78</v>
      </c>
      <c r="AY722" s="240" t="s">
        <v>135</v>
      </c>
    </row>
    <row r="723" spans="1:51" s="14" customFormat="1" ht="12">
      <c r="A723" s="14"/>
      <c r="B723" s="241"/>
      <c r="C723" s="242"/>
      <c r="D723" s="232" t="s">
        <v>144</v>
      </c>
      <c r="E723" s="243" t="s">
        <v>1</v>
      </c>
      <c r="F723" s="244" t="s">
        <v>708</v>
      </c>
      <c r="G723" s="242"/>
      <c r="H723" s="245">
        <v>1.089</v>
      </c>
      <c r="I723" s="246"/>
      <c r="J723" s="242"/>
      <c r="K723" s="242"/>
      <c r="L723" s="247"/>
      <c r="M723" s="248"/>
      <c r="N723" s="249"/>
      <c r="O723" s="249"/>
      <c r="P723" s="249"/>
      <c r="Q723" s="249"/>
      <c r="R723" s="249"/>
      <c r="S723" s="249"/>
      <c r="T723" s="250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1" t="s">
        <v>144</v>
      </c>
      <c r="AU723" s="251" t="s">
        <v>88</v>
      </c>
      <c r="AV723" s="14" t="s">
        <v>88</v>
      </c>
      <c r="AW723" s="14" t="s">
        <v>35</v>
      </c>
      <c r="AX723" s="14" t="s">
        <v>86</v>
      </c>
      <c r="AY723" s="251" t="s">
        <v>135</v>
      </c>
    </row>
    <row r="724" spans="1:65" s="2" customFormat="1" ht="24.15" customHeight="1">
      <c r="A724" s="39"/>
      <c r="B724" s="40"/>
      <c r="C724" s="216" t="s">
        <v>421</v>
      </c>
      <c r="D724" s="216" t="s">
        <v>138</v>
      </c>
      <c r="E724" s="217" t="s">
        <v>709</v>
      </c>
      <c r="F724" s="218" t="s">
        <v>710</v>
      </c>
      <c r="G724" s="219" t="s">
        <v>217</v>
      </c>
      <c r="H724" s="220">
        <v>298.633</v>
      </c>
      <c r="I724" s="221"/>
      <c r="J724" s="222">
        <f>ROUND(I724*H724,2)</f>
        <v>0</v>
      </c>
      <c r="K724" s="223"/>
      <c r="L724" s="45"/>
      <c r="M724" s="224" t="s">
        <v>1</v>
      </c>
      <c r="N724" s="225" t="s">
        <v>43</v>
      </c>
      <c r="O724" s="92"/>
      <c r="P724" s="226">
        <f>O724*H724</f>
        <v>0</v>
      </c>
      <c r="Q724" s="226">
        <v>8E-05</v>
      </c>
      <c r="R724" s="226">
        <f>Q724*H724</f>
        <v>0.02389064</v>
      </c>
      <c r="S724" s="226">
        <v>0</v>
      </c>
      <c r="T724" s="227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28" t="s">
        <v>165</v>
      </c>
      <c r="AT724" s="228" t="s">
        <v>138</v>
      </c>
      <c r="AU724" s="228" t="s">
        <v>88</v>
      </c>
      <c r="AY724" s="18" t="s">
        <v>135</v>
      </c>
      <c r="BE724" s="229">
        <f>IF(N724="základní",J724,0)</f>
        <v>0</v>
      </c>
      <c r="BF724" s="229">
        <f>IF(N724="snížená",J724,0)</f>
        <v>0</v>
      </c>
      <c r="BG724" s="229">
        <f>IF(N724="zákl. přenesená",J724,0)</f>
        <v>0</v>
      </c>
      <c r="BH724" s="229">
        <f>IF(N724="sníž. přenesená",J724,0)</f>
        <v>0</v>
      </c>
      <c r="BI724" s="229">
        <f>IF(N724="nulová",J724,0)</f>
        <v>0</v>
      </c>
      <c r="BJ724" s="18" t="s">
        <v>86</v>
      </c>
      <c r="BK724" s="229">
        <f>ROUND(I724*H724,2)</f>
        <v>0</v>
      </c>
      <c r="BL724" s="18" t="s">
        <v>165</v>
      </c>
      <c r="BM724" s="228" t="s">
        <v>711</v>
      </c>
    </row>
    <row r="725" spans="1:51" s="13" customFormat="1" ht="12">
      <c r="A725" s="13"/>
      <c r="B725" s="230"/>
      <c r="C725" s="231"/>
      <c r="D725" s="232" t="s">
        <v>144</v>
      </c>
      <c r="E725" s="233" t="s">
        <v>1</v>
      </c>
      <c r="F725" s="234" t="s">
        <v>681</v>
      </c>
      <c r="G725" s="231"/>
      <c r="H725" s="233" t="s">
        <v>1</v>
      </c>
      <c r="I725" s="235"/>
      <c r="J725" s="231"/>
      <c r="K725" s="231"/>
      <c r="L725" s="236"/>
      <c r="M725" s="237"/>
      <c r="N725" s="238"/>
      <c r="O725" s="238"/>
      <c r="P725" s="238"/>
      <c r="Q725" s="238"/>
      <c r="R725" s="238"/>
      <c r="S725" s="238"/>
      <c r="T725" s="23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0" t="s">
        <v>144</v>
      </c>
      <c r="AU725" s="240" t="s">
        <v>88</v>
      </c>
      <c r="AV725" s="13" t="s">
        <v>86</v>
      </c>
      <c r="AW725" s="13" t="s">
        <v>35</v>
      </c>
      <c r="AX725" s="13" t="s">
        <v>78</v>
      </c>
      <c r="AY725" s="240" t="s">
        <v>135</v>
      </c>
    </row>
    <row r="726" spans="1:51" s="14" customFormat="1" ht="12">
      <c r="A726" s="14"/>
      <c r="B726" s="241"/>
      <c r="C726" s="242"/>
      <c r="D726" s="232" t="s">
        <v>144</v>
      </c>
      <c r="E726" s="243" t="s">
        <v>1</v>
      </c>
      <c r="F726" s="244" t="s">
        <v>687</v>
      </c>
      <c r="G726" s="242"/>
      <c r="H726" s="245">
        <v>217.541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1" t="s">
        <v>144</v>
      </c>
      <c r="AU726" s="251" t="s">
        <v>88</v>
      </c>
      <c r="AV726" s="14" t="s">
        <v>88</v>
      </c>
      <c r="AW726" s="14" t="s">
        <v>35</v>
      </c>
      <c r="AX726" s="14" t="s">
        <v>78</v>
      </c>
      <c r="AY726" s="251" t="s">
        <v>135</v>
      </c>
    </row>
    <row r="727" spans="1:51" s="14" customFormat="1" ht="12">
      <c r="A727" s="14"/>
      <c r="B727" s="241"/>
      <c r="C727" s="242"/>
      <c r="D727" s="232" t="s">
        <v>144</v>
      </c>
      <c r="E727" s="243" t="s">
        <v>1</v>
      </c>
      <c r="F727" s="244" t="s">
        <v>688</v>
      </c>
      <c r="G727" s="242"/>
      <c r="H727" s="245">
        <v>7.818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1" t="s">
        <v>144</v>
      </c>
      <c r="AU727" s="251" t="s">
        <v>88</v>
      </c>
      <c r="AV727" s="14" t="s">
        <v>88</v>
      </c>
      <c r="AW727" s="14" t="s">
        <v>35</v>
      </c>
      <c r="AX727" s="14" t="s">
        <v>78</v>
      </c>
      <c r="AY727" s="251" t="s">
        <v>135</v>
      </c>
    </row>
    <row r="728" spans="1:51" s="14" customFormat="1" ht="12">
      <c r="A728" s="14"/>
      <c r="B728" s="241"/>
      <c r="C728" s="242"/>
      <c r="D728" s="232" t="s">
        <v>144</v>
      </c>
      <c r="E728" s="243" t="s">
        <v>1</v>
      </c>
      <c r="F728" s="244" t="s">
        <v>689</v>
      </c>
      <c r="G728" s="242"/>
      <c r="H728" s="245">
        <v>1.246</v>
      </c>
      <c r="I728" s="246"/>
      <c r="J728" s="242"/>
      <c r="K728" s="242"/>
      <c r="L728" s="247"/>
      <c r="M728" s="248"/>
      <c r="N728" s="249"/>
      <c r="O728" s="249"/>
      <c r="P728" s="249"/>
      <c r="Q728" s="249"/>
      <c r="R728" s="249"/>
      <c r="S728" s="249"/>
      <c r="T728" s="250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1" t="s">
        <v>144</v>
      </c>
      <c r="AU728" s="251" t="s">
        <v>88</v>
      </c>
      <c r="AV728" s="14" t="s">
        <v>88</v>
      </c>
      <c r="AW728" s="14" t="s">
        <v>35</v>
      </c>
      <c r="AX728" s="14" t="s">
        <v>78</v>
      </c>
      <c r="AY728" s="251" t="s">
        <v>135</v>
      </c>
    </row>
    <row r="729" spans="1:51" s="14" customFormat="1" ht="12">
      <c r="A729" s="14"/>
      <c r="B729" s="241"/>
      <c r="C729" s="242"/>
      <c r="D729" s="232" t="s">
        <v>144</v>
      </c>
      <c r="E729" s="243" t="s">
        <v>1</v>
      </c>
      <c r="F729" s="244" t="s">
        <v>690</v>
      </c>
      <c r="G729" s="242"/>
      <c r="H729" s="245">
        <v>71.328</v>
      </c>
      <c r="I729" s="246"/>
      <c r="J729" s="242"/>
      <c r="K729" s="242"/>
      <c r="L729" s="247"/>
      <c r="M729" s="248"/>
      <c r="N729" s="249"/>
      <c r="O729" s="249"/>
      <c r="P729" s="249"/>
      <c r="Q729" s="249"/>
      <c r="R729" s="249"/>
      <c r="S729" s="249"/>
      <c r="T729" s="250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1" t="s">
        <v>144</v>
      </c>
      <c r="AU729" s="251" t="s">
        <v>88</v>
      </c>
      <c r="AV729" s="14" t="s">
        <v>88</v>
      </c>
      <c r="AW729" s="14" t="s">
        <v>35</v>
      </c>
      <c r="AX729" s="14" t="s">
        <v>78</v>
      </c>
      <c r="AY729" s="251" t="s">
        <v>135</v>
      </c>
    </row>
    <row r="730" spans="1:51" s="14" customFormat="1" ht="12">
      <c r="A730" s="14"/>
      <c r="B730" s="241"/>
      <c r="C730" s="242"/>
      <c r="D730" s="232" t="s">
        <v>144</v>
      </c>
      <c r="E730" s="243" t="s">
        <v>1</v>
      </c>
      <c r="F730" s="244" t="s">
        <v>691</v>
      </c>
      <c r="G730" s="242"/>
      <c r="H730" s="245">
        <v>0.7</v>
      </c>
      <c r="I730" s="246"/>
      <c r="J730" s="242"/>
      <c r="K730" s="242"/>
      <c r="L730" s="247"/>
      <c r="M730" s="248"/>
      <c r="N730" s="249"/>
      <c r="O730" s="249"/>
      <c r="P730" s="249"/>
      <c r="Q730" s="249"/>
      <c r="R730" s="249"/>
      <c r="S730" s="249"/>
      <c r="T730" s="250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1" t="s">
        <v>144</v>
      </c>
      <c r="AU730" s="251" t="s">
        <v>88</v>
      </c>
      <c r="AV730" s="14" t="s">
        <v>88</v>
      </c>
      <c r="AW730" s="14" t="s">
        <v>35</v>
      </c>
      <c r="AX730" s="14" t="s">
        <v>78</v>
      </c>
      <c r="AY730" s="251" t="s">
        <v>135</v>
      </c>
    </row>
    <row r="731" spans="1:51" s="15" customFormat="1" ht="12">
      <c r="A731" s="15"/>
      <c r="B731" s="252"/>
      <c r="C731" s="253"/>
      <c r="D731" s="232" t="s">
        <v>144</v>
      </c>
      <c r="E731" s="254" t="s">
        <v>1</v>
      </c>
      <c r="F731" s="255" t="s">
        <v>152</v>
      </c>
      <c r="G731" s="253"/>
      <c r="H731" s="256">
        <v>298.633</v>
      </c>
      <c r="I731" s="257"/>
      <c r="J731" s="253"/>
      <c r="K731" s="253"/>
      <c r="L731" s="258"/>
      <c r="M731" s="259"/>
      <c r="N731" s="260"/>
      <c r="O731" s="260"/>
      <c r="P731" s="260"/>
      <c r="Q731" s="260"/>
      <c r="R731" s="260"/>
      <c r="S731" s="260"/>
      <c r="T731" s="261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62" t="s">
        <v>144</v>
      </c>
      <c r="AU731" s="262" t="s">
        <v>88</v>
      </c>
      <c r="AV731" s="15" t="s">
        <v>142</v>
      </c>
      <c r="AW731" s="15" t="s">
        <v>35</v>
      </c>
      <c r="AX731" s="15" t="s">
        <v>86</v>
      </c>
      <c r="AY731" s="262" t="s">
        <v>135</v>
      </c>
    </row>
    <row r="732" spans="1:65" s="2" customFormat="1" ht="21.75" customHeight="1">
      <c r="A732" s="39"/>
      <c r="B732" s="40"/>
      <c r="C732" s="274" t="s">
        <v>712</v>
      </c>
      <c r="D732" s="274" t="s">
        <v>495</v>
      </c>
      <c r="E732" s="275" t="s">
        <v>705</v>
      </c>
      <c r="F732" s="276" t="s">
        <v>706</v>
      </c>
      <c r="G732" s="277" t="s">
        <v>210</v>
      </c>
      <c r="H732" s="278">
        <v>5.374</v>
      </c>
      <c r="I732" s="279"/>
      <c r="J732" s="280">
        <f>ROUND(I732*H732,2)</f>
        <v>0</v>
      </c>
      <c r="K732" s="281"/>
      <c r="L732" s="282"/>
      <c r="M732" s="283" t="s">
        <v>1</v>
      </c>
      <c r="N732" s="284" t="s">
        <v>43</v>
      </c>
      <c r="O732" s="92"/>
      <c r="P732" s="226">
        <f>O732*H732</f>
        <v>0</v>
      </c>
      <c r="Q732" s="226">
        <v>0.55</v>
      </c>
      <c r="R732" s="226">
        <f>Q732*H732</f>
        <v>2.9557</v>
      </c>
      <c r="S732" s="226">
        <v>0</v>
      </c>
      <c r="T732" s="227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28" t="s">
        <v>357</v>
      </c>
      <c r="AT732" s="228" t="s">
        <v>495</v>
      </c>
      <c r="AU732" s="228" t="s">
        <v>88</v>
      </c>
      <c r="AY732" s="18" t="s">
        <v>135</v>
      </c>
      <c r="BE732" s="229">
        <f>IF(N732="základní",J732,0)</f>
        <v>0</v>
      </c>
      <c r="BF732" s="229">
        <f>IF(N732="snížená",J732,0)</f>
        <v>0</v>
      </c>
      <c r="BG732" s="229">
        <f>IF(N732="zákl. přenesená",J732,0)</f>
        <v>0</v>
      </c>
      <c r="BH732" s="229">
        <f>IF(N732="sníž. přenesená",J732,0)</f>
        <v>0</v>
      </c>
      <c r="BI732" s="229">
        <f>IF(N732="nulová",J732,0)</f>
        <v>0</v>
      </c>
      <c r="BJ732" s="18" t="s">
        <v>86</v>
      </c>
      <c r="BK732" s="229">
        <f>ROUND(I732*H732,2)</f>
        <v>0</v>
      </c>
      <c r="BL732" s="18" t="s">
        <v>165</v>
      </c>
      <c r="BM732" s="228" t="s">
        <v>713</v>
      </c>
    </row>
    <row r="733" spans="1:51" s="13" customFormat="1" ht="12">
      <c r="A733" s="13"/>
      <c r="B733" s="230"/>
      <c r="C733" s="231"/>
      <c r="D733" s="232" t="s">
        <v>144</v>
      </c>
      <c r="E733" s="233" t="s">
        <v>1</v>
      </c>
      <c r="F733" s="234" t="s">
        <v>681</v>
      </c>
      <c r="G733" s="231"/>
      <c r="H733" s="233" t="s">
        <v>1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0" t="s">
        <v>144</v>
      </c>
      <c r="AU733" s="240" t="s">
        <v>88</v>
      </c>
      <c r="AV733" s="13" t="s">
        <v>86</v>
      </c>
      <c r="AW733" s="13" t="s">
        <v>35</v>
      </c>
      <c r="AX733" s="13" t="s">
        <v>78</v>
      </c>
      <c r="AY733" s="240" t="s">
        <v>135</v>
      </c>
    </row>
    <row r="734" spans="1:51" s="14" customFormat="1" ht="12">
      <c r="A734" s="14"/>
      <c r="B734" s="241"/>
      <c r="C734" s="242"/>
      <c r="D734" s="232" t="s">
        <v>144</v>
      </c>
      <c r="E734" s="243" t="s">
        <v>1</v>
      </c>
      <c r="F734" s="244" t="s">
        <v>714</v>
      </c>
      <c r="G734" s="242"/>
      <c r="H734" s="245">
        <v>3.916</v>
      </c>
      <c r="I734" s="246"/>
      <c r="J734" s="242"/>
      <c r="K734" s="242"/>
      <c r="L734" s="247"/>
      <c r="M734" s="248"/>
      <c r="N734" s="249"/>
      <c r="O734" s="249"/>
      <c r="P734" s="249"/>
      <c r="Q734" s="249"/>
      <c r="R734" s="249"/>
      <c r="S734" s="249"/>
      <c r="T734" s="250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1" t="s">
        <v>144</v>
      </c>
      <c r="AU734" s="251" t="s">
        <v>88</v>
      </c>
      <c r="AV734" s="14" t="s">
        <v>88</v>
      </c>
      <c r="AW734" s="14" t="s">
        <v>35</v>
      </c>
      <c r="AX734" s="14" t="s">
        <v>78</v>
      </c>
      <c r="AY734" s="251" t="s">
        <v>135</v>
      </c>
    </row>
    <row r="735" spans="1:51" s="14" customFormat="1" ht="12">
      <c r="A735" s="14"/>
      <c r="B735" s="241"/>
      <c r="C735" s="242"/>
      <c r="D735" s="232" t="s">
        <v>144</v>
      </c>
      <c r="E735" s="243" t="s">
        <v>1</v>
      </c>
      <c r="F735" s="244" t="s">
        <v>715</v>
      </c>
      <c r="G735" s="242"/>
      <c r="H735" s="245">
        <v>0.141</v>
      </c>
      <c r="I735" s="246"/>
      <c r="J735" s="242"/>
      <c r="K735" s="242"/>
      <c r="L735" s="247"/>
      <c r="M735" s="248"/>
      <c r="N735" s="249"/>
      <c r="O735" s="249"/>
      <c r="P735" s="249"/>
      <c r="Q735" s="249"/>
      <c r="R735" s="249"/>
      <c r="S735" s="249"/>
      <c r="T735" s="250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1" t="s">
        <v>144</v>
      </c>
      <c r="AU735" s="251" t="s">
        <v>88</v>
      </c>
      <c r="AV735" s="14" t="s">
        <v>88</v>
      </c>
      <c r="AW735" s="14" t="s">
        <v>35</v>
      </c>
      <c r="AX735" s="14" t="s">
        <v>78</v>
      </c>
      <c r="AY735" s="251" t="s">
        <v>135</v>
      </c>
    </row>
    <row r="736" spans="1:51" s="14" customFormat="1" ht="12">
      <c r="A736" s="14"/>
      <c r="B736" s="241"/>
      <c r="C736" s="242"/>
      <c r="D736" s="232" t="s">
        <v>144</v>
      </c>
      <c r="E736" s="243" t="s">
        <v>1</v>
      </c>
      <c r="F736" s="244" t="s">
        <v>716</v>
      </c>
      <c r="G736" s="242"/>
      <c r="H736" s="245">
        <v>0.022</v>
      </c>
      <c r="I736" s="246"/>
      <c r="J736" s="242"/>
      <c r="K736" s="242"/>
      <c r="L736" s="247"/>
      <c r="M736" s="248"/>
      <c r="N736" s="249"/>
      <c r="O736" s="249"/>
      <c r="P736" s="249"/>
      <c r="Q736" s="249"/>
      <c r="R736" s="249"/>
      <c r="S736" s="249"/>
      <c r="T736" s="250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1" t="s">
        <v>144</v>
      </c>
      <c r="AU736" s="251" t="s">
        <v>88</v>
      </c>
      <c r="AV736" s="14" t="s">
        <v>88</v>
      </c>
      <c r="AW736" s="14" t="s">
        <v>35</v>
      </c>
      <c r="AX736" s="14" t="s">
        <v>78</v>
      </c>
      <c r="AY736" s="251" t="s">
        <v>135</v>
      </c>
    </row>
    <row r="737" spans="1:51" s="14" customFormat="1" ht="12">
      <c r="A737" s="14"/>
      <c r="B737" s="241"/>
      <c r="C737" s="242"/>
      <c r="D737" s="232" t="s">
        <v>144</v>
      </c>
      <c r="E737" s="243" t="s">
        <v>1</v>
      </c>
      <c r="F737" s="244" t="s">
        <v>717</v>
      </c>
      <c r="G737" s="242"/>
      <c r="H737" s="245">
        <v>1.284</v>
      </c>
      <c r="I737" s="246"/>
      <c r="J737" s="242"/>
      <c r="K737" s="242"/>
      <c r="L737" s="247"/>
      <c r="M737" s="248"/>
      <c r="N737" s="249"/>
      <c r="O737" s="249"/>
      <c r="P737" s="249"/>
      <c r="Q737" s="249"/>
      <c r="R737" s="249"/>
      <c r="S737" s="249"/>
      <c r="T737" s="250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1" t="s">
        <v>144</v>
      </c>
      <c r="AU737" s="251" t="s">
        <v>88</v>
      </c>
      <c r="AV737" s="14" t="s">
        <v>88</v>
      </c>
      <c r="AW737" s="14" t="s">
        <v>35</v>
      </c>
      <c r="AX737" s="14" t="s">
        <v>78</v>
      </c>
      <c r="AY737" s="251" t="s">
        <v>135</v>
      </c>
    </row>
    <row r="738" spans="1:51" s="14" customFormat="1" ht="12">
      <c r="A738" s="14"/>
      <c r="B738" s="241"/>
      <c r="C738" s="242"/>
      <c r="D738" s="232" t="s">
        <v>144</v>
      </c>
      <c r="E738" s="243" t="s">
        <v>1</v>
      </c>
      <c r="F738" s="244" t="s">
        <v>718</v>
      </c>
      <c r="G738" s="242"/>
      <c r="H738" s="245">
        <v>0.011</v>
      </c>
      <c r="I738" s="246"/>
      <c r="J738" s="242"/>
      <c r="K738" s="242"/>
      <c r="L738" s="247"/>
      <c r="M738" s="248"/>
      <c r="N738" s="249"/>
      <c r="O738" s="249"/>
      <c r="P738" s="249"/>
      <c r="Q738" s="249"/>
      <c r="R738" s="249"/>
      <c r="S738" s="249"/>
      <c r="T738" s="250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1" t="s">
        <v>144</v>
      </c>
      <c r="AU738" s="251" t="s">
        <v>88</v>
      </c>
      <c r="AV738" s="14" t="s">
        <v>88</v>
      </c>
      <c r="AW738" s="14" t="s">
        <v>35</v>
      </c>
      <c r="AX738" s="14" t="s">
        <v>78</v>
      </c>
      <c r="AY738" s="251" t="s">
        <v>135</v>
      </c>
    </row>
    <row r="739" spans="1:51" s="15" customFormat="1" ht="12">
      <c r="A739" s="15"/>
      <c r="B739" s="252"/>
      <c r="C739" s="253"/>
      <c r="D739" s="232" t="s">
        <v>144</v>
      </c>
      <c r="E739" s="254" t="s">
        <v>1</v>
      </c>
      <c r="F739" s="255" t="s">
        <v>152</v>
      </c>
      <c r="G739" s="253"/>
      <c r="H739" s="256">
        <v>5.374</v>
      </c>
      <c r="I739" s="257"/>
      <c r="J739" s="253"/>
      <c r="K739" s="253"/>
      <c r="L739" s="258"/>
      <c r="M739" s="259"/>
      <c r="N739" s="260"/>
      <c r="O739" s="260"/>
      <c r="P739" s="260"/>
      <c r="Q739" s="260"/>
      <c r="R739" s="260"/>
      <c r="S739" s="260"/>
      <c r="T739" s="261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62" t="s">
        <v>144</v>
      </c>
      <c r="AU739" s="262" t="s">
        <v>88</v>
      </c>
      <c r="AV739" s="15" t="s">
        <v>142</v>
      </c>
      <c r="AW739" s="15" t="s">
        <v>35</v>
      </c>
      <c r="AX739" s="15" t="s">
        <v>86</v>
      </c>
      <c r="AY739" s="262" t="s">
        <v>135</v>
      </c>
    </row>
    <row r="740" spans="1:65" s="2" customFormat="1" ht="24.15" customHeight="1">
      <c r="A740" s="39"/>
      <c r="B740" s="40"/>
      <c r="C740" s="216" t="s">
        <v>719</v>
      </c>
      <c r="D740" s="216" t="s">
        <v>138</v>
      </c>
      <c r="E740" s="217" t="s">
        <v>720</v>
      </c>
      <c r="F740" s="218" t="s">
        <v>721</v>
      </c>
      <c r="G740" s="219" t="s">
        <v>217</v>
      </c>
      <c r="H740" s="220">
        <v>133.091</v>
      </c>
      <c r="I740" s="221"/>
      <c r="J740" s="222">
        <f>ROUND(I740*H740,2)</f>
        <v>0</v>
      </c>
      <c r="K740" s="223"/>
      <c r="L740" s="45"/>
      <c r="M740" s="224" t="s">
        <v>1</v>
      </c>
      <c r="N740" s="225" t="s">
        <v>43</v>
      </c>
      <c r="O740" s="92"/>
      <c r="P740" s="226">
        <f>O740*H740</f>
        <v>0</v>
      </c>
      <c r="Q740" s="226">
        <v>9E-05</v>
      </c>
      <c r="R740" s="226">
        <f>Q740*H740</f>
        <v>0.011978190000000001</v>
      </c>
      <c r="S740" s="226">
        <v>0</v>
      </c>
      <c r="T740" s="227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28" t="s">
        <v>165</v>
      </c>
      <c r="AT740" s="228" t="s">
        <v>138</v>
      </c>
      <c r="AU740" s="228" t="s">
        <v>88</v>
      </c>
      <c r="AY740" s="18" t="s">
        <v>135</v>
      </c>
      <c r="BE740" s="229">
        <f>IF(N740="základní",J740,0)</f>
        <v>0</v>
      </c>
      <c r="BF740" s="229">
        <f>IF(N740="snížená",J740,0)</f>
        <v>0</v>
      </c>
      <c r="BG740" s="229">
        <f>IF(N740="zákl. přenesená",J740,0)</f>
        <v>0</v>
      </c>
      <c r="BH740" s="229">
        <f>IF(N740="sníž. přenesená",J740,0)</f>
        <v>0</v>
      </c>
      <c r="BI740" s="229">
        <f>IF(N740="nulová",J740,0)</f>
        <v>0</v>
      </c>
      <c r="BJ740" s="18" t="s">
        <v>86</v>
      </c>
      <c r="BK740" s="229">
        <f>ROUND(I740*H740,2)</f>
        <v>0</v>
      </c>
      <c r="BL740" s="18" t="s">
        <v>165</v>
      </c>
      <c r="BM740" s="228" t="s">
        <v>722</v>
      </c>
    </row>
    <row r="741" spans="1:51" s="13" customFormat="1" ht="12">
      <c r="A741" s="13"/>
      <c r="B741" s="230"/>
      <c r="C741" s="231"/>
      <c r="D741" s="232" t="s">
        <v>144</v>
      </c>
      <c r="E741" s="233" t="s">
        <v>1</v>
      </c>
      <c r="F741" s="234" t="s">
        <v>681</v>
      </c>
      <c r="G741" s="231"/>
      <c r="H741" s="233" t="s">
        <v>1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0" t="s">
        <v>144</v>
      </c>
      <c r="AU741" s="240" t="s">
        <v>88</v>
      </c>
      <c r="AV741" s="13" t="s">
        <v>86</v>
      </c>
      <c r="AW741" s="13" t="s">
        <v>35</v>
      </c>
      <c r="AX741" s="13" t="s">
        <v>78</v>
      </c>
      <c r="AY741" s="240" t="s">
        <v>135</v>
      </c>
    </row>
    <row r="742" spans="1:51" s="14" customFormat="1" ht="12">
      <c r="A742" s="14"/>
      <c r="B742" s="241"/>
      <c r="C742" s="242"/>
      <c r="D742" s="232" t="s">
        <v>144</v>
      </c>
      <c r="E742" s="243" t="s">
        <v>1</v>
      </c>
      <c r="F742" s="244" t="s">
        <v>696</v>
      </c>
      <c r="G742" s="242"/>
      <c r="H742" s="245">
        <v>6.035</v>
      </c>
      <c r="I742" s="246"/>
      <c r="J742" s="242"/>
      <c r="K742" s="242"/>
      <c r="L742" s="247"/>
      <c r="M742" s="248"/>
      <c r="N742" s="249"/>
      <c r="O742" s="249"/>
      <c r="P742" s="249"/>
      <c r="Q742" s="249"/>
      <c r="R742" s="249"/>
      <c r="S742" s="249"/>
      <c r="T742" s="250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1" t="s">
        <v>144</v>
      </c>
      <c r="AU742" s="251" t="s">
        <v>88</v>
      </c>
      <c r="AV742" s="14" t="s">
        <v>88</v>
      </c>
      <c r="AW742" s="14" t="s">
        <v>35</v>
      </c>
      <c r="AX742" s="14" t="s">
        <v>78</v>
      </c>
      <c r="AY742" s="251" t="s">
        <v>135</v>
      </c>
    </row>
    <row r="743" spans="1:51" s="14" customFormat="1" ht="12">
      <c r="A743" s="14"/>
      <c r="B743" s="241"/>
      <c r="C743" s="242"/>
      <c r="D743" s="232" t="s">
        <v>144</v>
      </c>
      <c r="E743" s="243" t="s">
        <v>1</v>
      </c>
      <c r="F743" s="244" t="s">
        <v>697</v>
      </c>
      <c r="G743" s="242"/>
      <c r="H743" s="245">
        <v>74.892</v>
      </c>
      <c r="I743" s="246"/>
      <c r="J743" s="242"/>
      <c r="K743" s="242"/>
      <c r="L743" s="247"/>
      <c r="M743" s="248"/>
      <c r="N743" s="249"/>
      <c r="O743" s="249"/>
      <c r="P743" s="249"/>
      <c r="Q743" s="249"/>
      <c r="R743" s="249"/>
      <c r="S743" s="249"/>
      <c r="T743" s="250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1" t="s">
        <v>144</v>
      </c>
      <c r="AU743" s="251" t="s">
        <v>88</v>
      </c>
      <c r="AV743" s="14" t="s">
        <v>88</v>
      </c>
      <c r="AW743" s="14" t="s">
        <v>35</v>
      </c>
      <c r="AX743" s="14" t="s">
        <v>78</v>
      </c>
      <c r="AY743" s="251" t="s">
        <v>135</v>
      </c>
    </row>
    <row r="744" spans="1:51" s="14" customFormat="1" ht="12">
      <c r="A744" s="14"/>
      <c r="B744" s="241"/>
      <c r="C744" s="242"/>
      <c r="D744" s="232" t="s">
        <v>144</v>
      </c>
      <c r="E744" s="243" t="s">
        <v>1</v>
      </c>
      <c r="F744" s="244" t="s">
        <v>698</v>
      </c>
      <c r="G744" s="242"/>
      <c r="H744" s="245">
        <v>9.51</v>
      </c>
      <c r="I744" s="246"/>
      <c r="J744" s="242"/>
      <c r="K744" s="242"/>
      <c r="L744" s="247"/>
      <c r="M744" s="248"/>
      <c r="N744" s="249"/>
      <c r="O744" s="249"/>
      <c r="P744" s="249"/>
      <c r="Q744" s="249"/>
      <c r="R744" s="249"/>
      <c r="S744" s="249"/>
      <c r="T744" s="250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1" t="s">
        <v>144</v>
      </c>
      <c r="AU744" s="251" t="s">
        <v>88</v>
      </c>
      <c r="AV744" s="14" t="s">
        <v>88</v>
      </c>
      <c r="AW744" s="14" t="s">
        <v>35</v>
      </c>
      <c r="AX744" s="14" t="s">
        <v>78</v>
      </c>
      <c r="AY744" s="251" t="s">
        <v>135</v>
      </c>
    </row>
    <row r="745" spans="1:51" s="14" customFormat="1" ht="12">
      <c r="A745" s="14"/>
      <c r="B745" s="241"/>
      <c r="C745" s="242"/>
      <c r="D745" s="232" t="s">
        <v>144</v>
      </c>
      <c r="E745" s="243" t="s">
        <v>1</v>
      </c>
      <c r="F745" s="244" t="s">
        <v>699</v>
      </c>
      <c r="G745" s="242"/>
      <c r="H745" s="245">
        <v>42.654</v>
      </c>
      <c r="I745" s="246"/>
      <c r="J745" s="242"/>
      <c r="K745" s="242"/>
      <c r="L745" s="247"/>
      <c r="M745" s="248"/>
      <c r="N745" s="249"/>
      <c r="O745" s="249"/>
      <c r="P745" s="249"/>
      <c r="Q745" s="249"/>
      <c r="R745" s="249"/>
      <c r="S745" s="249"/>
      <c r="T745" s="250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1" t="s">
        <v>144</v>
      </c>
      <c r="AU745" s="251" t="s">
        <v>88</v>
      </c>
      <c r="AV745" s="14" t="s">
        <v>88</v>
      </c>
      <c r="AW745" s="14" t="s">
        <v>35</v>
      </c>
      <c r="AX745" s="14" t="s">
        <v>78</v>
      </c>
      <c r="AY745" s="251" t="s">
        <v>135</v>
      </c>
    </row>
    <row r="746" spans="1:51" s="15" customFormat="1" ht="12">
      <c r="A746" s="15"/>
      <c r="B746" s="252"/>
      <c r="C746" s="253"/>
      <c r="D746" s="232" t="s">
        <v>144</v>
      </c>
      <c r="E746" s="254" t="s">
        <v>1</v>
      </c>
      <c r="F746" s="255" t="s">
        <v>152</v>
      </c>
      <c r="G746" s="253"/>
      <c r="H746" s="256">
        <v>133.091</v>
      </c>
      <c r="I746" s="257"/>
      <c r="J746" s="253"/>
      <c r="K746" s="253"/>
      <c r="L746" s="258"/>
      <c r="M746" s="259"/>
      <c r="N746" s="260"/>
      <c r="O746" s="260"/>
      <c r="P746" s="260"/>
      <c r="Q746" s="260"/>
      <c r="R746" s="260"/>
      <c r="S746" s="260"/>
      <c r="T746" s="261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62" t="s">
        <v>144</v>
      </c>
      <c r="AU746" s="262" t="s">
        <v>88</v>
      </c>
      <c r="AV746" s="15" t="s">
        <v>142</v>
      </c>
      <c r="AW746" s="15" t="s">
        <v>35</v>
      </c>
      <c r="AX746" s="15" t="s">
        <v>86</v>
      </c>
      <c r="AY746" s="262" t="s">
        <v>135</v>
      </c>
    </row>
    <row r="747" spans="1:65" s="2" customFormat="1" ht="21.75" customHeight="1">
      <c r="A747" s="39"/>
      <c r="B747" s="40"/>
      <c r="C747" s="274" t="s">
        <v>723</v>
      </c>
      <c r="D747" s="274" t="s">
        <v>495</v>
      </c>
      <c r="E747" s="275" t="s">
        <v>705</v>
      </c>
      <c r="F747" s="276" t="s">
        <v>706</v>
      </c>
      <c r="G747" s="277" t="s">
        <v>210</v>
      </c>
      <c r="H747" s="278">
        <v>3.187</v>
      </c>
      <c r="I747" s="279"/>
      <c r="J747" s="280">
        <f>ROUND(I747*H747,2)</f>
        <v>0</v>
      </c>
      <c r="K747" s="281"/>
      <c r="L747" s="282"/>
      <c r="M747" s="283" t="s">
        <v>1</v>
      </c>
      <c r="N747" s="284" t="s">
        <v>43</v>
      </c>
      <c r="O747" s="92"/>
      <c r="P747" s="226">
        <f>O747*H747</f>
        <v>0</v>
      </c>
      <c r="Q747" s="226">
        <v>0.55</v>
      </c>
      <c r="R747" s="226">
        <f>Q747*H747</f>
        <v>1.75285</v>
      </c>
      <c r="S747" s="226">
        <v>0</v>
      </c>
      <c r="T747" s="227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28" t="s">
        <v>357</v>
      </c>
      <c r="AT747" s="228" t="s">
        <v>495</v>
      </c>
      <c r="AU747" s="228" t="s">
        <v>88</v>
      </c>
      <c r="AY747" s="18" t="s">
        <v>135</v>
      </c>
      <c r="BE747" s="229">
        <f>IF(N747="základní",J747,0)</f>
        <v>0</v>
      </c>
      <c r="BF747" s="229">
        <f>IF(N747="snížená",J747,0)</f>
        <v>0</v>
      </c>
      <c r="BG747" s="229">
        <f>IF(N747="zákl. přenesená",J747,0)</f>
        <v>0</v>
      </c>
      <c r="BH747" s="229">
        <f>IF(N747="sníž. přenesená",J747,0)</f>
        <v>0</v>
      </c>
      <c r="BI747" s="229">
        <f>IF(N747="nulová",J747,0)</f>
        <v>0</v>
      </c>
      <c r="BJ747" s="18" t="s">
        <v>86</v>
      </c>
      <c r="BK747" s="229">
        <f>ROUND(I747*H747,2)</f>
        <v>0</v>
      </c>
      <c r="BL747" s="18" t="s">
        <v>165</v>
      </c>
      <c r="BM747" s="228" t="s">
        <v>724</v>
      </c>
    </row>
    <row r="748" spans="1:51" s="13" customFormat="1" ht="12">
      <c r="A748" s="13"/>
      <c r="B748" s="230"/>
      <c r="C748" s="231"/>
      <c r="D748" s="232" t="s">
        <v>144</v>
      </c>
      <c r="E748" s="233" t="s">
        <v>1</v>
      </c>
      <c r="F748" s="234" t="s">
        <v>681</v>
      </c>
      <c r="G748" s="231"/>
      <c r="H748" s="233" t="s">
        <v>1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0" t="s">
        <v>144</v>
      </c>
      <c r="AU748" s="240" t="s">
        <v>88</v>
      </c>
      <c r="AV748" s="13" t="s">
        <v>86</v>
      </c>
      <c r="AW748" s="13" t="s">
        <v>35</v>
      </c>
      <c r="AX748" s="13" t="s">
        <v>78</v>
      </c>
      <c r="AY748" s="240" t="s">
        <v>135</v>
      </c>
    </row>
    <row r="749" spans="1:51" s="14" customFormat="1" ht="12">
      <c r="A749" s="14"/>
      <c r="B749" s="241"/>
      <c r="C749" s="242"/>
      <c r="D749" s="232" t="s">
        <v>144</v>
      </c>
      <c r="E749" s="243" t="s">
        <v>1</v>
      </c>
      <c r="F749" s="244" t="s">
        <v>725</v>
      </c>
      <c r="G749" s="242"/>
      <c r="H749" s="245">
        <v>0.136</v>
      </c>
      <c r="I749" s="246"/>
      <c r="J749" s="242"/>
      <c r="K749" s="242"/>
      <c r="L749" s="247"/>
      <c r="M749" s="248"/>
      <c r="N749" s="249"/>
      <c r="O749" s="249"/>
      <c r="P749" s="249"/>
      <c r="Q749" s="249"/>
      <c r="R749" s="249"/>
      <c r="S749" s="249"/>
      <c r="T749" s="250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1" t="s">
        <v>144</v>
      </c>
      <c r="AU749" s="251" t="s">
        <v>88</v>
      </c>
      <c r="AV749" s="14" t="s">
        <v>88</v>
      </c>
      <c r="AW749" s="14" t="s">
        <v>35</v>
      </c>
      <c r="AX749" s="14" t="s">
        <v>78</v>
      </c>
      <c r="AY749" s="251" t="s">
        <v>135</v>
      </c>
    </row>
    <row r="750" spans="1:51" s="14" customFormat="1" ht="12">
      <c r="A750" s="14"/>
      <c r="B750" s="241"/>
      <c r="C750" s="242"/>
      <c r="D750" s="232" t="s">
        <v>144</v>
      </c>
      <c r="E750" s="243" t="s">
        <v>1</v>
      </c>
      <c r="F750" s="244" t="s">
        <v>726</v>
      </c>
      <c r="G750" s="242"/>
      <c r="H750" s="245">
        <v>1.685</v>
      </c>
      <c r="I750" s="246"/>
      <c r="J750" s="242"/>
      <c r="K750" s="242"/>
      <c r="L750" s="247"/>
      <c r="M750" s="248"/>
      <c r="N750" s="249"/>
      <c r="O750" s="249"/>
      <c r="P750" s="249"/>
      <c r="Q750" s="249"/>
      <c r="R750" s="249"/>
      <c r="S750" s="249"/>
      <c r="T750" s="250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1" t="s">
        <v>144</v>
      </c>
      <c r="AU750" s="251" t="s">
        <v>88</v>
      </c>
      <c r="AV750" s="14" t="s">
        <v>88</v>
      </c>
      <c r="AW750" s="14" t="s">
        <v>35</v>
      </c>
      <c r="AX750" s="14" t="s">
        <v>78</v>
      </c>
      <c r="AY750" s="251" t="s">
        <v>135</v>
      </c>
    </row>
    <row r="751" spans="1:51" s="14" customFormat="1" ht="12">
      <c r="A751" s="14"/>
      <c r="B751" s="241"/>
      <c r="C751" s="242"/>
      <c r="D751" s="232" t="s">
        <v>144</v>
      </c>
      <c r="E751" s="243" t="s">
        <v>1</v>
      </c>
      <c r="F751" s="244" t="s">
        <v>727</v>
      </c>
      <c r="G751" s="242"/>
      <c r="H751" s="245">
        <v>0.214</v>
      </c>
      <c r="I751" s="246"/>
      <c r="J751" s="242"/>
      <c r="K751" s="242"/>
      <c r="L751" s="247"/>
      <c r="M751" s="248"/>
      <c r="N751" s="249"/>
      <c r="O751" s="249"/>
      <c r="P751" s="249"/>
      <c r="Q751" s="249"/>
      <c r="R751" s="249"/>
      <c r="S751" s="249"/>
      <c r="T751" s="25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1" t="s">
        <v>144</v>
      </c>
      <c r="AU751" s="251" t="s">
        <v>88</v>
      </c>
      <c r="AV751" s="14" t="s">
        <v>88</v>
      </c>
      <c r="AW751" s="14" t="s">
        <v>35</v>
      </c>
      <c r="AX751" s="14" t="s">
        <v>78</v>
      </c>
      <c r="AY751" s="251" t="s">
        <v>135</v>
      </c>
    </row>
    <row r="752" spans="1:51" s="14" customFormat="1" ht="12">
      <c r="A752" s="14"/>
      <c r="B752" s="241"/>
      <c r="C752" s="242"/>
      <c r="D752" s="232" t="s">
        <v>144</v>
      </c>
      <c r="E752" s="243" t="s">
        <v>1</v>
      </c>
      <c r="F752" s="244" t="s">
        <v>728</v>
      </c>
      <c r="G752" s="242"/>
      <c r="H752" s="245">
        <v>1.152</v>
      </c>
      <c r="I752" s="246"/>
      <c r="J752" s="242"/>
      <c r="K752" s="242"/>
      <c r="L752" s="247"/>
      <c r="M752" s="248"/>
      <c r="N752" s="249"/>
      <c r="O752" s="249"/>
      <c r="P752" s="249"/>
      <c r="Q752" s="249"/>
      <c r="R752" s="249"/>
      <c r="S752" s="249"/>
      <c r="T752" s="250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1" t="s">
        <v>144</v>
      </c>
      <c r="AU752" s="251" t="s">
        <v>88</v>
      </c>
      <c r="AV752" s="14" t="s">
        <v>88</v>
      </c>
      <c r="AW752" s="14" t="s">
        <v>35</v>
      </c>
      <c r="AX752" s="14" t="s">
        <v>78</v>
      </c>
      <c r="AY752" s="251" t="s">
        <v>135</v>
      </c>
    </row>
    <row r="753" spans="1:51" s="15" customFormat="1" ht="12">
      <c r="A753" s="15"/>
      <c r="B753" s="252"/>
      <c r="C753" s="253"/>
      <c r="D753" s="232" t="s">
        <v>144</v>
      </c>
      <c r="E753" s="254" t="s">
        <v>1</v>
      </c>
      <c r="F753" s="255" t="s">
        <v>152</v>
      </c>
      <c r="G753" s="253"/>
      <c r="H753" s="256">
        <v>3.187</v>
      </c>
      <c r="I753" s="257"/>
      <c r="J753" s="253"/>
      <c r="K753" s="253"/>
      <c r="L753" s="258"/>
      <c r="M753" s="259"/>
      <c r="N753" s="260"/>
      <c r="O753" s="260"/>
      <c r="P753" s="260"/>
      <c r="Q753" s="260"/>
      <c r="R753" s="260"/>
      <c r="S753" s="260"/>
      <c r="T753" s="261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62" t="s">
        <v>144</v>
      </c>
      <c r="AU753" s="262" t="s">
        <v>88</v>
      </c>
      <c r="AV753" s="15" t="s">
        <v>142</v>
      </c>
      <c r="AW753" s="15" t="s">
        <v>35</v>
      </c>
      <c r="AX753" s="15" t="s">
        <v>86</v>
      </c>
      <c r="AY753" s="262" t="s">
        <v>135</v>
      </c>
    </row>
    <row r="754" spans="1:65" s="2" customFormat="1" ht="24.15" customHeight="1">
      <c r="A754" s="39"/>
      <c r="B754" s="40"/>
      <c r="C754" s="216" t="s">
        <v>729</v>
      </c>
      <c r="D754" s="216" t="s">
        <v>138</v>
      </c>
      <c r="E754" s="217" t="s">
        <v>730</v>
      </c>
      <c r="F754" s="218" t="s">
        <v>731</v>
      </c>
      <c r="G754" s="219" t="s">
        <v>141</v>
      </c>
      <c r="H754" s="220">
        <v>70.875</v>
      </c>
      <c r="I754" s="221"/>
      <c r="J754" s="222">
        <f>ROUND(I754*H754,2)</f>
        <v>0</v>
      </c>
      <c r="K754" s="223"/>
      <c r="L754" s="45"/>
      <c r="M754" s="224" t="s">
        <v>1</v>
      </c>
      <c r="N754" s="225" t="s">
        <v>43</v>
      </c>
      <c r="O754" s="92"/>
      <c r="P754" s="226">
        <f>O754*H754</f>
        <v>0</v>
      </c>
      <c r="Q754" s="226">
        <v>0.00686</v>
      </c>
      <c r="R754" s="226">
        <f>Q754*H754</f>
        <v>0.4862025</v>
      </c>
      <c r="S754" s="226">
        <v>0</v>
      </c>
      <c r="T754" s="227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28" t="s">
        <v>165</v>
      </c>
      <c r="AT754" s="228" t="s">
        <v>138</v>
      </c>
      <c r="AU754" s="228" t="s">
        <v>88</v>
      </c>
      <c r="AY754" s="18" t="s">
        <v>135</v>
      </c>
      <c r="BE754" s="229">
        <f>IF(N754="základní",J754,0)</f>
        <v>0</v>
      </c>
      <c r="BF754" s="229">
        <f>IF(N754="snížená",J754,0)</f>
        <v>0</v>
      </c>
      <c r="BG754" s="229">
        <f>IF(N754="zákl. přenesená",J754,0)</f>
        <v>0</v>
      </c>
      <c r="BH754" s="229">
        <f>IF(N754="sníž. přenesená",J754,0)</f>
        <v>0</v>
      </c>
      <c r="BI754" s="229">
        <f>IF(N754="nulová",J754,0)</f>
        <v>0</v>
      </c>
      <c r="BJ754" s="18" t="s">
        <v>86</v>
      </c>
      <c r="BK754" s="229">
        <f>ROUND(I754*H754,2)</f>
        <v>0</v>
      </c>
      <c r="BL754" s="18" t="s">
        <v>165</v>
      </c>
      <c r="BM754" s="228" t="s">
        <v>732</v>
      </c>
    </row>
    <row r="755" spans="1:51" s="13" customFormat="1" ht="12">
      <c r="A755" s="13"/>
      <c r="B755" s="230"/>
      <c r="C755" s="231"/>
      <c r="D755" s="232" t="s">
        <v>144</v>
      </c>
      <c r="E755" s="233" t="s">
        <v>1</v>
      </c>
      <c r="F755" s="234" t="s">
        <v>733</v>
      </c>
      <c r="G755" s="231"/>
      <c r="H755" s="233" t="s">
        <v>1</v>
      </c>
      <c r="I755" s="235"/>
      <c r="J755" s="231"/>
      <c r="K755" s="231"/>
      <c r="L755" s="236"/>
      <c r="M755" s="237"/>
      <c r="N755" s="238"/>
      <c r="O755" s="238"/>
      <c r="P755" s="238"/>
      <c r="Q755" s="238"/>
      <c r="R755" s="238"/>
      <c r="S755" s="238"/>
      <c r="T755" s="239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0" t="s">
        <v>144</v>
      </c>
      <c r="AU755" s="240" t="s">
        <v>88</v>
      </c>
      <c r="AV755" s="13" t="s">
        <v>86</v>
      </c>
      <c r="AW755" s="13" t="s">
        <v>35</v>
      </c>
      <c r="AX755" s="13" t="s">
        <v>78</v>
      </c>
      <c r="AY755" s="240" t="s">
        <v>135</v>
      </c>
    </row>
    <row r="756" spans="1:51" s="14" customFormat="1" ht="12">
      <c r="A756" s="14"/>
      <c r="B756" s="241"/>
      <c r="C756" s="242"/>
      <c r="D756" s="232" t="s">
        <v>144</v>
      </c>
      <c r="E756" s="243" t="s">
        <v>1</v>
      </c>
      <c r="F756" s="244" t="s">
        <v>734</v>
      </c>
      <c r="G756" s="242"/>
      <c r="H756" s="245">
        <v>70.875</v>
      </c>
      <c r="I756" s="246"/>
      <c r="J756" s="242"/>
      <c r="K756" s="242"/>
      <c r="L756" s="247"/>
      <c r="M756" s="248"/>
      <c r="N756" s="249"/>
      <c r="O756" s="249"/>
      <c r="P756" s="249"/>
      <c r="Q756" s="249"/>
      <c r="R756" s="249"/>
      <c r="S756" s="249"/>
      <c r="T756" s="250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1" t="s">
        <v>144</v>
      </c>
      <c r="AU756" s="251" t="s">
        <v>88</v>
      </c>
      <c r="AV756" s="14" t="s">
        <v>88</v>
      </c>
      <c r="AW756" s="14" t="s">
        <v>35</v>
      </c>
      <c r="AX756" s="14" t="s">
        <v>86</v>
      </c>
      <c r="AY756" s="251" t="s">
        <v>135</v>
      </c>
    </row>
    <row r="757" spans="1:65" s="2" customFormat="1" ht="24.15" customHeight="1">
      <c r="A757" s="39"/>
      <c r="B757" s="40"/>
      <c r="C757" s="216" t="s">
        <v>735</v>
      </c>
      <c r="D757" s="216" t="s">
        <v>138</v>
      </c>
      <c r="E757" s="217" t="s">
        <v>736</v>
      </c>
      <c r="F757" s="218" t="s">
        <v>737</v>
      </c>
      <c r="G757" s="219" t="s">
        <v>141</v>
      </c>
      <c r="H757" s="220">
        <v>70.875</v>
      </c>
      <c r="I757" s="221"/>
      <c r="J757" s="222">
        <f>ROUND(I757*H757,2)</f>
        <v>0</v>
      </c>
      <c r="K757" s="223"/>
      <c r="L757" s="45"/>
      <c r="M757" s="224" t="s">
        <v>1</v>
      </c>
      <c r="N757" s="225" t="s">
        <v>43</v>
      </c>
      <c r="O757" s="92"/>
      <c r="P757" s="226">
        <f>O757*H757</f>
        <v>0</v>
      </c>
      <c r="Q757" s="226">
        <v>0.00996</v>
      </c>
      <c r="R757" s="226">
        <f>Q757*H757</f>
        <v>0.705915</v>
      </c>
      <c r="S757" s="226">
        <v>0</v>
      </c>
      <c r="T757" s="227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28" t="s">
        <v>165</v>
      </c>
      <c r="AT757" s="228" t="s">
        <v>138</v>
      </c>
      <c r="AU757" s="228" t="s">
        <v>88</v>
      </c>
      <c r="AY757" s="18" t="s">
        <v>135</v>
      </c>
      <c r="BE757" s="229">
        <f>IF(N757="základní",J757,0)</f>
        <v>0</v>
      </c>
      <c r="BF757" s="229">
        <f>IF(N757="snížená",J757,0)</f>
        <v>0</v>
      </c>
      <c r="BG757" s="229">
        <f>IF(N757="zákl. přenesená",J757,0)</f>
        <v>0</v>
      </c>
      <c r="BH757" s="229">
        <f>IF(N757="sníž. přenesená",J757,0)</f>
        <v>0</v>
      </c>
      <c r="BI757" s="229">
        <f>IF(N757="nulová",J757,0)</f>
        <v>0</v>
      </c>
      <c r="BJ757" s="18" t="s">
        <v>86</v>
      </c>
      <c r="BK757" s="229">
        <f>ROUND(I757*H757,2)</f>
        <v>0</v>
      </c>
      <c r="BL757" s="18" t="s">
        <v>165</v>
      </c>
      <c r="BM757" s="228" t="s">
        <v>738</v>
      </c>
    </row>
    <row r="758" spans="1:51" s="13" customFormat="1" ht="12">
      <c r="A758" s="13"/>
      <c r="B758" s="230"/>
      <c r="C758" s="231"/>
      <c r="D758" s="232" t="s">
        <v>144</v>
      </c>
      <c r="E758" s="233" t="s">
        <v>1</v>
      </c>
      <c r="F758" s="234" t="s">
        <v>733</v>
      </c>
      <c r="G758" s="231"/>
      <c r="H758" s="233" t="s">
        <v>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0" t="s">
        <v>144</v>
      </c>
      <c r="AU758" s="240" t="s">
        <v>88</v>
      </c>
      <c r="AV758" s="13" t="s">
        <v>86</v>
      </c>
      <c r="AW758" s="13" t="s">
        <v>35</v>
      </c>
      <c r="AX758" s="13" t="s">
        <v>78</v>
      </c>
      <c r="AY758" s="240" t="s">
        <v>135</v>
      </c>
    </row>
    <row r="759" spans="1:51" s="14" customFormat="1" ht="12">
      <c r="A759" s="14"/>
      <c r="B759" s="241"/>
      <c r="C759" s="242"/>
      <c r="D759" s="232" t="s">
        <v>144</v>
      </c>
      <c r="E759" s="243" t="s">
        <v>1</v>
      </c>
      <c r="F759" s="244" t="s">
        <v>734</v>
      </c>
      <c r="G759" s="242"/>
      <c r="H759" s="245">
        <v>70.875</v>
      </c>
      <c r="I759" s="246"/>
      <c r="J759" s="242"/>
      <c r="K759" s="242"/>
      <c r="L759" s="247"/>
      <c r="M759" s="248"/>
      <c r="N759" s="249"/>
      <c r="O759" s="249"/>
      <c r="P759" s="249"/>
      <c r="Q759" s="249"/>
      <c r="R759" s="249"/>
      <c r="S759" s="249"/>
      <c r="T759" s="25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1" t="s">
        <v>144</v>
      </c>
      <c r="AU759" s="251" t="s">
        <v>88</v>
      </c>
      <c r="AV759" s="14" t="s">
        <v>88</v>
      </c>
      <c r="AW759" s="14" t="s">
        <v>35</v>
      </c>
      <c r="AX759" s="14" t="s">
        <v>86</v>
      </c>
      <c r="AY759" s="251" t="s">
        <v>135</v>
      </c>
    </row>
    <row r="760" spans="1:65" s="2" customFormat="1" ht="33" customHeight="1">
      <c r="A760" s="39"/>
      <c r="B760" s="40"/>
      <c r="C760" s="216" t="s">
        <v>739</v>
      </c>
      <c r="D760" s="216" t="s">
        <v>138</v>
      </c>
      <c r="E760" s="217" t="s">
        <v>740</v>
      </c>
      <c r="F760" s="218" t="s">
        <v>741</v>
      </c>
      <c r="G760" s="219" t="s">
        <v>141</v>
      </c>
      <c r="H760" s="220">
        <v>585.125</v>
      </c>
      <c r="I760" s="221"/>
      <c r="J760" s="222">
        <f>ROUND(I760*H760,2)</f>
        <v>0</v>
      </c>
      <c r="K760" s="223"/>
      <c r="L760" s="45"/>
      <c r="M760" s="224" t="s">
        <v>1</v>
      </c>
      <c r="N760" s="225" t="s">
        <v>43</v>
      </c>
      <c r="O760" s="92"/>
      <c r="P760" s="226">
        <f>O760*H760</f>
        <v>0</v>
      </c>
      <c r="Q760" s="226">
        <v>0</v>
      </c>
      <c r="R760" s="226">
        <f>Q760*H760</f>
        <v>0</v>
      </c>
      <c r="S760" s="226">
        <v>0</v>
      </c>
      <c r="T760" s="227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28" t="s">
        <v>165</v>
      </c>
      <c r="AT760" s="228" t="s">
        <v>138</v>
      </c>
      <c r="AU760" s="228" t="s">
        <v>88</v>
      </c>
      <c r="AY760" s="18" t="s">
        <v>135</v>
      </c>
      <c r="BE760" s="229">
        <f>IF(N760="základní",J760,0)</f>
        <v>0</v>
      </c>
      <c r="BF760" s="229">
        <f>IF(N760="snížená",J760,0)</f>
        <v>0</v>
      </c>
      <c r="BG760" s="229">
        <f>IF(N760="zákl. přenesená",J760,0)</f>
        <v>0</v>
      </c>
      <c r="BH760" s="229">
        <f>IF(N760="sníž. přenesená",J760,0)</f>
        <v>0</v>
      </c>
      <c r="BI760" s="229">
        <f>IF(N760="nulová",J760,0)</f>
        <v>0</v>
      </c>
      <c r="BJ760" s="18" t="s">
        <v>86</v>
      </c>
      <c r="BK760" s="229">
        <f>ROUND(I760*H760,2)</f>
        <v>0</v>
      </c>
      <c r="BL760" s="18" t="s">
        <v>165</v>
      </c>
      <c r="BM760" s="228" t="s">
        <v>742</v>
      </c>
    </row>
    <row r="761" spans="1:51" s="13" customFormat="1" ht="12">
      <c r="A761" s="13"/>
      <c r="B761" s="230"/>
      <c r="C761" s="231"/>
      <c r="D761" s="232" t="s">
        <v>144</v>
      </c>
      <c r="E761" s="233" t="s">
        <v>1</v>
      </c>
      <c r="F761" s="234" t="s">
        <v>511</v>
      </c>
      <c r="G761" s="231"/>
      <c r="H761" s="233" t="s">
        <v>1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0" t="s">
        <v>144</v>
      </c>
      <c r="AU761" s="240" t="s">
        <v>88</v>
      </c>
      <c r="AV761" s="13" t="s">
        <v>86</v>
      </c>
      <c r="AW761" s="13" t="s">
        <v>35</v>
      </c>
      <c r="AX761" s="13" t="s">
        <v>78</v>
      </c>
      <c r="AY761" s="240" t="s">
        <v>135</v>
      </c>
    </row>
    <row r="762" spans="1:51" s="14" customFormat="1" ht="12">
      <c r="A762" s="14"/>
      <c r="B762" s="241"/>
      <c r="C762" s="242"/>
      <c r="D762" s="232" t="s">
        <v>144</v>
      </c>
      <c r="E762" s="243" t="s">
        <v>1</v>
      </c>
      <c r="F762" s="244" t="s">
        <v>512</v>
      </c>
      <c r="G762" s="242"/>
      <c r="H762" s="245">
        <v>656</v>
      </c>
      <c r="I762" s="246"/>
      <c r="J762" s="242"/>
      <c r="K762" s="242"/>
      <c r="L762" s="247"/>
      <c r="M762" s="248"/>
      <c r="N762" s="249"/>
      <c r="O762" s="249"/>
      <c r="P762" s="249"/>
      <c r="Q762" s="249"/>
      <c r="R762" s="249"/>
      <c r="S762" s="249"/>
      <c r="T762" s="250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1" t="s">
        <v>144</v>
      </c>
      <c r="AU762" s="251" t="s">
        <v>88</v>
      </c>
      <c r="AV762" s="14" t="s">
        <v>88</v>
      </c>
      <c r="AW762" s="14" t="s">
        <v>35</v>
      </c>
      <c r="AX762" s="14" t="s">
        <v>78</v>
      </c>
      <c r="AY762" s="251" t="s">
        <v>135</v>
      </c>
    </row>
    <row r="763" spans="1:51" s="13" customFormat="1" ht="12">
      <c r="A763" s="13"/>
      <c r="B763" s="230"/>
      <c r="C763" s="231"/>
      <c r="D763" s="232" t="s">
        <v>144</v>
      </c>
      <c r="E763" s="233" t="s">
        <v>1</v>
      </c>
      <c r="F763" s="234" t="s">
        <v>733</v>
      </c>
      <c r="G763" s="231"/>
      <c r="H763" s="233" t="s">
        <v>1</v>
      </c>
      <c r="I763" s="235"/>
      <c r="J763" s="231"/>
      <c r="K763" s="231"/>
      <c r="L763" s="236"/>
      <c r="M763" s="237"/>
      <c r="N763" s="238"/>
      <c r="O763" s="238"/>
      <c r="P763" s="238"/>
      <c r="Q763" s="238"/>
      <c r="R763" s="238"/>
      <c r="S763" s="238"/>
      <c r="T763" s="239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0" t="s">
        <v>144</v>
      </c>
      <c r="AU763" s="240" t="s">
        <v>88</v>
      </c>
      <c r="AV763" s="13" t="s">
        <v>86</v>
      </c>
      <c r="AW763" s="13" t="s">
        <v>35</v>
      </c>
      <c r="AX763" s="13" t="s">
        <v>78</v>
      </c>
      <c r="AY763" s="240" t="s">
        <v>135</v>
      </c>
    </row>
    <row r="764" spans="1:51" s="14" customFormat="1" ht="12">
      <c r="A764" s="14"/>
      <c r="B764" s="241"/>
      <c r="C764" s="242"/>
      <c r="D764" s="232" t="s">
        <v>144</v>
      </c>
      <c r="E764" s="243" t="s">
        <v>1</v>
      </c>
      <c r="F764" s="244" t="s">
        <v>743</v>
      </c>
      <c r="G764" s="242"/>
      <c r="H764" s="245">
        <v>-70.875</v>
      </c>
      <c r="I764" s="246"/>
      <c r="J764" s="242"/>
      <c r="K764" s="242"/>
      <c r="L764" s="247"/>
      <c r="M764" s="248"/>
      <c r="N764" s="249"/>
      <c r="O764" s="249"/>
      <c r="P764" s="249"/>
      <c r="Q764" s="249"/>
      <c r="R764" s="249"/>
      <c r="S764" s="249"/>
      <c r="T764" s="250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1" t="s">
        <v>144</v>
      </c>
      <c r="AU764" s="251" t="s">
        <v>88</v>
      </c>
      <c r="AV764" s="14" t="s">
        <v>88</v>
      </c>
      <c r="AW764" s="14" t="s">
        <v>35</v>
      </c>
      <c r="AX764" s="14" t="s">
        <v>78</v>
      </c>
      <c r="AY764" s="251" t="s">
        <v>135</v>
      </c>
    </row>
    <row r="765" spans="1:51" s="15" customFormat="1" ht="12">
      <c r="A765" s="15"/>
      <c r="B765" s="252"/>
      <c r="C765" s="253"/>
      <c r="D765" s="232" t="s">
        <v>144</v>
      </c>
      <c r="E765" s="254" t="s">
        <v>1</v>
      </c>
      <c r="F765" s="255" t="s">
        <v>152</v>
      </c>
      <c r="G765" s="253"/>
      <c r="H765" s="256">
        <v>585.125</v>
      </c>
      <c r="I765" s="257"/>
      <c r="J765" s="253"/>
      <c r="K765" s="253"/>
      <c r="L765" s="258"/>
      <c r="M765" s="259"/>
      <c r="N765" s="260"/>
      <c r="O765" s="260"/>
      <c r="P765" s="260"/>
      <c r="Q765" s="260"/>
      <c r="R765" s="260"/>
      <c r="S765" s="260"/>
      <c r="T765" s="261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62" t="s">
        <v>144</v>
      </c>
      <c r="AU765" s="262" t="s">
        <v>88</v>
      </c>
      <c r="AV765" s="15" t="s">
        <v>142</v>
      </c>
      <c r="AW765" s="15" t="s">
        <v>35</v>
      </c>
      <c r="AX765" s="15" t="s">
        <v>86</v>
      </c>
      <c r="AY765" s="262" t="s">
        <v>135</v>
      </c>
    </row>
    <row r="766" spans="1:65" s="2" customFormat="1" ht="21.75" customHeight="1">
      <c r="A766" s="39"/>
      <c r="B766" s="40"/>
      <c r="C766" s="274" t="s">
        <v>744</v>
      </c>
      <c r="D766" s="274" t="s">
        <v>495</v>
      </c>
      <c r="E766" s="275" t="s">
        <v>745</v>
      </c>
      <c r="F766" s="276" t="s">
        <v>746</v>
      </c>
      <c r="G766" s="277" t="s">
        <v>141</v>
      </c>
      <c r="H766" s="278">
        <v>643.638</v>
      </c>
      <c r="I766" s="279"/>
      <c r="J766" s="280">
        <f>ROUND(I766*H766,2)</f>
        <v>0</v>
      </c>
      <c r="K766" s="281"/>
      <c r="L766" s="282"/>
      <c r="M766" s="283" t="s">
        <v>1</v>
      </c>
      <c r="N766" s="284" t="s">
        <v>43</v>
      </c>
      <c r="O766" s="92"/>
      <c r="P766" s="226">
        <f>O766*H766</f>
        <v>0</v>
      </c>
      <c r="Q766" s="226">
        <v>0.0145</v>
      </c>
      <c r="R766" s="226">
        <f>Q766*H766</f>
        <v>9.332751000000002</v>
      </c>
      <c r="S766" s="226">
        <v>0</v>
      </c>
      <c r="T766" s="227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28" t="s">
        <v>357</v>
      </c>
      <c r="AT766" s="228" t="s">
        <v>495</v>
      </c>
      <c r="AU766" s="228" t="s">
        <v>88</v>
      </c>
      <c r="AY766" s="18" t="s">
        <v>135</v>
      </c>
      <c r="BE766" s="229">
        <f>IF(N766="základní",J766,0)</f>
        <v>0</v>
      </c>
      <c r="BF766" s="229">
        <f>IF(N766="snížená",J766,0)</f>
        <v>0</v>
      </c>
      <c r="BG766" s="229">
        <f>IF(N766="zákl. přenesená",J766,0)</f>
        <v>0</v>
      </c>
      <c r="BH766" s="229">
        <f>IF(N766="sníž. přenesená",J766,0)</f>
        <v>0</v>
      </c>
      <c r="BI766" s="229">
        <f>IF(N766="nulová",J766,0)</f>
        <v>0</v>
      </c>
      <c r="BJ766" s="18" t="s">
        <v>86</v>
      </c>
      <c r="BK766" s="229">
        <f>ROUND(I766*H766,2)</f>
        <v>0</v>
      </c>
      <c r="BL766" s="18" t="s">
        <v>165</v>
      </c>
      <c r="BM766" s="228" t="s">
        <v>747</v>
      </c>
    </row>
    <row r="767" spans="1:51" s="13" customFormat="1" ht="12">
      <c r="A767" s="13"/>
      <c r="B767" s="230"/>
      <c r="C767" s="231"/>
      <c r="D767" s="232" t="s">
        <v>144</v>
      </c>
      <c r="E767" s="233" t="s">
        <v>1</v>
      </c>
      <c r="F767" s="234" t="s">
        <v>748</v>
      </c>
      <c r="G767" s="231"/>
      <c r="H767" s="233" t="s">
        <v>1</v>
      </c>
      <c r="I767" s="235"/>
      <c r="J767" s="231"/>
      <c r="K767" s="231"/>
      <c r="L767" s="236"/>
      <c r="M767" s="237"/>
      <c r="N767" s="238"/>
      <c r="O767" s="238"/>
      <c r="P767" s="238"/>
      <c r="Q767" s="238"/>
      <c r="R767" s="238"/>
      <c r="S767" s="238"/>
      <c r="T767" s="23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0" t="s">
        <v>144</v>
      </c>
      <c r="AU767" s="240" t="s">
        <v>88</v>
      </c>
      <c r="AV767" s="13" t="s">
        <v>86</v>
      </c>
      <c r="AW767" s="13" t="s">
        <v>35</v>
      </c>
      <c r="AX767" s="13" t="s">
        <v>78</v>
      </c>
      <c r="AY767" s="240" t="s">
        <v>135</v>
      </c>
    </row>
    <row r="768" spans="1:51" s="14" customFormat="1" ht="12">
      <c r="A768" s="14"/>
      <c r="B768" s="241"/>
      <c r="C768" s="242"/>
      <c r="D768" s="232" t="s">
        <v>144</v>
      </c>
      <c r="E768" s="243" t="s">
        <v>1</v>
      </c>
      <c r="F768" s="244" t="s">
        <v>749</v>
      </c>
      <c r="G768" s="242"/>
      <c r="H768" s="245">
        <v>643.638</v>
      </c>
      <c r="I768" s="246"/>
      <c r="J768" s="242"/>
      <c r="K768" s="242"/>
      <c r="L768" s="247"/>
      <c r="M768" s="248"/>
      <c r="N768" s="249"/>
      <c r="O768" s="249"/>
      <c r="P768" s="249"/>
      <c r="Q768" s="249"/>
      <c r="R768" s="249"/>
      <c r="S768" s="249"/>
      <c r="T768" s="250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1" t="s">
        <v>144</v>
      </c>
      <c r="AU768" s="251" t="s">
        <v>88</v>
      </c>
      <c r="AV768" s="14" t="s">
        <v>88</v>
      </c>
      <c r="AW768" s="14" t="s">
        <v>35</v>
      </c>
      <c r="AX768" s="14" t="s">
        <v>86</v>
      </c>
      <c r="AY768" s="251" t="s">
        <v>135</v>
      </c>
    </row>
    <row r="769" spans="1:65" s="2" customFormat="1" ht="16.5" customHeight="1">
      <c r="A769" s="39"/>
      <c r="B769" s="40"/>
      <c r="C769" s="216" t="s">
        <v>750</v>
      </c>
      <c r="D769" s="216" t="s">
        <v>138</v>
      </c>
      <c r="E769" s="217" t="s">
        <v>751</v>
      </c>
      <c r="F769" s="218" t="s">
        <v>752</v>
      </c>
      <c r="G769" s="219" t="s">
        <v>141</v>
      </c>
      <c r="H769" s="220">
        <v>656</v>
      </c>
      <c r="I769" s="221"/>
      <c r="J769" s="222">
        <f>ROUND(I769*H769,2)</f>
        <v>0</v>
      </c>
      <c r="K769" s="223"/>
      <c r="L769" s="45"/>
      <c r="M769" s="224" t="s">
        <v>1</v>
      </c>
      <c r="N769" s="225" t="s">
        <v>43</v>
      </c>
      <c r="O769" s="92"/>
      <c r="P769" s="226">
        <f>O769*H769</f>
        <v>0</v>
      </c>
      <c r="Q769" s="226">
        <v>0</v>
      </c>
      <c r="R769" s="226">
        <f>Q769*H769</f>
        <v>0</v>
      </c>
      <c r="S769" s="226">
        <v>0.015</v>
      </c>
      <c r="T769" s="227">
        <f>S769*H769</f>
        <v>9.84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28" t="s">
        <v>165</v>
      </c>
      <c r="AT769" s="228" t="s">
        <v>138</v>
      </c>
      <c r="AU769" s="228" t="s">
        <v>88</v>
      </c>
      <c r="AY769" s="18" t="s">
        <v>135</v>
      </c>
      <c r="BE769" s="229">
        <f>IF(N769="základní",J769,0)</f>
        <v>0</v>
      </c>
      <c r="BF769" s="229">
        <f>IF(N769="snížená",J769,0)</f>
        <v>0</v>
      </c>
      <c r="BG769" s="229">
        <f>IF(N769="zákl. přenesená",J769,0)</f>
        <v>0</v>
      </c>
      <c r="BH769" s="229">
        <f>IF(N769="sníž. přenesená",J769,0)</f>
        <v>0</v>
      </c>
      <c r="BI769" s="229">
        <f>IF(N769="nulová",J769,0)</f>
        <v>0</v>
      </c>
      <c r="BJ769" s="18" t="s">
        <v>86</v>
      </c>
      <c r="BK769" s="229">
        <f>ROUND(I769*H769,2)</f>
        <v>0</v>
      </c>
      <c r="BL769" s="18" t="s">
        <v>165</v>
      </c>
      <c r="BM769" s="228" t="s">
        <v>753</v>
      </c>
    </row>
    <row r="770" spans="1:51" s="13" customFormat="1" ht="12">
      <c r="A770" s="13"/>
      <c r="B770" s="230"/>
      <c r="C770" s="231"/>
      <c r="D770" s="232" t="s">
        <v>144</v>
      </c>
      <c r="E770" s="233" t="s">
        <v>1</v>
      </c>
      <c r="F770" s="234" t="s">
        <v>511</v>
      </c>
      <c r="G770" s="231"/>
      <c r="H770" s="233" t="s">
        <v>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0" t="s">
        <v>144</v>
      </c>
      <c r="AU770" s="240" t="s">
        <v>88</v>
      </c>
      <c r="AV770" s="13" t="s">
        <v>86</v>
      </c>
      <c r="AW770" s="13" t="s">
        <v>35</v>
      </c>
      <c r="AX770" s="13" t="s">
        <v>78</v>
      </c>
      <c r="AY770" s="240" t="s">
        <v>135</v>
      </c>
    </row>
    <row r="771" spans="1:51" s="14" customFormat="1" ht="12">
      <c r="A771" s="14"/>
      <c r="B771" s="241"/>
      <c r="C771" s="242"/>
      <c r="D771" s="232" t="s">
        <v>144</v>
      </c>
      <c r="E771" s="243" t="s">
        <v>1</v>
      </c>
      <c r="F771" s="244" t="s">
        <v>512</v>
      </c>
      <c r="G771" s="242"/>
      <c r="H771" s="245">
        <v>656</v>
      </c>
      <c r="I771" s="246"/>
      <c r="J771" s="242"/>
      <c r="K771" s="242"/>
      <c r="L771" s="247"/>
      <c r="M771" s="248"/>
      <c r="N771" s="249"/>
      <c r="O771" s="249"/>
      <c r="P771" s="249"/>
      <c r="Q771" s="249"/>
      <c r="R771" s="249"/>
      <c r="S771" s="249"/>
      <c r="T771" s="250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1" t="s">
        <v>144</v>
      </c>
      <c r="AU771" s="251" t="s">
        <v>88</v>
      </c>
      <c r="AV771" s="14" t="s">
        <v>88</v>
      </c>
      <c r="AW771" s="14" t="s">
        <v>35</v>
      </c>
      <c r="AX771" s="14" t="s">
        <v>86</v>
      </c>
      <c r="AY771" s="251" t="s">
        <v>135</v>
      </c>
    </row>
    <row r="772" spans="1:65" s="2" customFormat="1" ht="24.15" customHeight="1">
      <c r="A772" s="39"/>
      <c r="B772" s="40"/>
      <c r="C772" s="216" t="s">
        <v>754</v>
      </c>
      <c r="D772" s="216" t="s">
        <v>138</v>
      </c>
      <c r="E772" s="217" t="s">
        <v>755</v>
      </c>
      <c r="F772" s="218" t="s">
        <v>756</v>
      </c>
      <c r="G772" s="219" t="s">
        <v>217</v>
      </c>
      <c r="H772" s="220">
        <v>302.7</v>
      </c>
      <c r="I772" s="221"/>
      <c r="J772" s="222">
        <f>ROUND(I772*H772,2)</f>
        <v>0</v>
      </c>
      <c r="K772" s="223"/>
      <c r="L772" s="45"/>
      <c r="M772" s="224" t="s">
        <v>1</v>
      </c>
      <c r="N772" s="225" t="s">
        <v>43</v>
      </c>
      <c r="O772" s="92"/>
      <c r="P772" s="226">
        <f>O772*H772</f>
        <v>0</v>
      </c>
      <c r="Q772" s="226">
        <v>0</v>
      </c>
      <c r="R772" s="226">
        <f>Q772*H772</f>
        <v>0</v>
      </c>
      <c r="S772" s="226">
        <v>0</v>
      </c>
      <c r="T772" s="227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28" t="s">
        <v>142</v>
      </c>
      <c r="AT772" s="228" t="s">
        <v>138</v>
      </c>
      <c r="AU772" s="228" t="s">
        <v>88</v>
      </c>
      <c r="AY772" s="18" t="s">
        <v>135</v>
      </c>
      <c r="BE772" s="229">
        <f>IF(N772="základní",J772,0)</f>
        <v>0</v>
      </c>
      <c r="BF772" s="229">
        <f>IF(N772="snížená",J772,0)</f>
        <v>0</v>
      </c>
      <c r="BG772" s="229">
        <f>IF(N772="zákl. přenesená",J772,0)</f>
        <v>0</v>
      </c>
      <c r="BH772" s="229">
        <f>IF(N772="sníž. přenesená",J772,0)</f>
        <v>0</v>
      </c>
      <c r="BI772" s="229">
        <f>IF(N772="nulová",J772,0)</f>
        <v>0</v>
      </c>
      <c r="BJ772" s="18" t="s">
        <v>86</v>
      </c>
      <c r="BK772" s="229">
        <f>ROUND(I772*H772,2)</f>
        <v>0</v>
      </c>
      <c r="BL772" s="18" t="s">
        <v>142</v>
      </c>
      <c r="BM772" s="228" t="s">
        <v>757</v>
      </c>
    </row>
    <row r="773" spans="1:51" s="13" customFormat="1" ht="12">
      <c r="A773" s="13"/>
      <c r="B773" s="230"/>
      <c r="C773" s="231"/>
      <c r="D773" s="232" t="s">
        <v>144</v>
      </c>
      <c r="E773" s="233" t="s">
        <v>1</v>
      </c>
      <c r="F773" s="234" t="s">
        <v>672</v>
      </c>
      <c r="G773" s="231"/>
      <c r="H773" s="233" t="s">
        <v>1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0" t="s">
        <v>144</v>
      </c>
      <c r="AU773" s="240" t="s">
        <v>88</v>
      </c>
      <c r="AV773" s="13" t="s">
        <v>86</v>
      </c>
      <c r="AW773" s="13" t="s">
        <v>35</v>
      </c>
      <c r="AX773" s="13" t="s">
        <v>78</v>
      </c>
      <c r="AY773" s="240" t="s">
        <v>135</v>
      </c>
    </row>
    <row r="774" spans="1:51" s="14" customFormat="1" ht="12">
      <c r="A774" s="14"/>
      <c r="B774" s="241"/>
      <c r="C774" s="242"/>
      <c r="D774" s="232" t="s">
        <v>144</v>
      </c>
      <c r="E774" s="243" t="s">
        <v>1</v>
      </c>
      <c r="F774" s="244" t="s">
        <v>758</v>
      </c>
      <c r="G774" s="242"/>
      <c r="H774" s="245">
        <v>283.5</v>
      </c>
      <c r="I774" s="246"/>
      <c r="J774" s="242"/>
      <c r="K774" s="242"/>
      <c r="L774" s="247"/>
      <c r="M774" s="248"/>
      <c r="N774" s="249"/>
      <c r="O774" s="249"/>
      <c r="P774" s="249"/>
      <c r="Q774" s="249"/>
      <c r="R774" s="249"/>
      <c r="S774" s="249"/>
      <c r="T774" s="250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1" t="s">
        <v>144</v>
      </c>
      <c r="AU774" s="251" t="s">
        <v>88</v>
      </c>
      <c r="AV774" s="14" t="s">
        <v>88</v>
      </c>
      <c r="AW774" s="14" t="s">
        <v>35</v>
      </c>
      <c r="AX774" s="14" t="s">
        <v>78</v>
      </c>
      <c r="AY774" s="251" t="s">
        <v>135</v>
      </c>
    </row>
    <row r="775" spans="1:51" s="13" customFormat="1" ht="12">
      <c r="A775" s="13"/>
      <c r="B775" s="230"/>
      <c r="C775" s="231"/>
      <c r="D775" s="232" t="s">
        <v>144</v>
      </c>
      <c r="E775" s="233" t="s">
        <v>1</v>
      </c>
      <c r="F775" s="234" t="s">
        <v>674</v>
      </c>
      <c r="G775" s="231"/>
      <c r="H775" s="233" t="s">
        <v>1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0" t="s">
        <v>144</v>
      </c>
      <c r="AU775" s="240" t="s">
        <v>88</v>
      </c>
      <c r="AV775" s="13" t="s">
        <v>86</v>
      </c>
      <c r="AW775" s="13" t="s">
        <v>35</v>
      </c>
      <c r="AX775" s="13" t="s">
        <v>78</v>
      </c>
      <c r="AY775" s="240" t="s">
        <v>135</v>
      </c>
    </row>
    <row r="776" spans="1:51" s="14" customFormat="1" ht="12">
      <c r="A776" s="14"/>
      <c r="B776" s="241"/>
      <c r="C776" s="242"/>
      <c r="D776" s="232" t="s">
        <v>144</v>
      </c>
      <c r="E776" s="243" t="s">
        <v>1</v>
      </c>
      <c r="F776" s="244" t="s">
        <v>759</v>
      </c>
      <c r="G776" s="242"/>
      <c r="H776" s="245">
        <v>12</v>
      </c>
      <c r="I776" s="246"/>
      <c r="J776" s="242"/>
      <c r="K776" s="242"/>
      <c r="L776" s="247"/>
      <c r="M776" s="248"/>
      <c r="N776" s="249"/>
      <c r="O776" s="249"/>
      <c r="P776" s="249"/>
      <c r="Q776" s="249"/>
      <c r="R776" s="249"/>
      <c r="S776" s="249"/>
      <c r="T776" s="250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1" t="s">
        <v>144</v>
      </c>
      <c r="AU776" s="251" t="s">
        <v>88</v>
      </c>
      <c r="AV776" s="14" t="s">
        <v>88</v>
      </c>
      <c r="AW776" s="14" t="s">
        <v>35</v>
      </c>
      <c r="AX776" s="14" t="s">
        <v>78</v>
      </c>
      <c r="AY776" s="251" t="s">
        <v>135</v>
      </c>
    </row>
    <row r="777" spans="1:51" s="14" customFormat="1" ht="12">
      <c r="A777" s="14"/>
      <c r="B777" s="241"/>
      <c r="C777" s="242"/>
      <c r="D777" s="232" t="s">
        <v>144</v>
      </c>
      <c r="E777" s="243" t="s">
        <v>1</v>
      </c>
      <c r="F777" s="244" t="s">
        <v>760</v>
      </c>
      <c r="G777" s="242"/>
      <c r="H777" s="245">
        <v>7.2</v>
      </c>
      <c r="I777" s="246"/>
      <c r="J777" s="242"/>
      <c r="K777" s="242"/>
      <c r="L777" s="247"/>
      <c r="M777" s="248"/>
      <c r="N777" s="249"/>
      <c r="O777" s="249"/>
      <c r="P777" s="249"/>
      <c r="Q777" s="249"/>
      <c r="R777" s="249"/>
      <c r="S777" s="249"/>
      <c r="T777" s="250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1" t="s">
        <v>144</v>
      </c>
      <c r="AU777" s="251" t="s">
        <v>88</v>
      </c>
      <c r="AV777" s="14" t="s">
        <v>88</v>
      </c>
      <c r="AW777" s="14" t="s">
        <v>35</v>
      </c>
      <c r="AX777" s="14" t="s">
        <v>78</v>
      </c>
      <c r="AY777" s="251" t="s">
        <v>135</v>
      </c>
    </row>
    <row r="778" spans="1:51" s="15" customFormat="1" ht="12">
      <c r="A778" s="15"/>
      <c r="B778" s="252"/>
      <c r="C778" s="253"/>
      <c r="D778" s="232" t="s">
        <v>144</v>
      </c>
      <c r="E778" s="254" t="s">
        <v>1</v>
      </c>
      <c r="F778" s="255" t="s">
        <v>152</v>
      </c>
      <c r="G778" s="253"/>
      <c r="H778" s="256">
        <v>302.7</v>
      </c>
      <c r="I778" s="257"/>
      <c r="J778" s="253"/>
      <c r="K778" s="253"/>
      <c r="L778" s="258"/>
      <c r="M778" s="259"/>
      <c r="N778" s="260"/>
      <c r="O778" s="260"/>
      <c r="P778" s="260"/>
      <c r="Q778" s="260"/>
      <c r="R778" s="260"/>
      <c r="S778" s="260"/>
      <c r="T778" s="261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62" t="s">
        <v>144</v>
      </c>
      <c r="AU778" s="262" t="s">
        <v>88</v>
      </c>
      <c r="AV778" s="15" t="s">
        <v>142</v>
      </c>
      <c r="AW778" s="15" t="s">
        <v>35</v>
      </c>
      <c r="AX778" s="15" t="s">
        <v>86</v>
      </c>
      <c r="AY778" s="262" t="s">
        <v>135</v>
      </c>
    </row>
    <row r="779" spans="1:65" s="2" customFormat="1" ht="24.15" customHeight="1">
      <c r="A779" s="39"/>
      <c r="B779" s="40"/>
      <c r="C779" s="274" t="s">
        <v>761</v>
      </c>
      <c r="D779" s="274" t="s">
        <v>495</v>
      </c>
      <c r="E779" s="275" t="s">
        <v>762</v>
      </c>
      <c r="F779" s="276" t="s">
        <v>763</v>
      </c>
      <c r="G779" s="277" t="s">
        <v>210</v>
      </c>
      <c r="H779" s="278">
        <v>3.995</v>
      </c>
      <c r="I779" s="279"/>
      <c r="J779" s="280">
        <f>ROUND(I779*H779,2)</f>
        <v>0</v>
      </c>
      <c r="K779" s="281"/>
      <c r="L779" s="282"/>
      <c r="M779" s="283" t="s">
        <v>1</v>
      </c>
      <c r="N779" s="284" t="s">
        <v>43</v>
      </c>
      <c r="O779" s="92"/>
      <c r="P779" s="226">
        <f>O779*H779</f>
        <v>0</v>
      </c>
      <c r="Q779" s="226">
        <v>0.55</v>
      </c>
      <c r="R779" s="226">
        <f>Q779*H779</f>
        <v>2.1972500000000004</v>
      </c>
      <c r="S779" s="226">
        <v>0</v>
      </c>
      <c r="T779" s="227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28" t="s">
        <v>207</v>
      </c>
      <c r="AT779" s="228" t="s">
        <v>495</v>
      </c>
      <c r="AU779" s="228" t="s">
        <v>88</v>
      </c>
      <c r="AY779" s="18" t="s">
        <v>135</v>
      </c>
      <c r="BE779" s="229">
        <f>IF(N779="základní",J779,0)</f>
        <v>0</v>
      </c>
      <c r="BF779" s="229">
        <f>IF(N779="snížená",J779,0)</f>
        <v>0</v>
      </c>
      <c r="BG779" s="229">
        <f>IF(N779="zákl. přenesená",J779,0)</f>
        <v>0</v>
      </c>
      <c r="BH779" s="229">
        <f>IF(N779="sníž. přenesená",J779,0)</f>
        <v>0</v>
      </c>
      <c r="BI779" s="229">
        <f>IF(N779="nulová",J779,0)</f>
        <v>0</v>
      </c>
      <c r="BJ779" s="18" t="s">
        <v>86</v>
      </c>
      <c r="BK779" s="229">
        <f>ROUND(I779*H779,2)</f>
        <v>0</v>
      </c>
      <c r="BL779" s="18" t="s">
        <v>142</v>
      </c>
      <c r="BM779" s="228" t="s">
        <v>764</v>
      </c>
    </row>
    <row r="780" spans="1:51" s="13" customFormat="1" ht="12">
      <c r="A780" s="13"/>
      <c r="B780" s="230"/>
      <c r="C780" s="231"/>
      <c r="D780" s="232" t="s">
        <v>144</v>
      </c>
      <c r="E780" s="233" t="s">
        <v>1</v>
      </c>
      <c r="F780" s="234" t="s">
        <v>748</v>
      </c>
      <c r="G780" s="231"/>
      <c r="H780" s="233" t="s">
        <v>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0" t="s">
        <v>144</v>
      </c>
      <c r="AU780" s="240" t="s">
        <v>88</v>
      </c>
      <c r="AV780" s="13" t="s">
        <v>86</v>
      </c>
      <c r="AW780" s="13" t="s">
        <v>35</v>
      </c>
      <c r="AX780" s="13" t="s">
        <v>78</v>
      </c>
      <c r="AY780" s="240" t="s">
        <v>135</v>
      </c>
    </row>
    <row r="781" spans="1:51" s="14" customFormat="1" ht="12">
      <c r="A781" s="14"/>
      <c r="B781" s="241"/>
      <c r="C781" s="242"/>
      <c r="D781" s="232" t="s">
        <v>144</v>
      </c>
      <c r="E781" s="243" t="s">
        <v>1</v>
      </c>
      <c r="F781" s="244" t="s">
        <v>765</v>
      </c>
      <c r="G781" s="242"/>
      <c r="H781" s="245">
        <v>3.995</v>
      </c>
      <c r="I781" s="246"/>
      <c r="J781" s="242"/>
      <c r="K781" s="242"/>
      <c r="L781" s="247"/>
      <c r="M781" s="248"/>
      <c r="N781" s="249"/>
      <c r="O781" s="249"/>
      <c r="P781" s="249"/>
      <c r="Q781" s="249"/>
      <c r="R781" s="249"/>
      <c r="S781" s="249"/>
      <c r="T781" s="250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1" t="s">
        <v>144</v>
      </c>
      <c r="AU781" s="251" t="s">
        <v>88</v>
      </c>
      <c r="AV781" s="14" t="s">
        <v>88</v>
      </c>
      <c r="AW781" s="14" t="s">
        <v>35</v>
      </c>
      <c r="AX781" s="14" t="s">
        <v>86</v>
      </c>
      <c r="AY781" s="251" t="s">
        <v>135</v>
      </c>
    </row>
    <row r="782" spans="1:65" s="2" customFormat="1" ht="24.15" customHeight="1">
      <c r="A782" s="39"/>
      <c r="B782" s="40"/>
      <c r="C782" s="216" t="s">
        <v>766</v>
      </c>
      <c r="D782" s="216" t="s">
        <v>138</v>
      </c>
      <c r="E782" s="217" t="s">
        <v>767</v>
      </c>
      <c r="F782" s="218" t="s">
        <v>768</v>
      </c>
      <c r="G782" s="219" t="s">
        <v>217</v>
      </c>
      <c r="H782" s="220">
        <v>724.5</v>
      </c>
      <c r="I782" s="221"/>
      <c r="J782" s="222">
        <f>ROUND(I782*H782,2)</f>
        <v>0</v>
      </c>
      <c r="K782" s="223"/>
      <c r="L782" s="45"/>
      <c r="M782" s="224" t="s">
        <v>1</v>
      </c>
      <c r="N782" s="225" t="s">
        <v>43</v>
      </c>
      <c r="O782" s="92"/>
      <c r="P782" s="226">
        <f>O782*H782</f>
        <v>0</v>
      </c>
      <c r="Q782" s="226">
        <v>0</v>
      </c>
      <c r="R782" s="226">
        <f>Q782*H782</f>
        <v>0</v>
      </c>
      <c r="S782" s="226">
        <v>0</v>
      </c>
      <c r="T782" s="227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28" t="s">
        <v>165</v>
      </c>
      <c r="AT782" s="228" t="s">
        <v>138</v>
      </c>
      <c r="AU782" s="228" t="s">
        <v>88</v>
      </c>
      <c r="AY782" s="18" t="s">
        <v>135</v>
      </c>
      <c r="BE782" s="229">
        <f>IF(N782="základní",J782,0)</f>
        <v>0</v>
      </c>
      <c r="BF782" s="229">
        <f>IF(N782="snížená",J782,0)</f>
        <v>0</v>
      </c>
      <c r="BG782" s="229">
        <f>IF(N782="zákl. přenesená",J782,0)</f>
        <v>0</v>
      </c>
      <c r="BH782" s="229">
        <f>IF(N782="sníž. přenesená",J782,0)</f>
        <v>0</v>
      </c>
      <c r="BI782" s="229">
        <f>IF(N782="nulová",J782,0)</f>
        <v>0</v>
      </c>
      <c r="BJ782" s="18" t="s">
        <v>86</v>
      </c>
      <c r="BK782" s="229">
        <f>ROUND(I782*H782,2)</f>
        <v>0</v>
      </c>
      <c r="BL782" s="18" t="s">
        <v>165</v>
      </c>
      <c r="BM782" s="228" t="s">
        <v>769</v>
      </c>
    </row>
    <row r="783" spans="1:51" s="13" customFormat="1" ht="12">
      <c r="A783" s="13"/>
      <c r="B783" s="230"/>
      <c r="C783" s="231"/>
      <c r="D783" s="232" t="s">
        <v>144</v>
      </c>
      <c r="E783" s="233" t="s">
        <v>1</v>
      </c>
      <c r="F783" s="234" t="s">
        <v>670</v>
      </c>
      <c r="G783" s="231"/>
      <c r="H783" s="233" t="s">
        <v>1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0" t="s">
        <v>144</v>
      </c>
      <c r="AU783" s="240" t="s">
        <v>88</v>
      </c>
      <c r="AV783" s="13" t="s">
        <v>86</v>
      </c>
      <c r="AW783" s="13" t="s">
        <v>35</v>
      </c>
      <c r="AX783" s="13" t="s">
        <v>78</v>
      </c>
      <c r="AY783" s="240" t="s">
        <v>135</v>
      </c>
    </row>
    <row r="784" spans="1:51" s="14" customFormat="1" ht="12">
      <c r="A784" s="14"/>
      <c r="B784" s="241"/>
      <c r="C784" s="242"/>
      <c r="D784" s="232" t="s">
        <v>144</v>
      </c>
      <c r="E784" s="243" t="s">
        <v>1</v>
      </c>
      <c r="F784" s="244" t="s">
        <v>770</v>
      </c>
      <c r="G784" s="242"/>
      <c r="H784" s="245">
        <v>724.5</v>
      </c>
      <c r="I784" s="246"/>
      <c r="J784" s="242"/>
      <c r="K784" s="242"/>
      <c r="L784" s="247"/>
      <c r="M784" s="248"/>
      <c r="N784" s="249"/>
      <c r="O784" s="249"/>
      <c r="P784" s="249"/>
      <c r="Q784" s="249"/>
      <c r="R784" s="249"/>
      <c r="S784" s="249"/>
      <c r="T784" s="250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1" t="s">
        <v>144</v>
      </c>
      <c r="AU784" s="251" t="s">
        <v>88</v>
      </c>
      <c r="AV784" s="14" t="s">
        <v>88</v>
      </c>
      <c r="AW784" s="14" t="s">
        <v>35</v>
      </c>
      <c r="AX784" s="14" t="s">
        <v>86</v>
      </c>
      <c r="AY784" s="251" t="s">
        <v>135</v>
      </c>
    </row>
    <row r="785" spans="1:65" s="2" customFormat="1" ht="24.15" customHeight="1">
      <c r="A785" s="39"/>
      <c r="B785" s="40"/>
      <c r="C785" s="274" t="s">
        <v>771</v>
      </c>
      <c r="D785" s="274" t="s">
        <v>495</v>
      </c>
      <c r="E785" s="275" t="s">
        <v>772</v>
      </c>
      <c r="F785" s="276" t="s">
        <v>773</v>
      </c>
      <c r="G785" s="277" t="s">
        <v>210</v>
      </c>
      <c r="H785" s="278">
        <v>1.913</v>
      </c>
      <c r="I785" s="279"/>
      <c r="J785" s="280">
        <f>ROUND(I785*H785,2)</f>
        <v>0</v>
      </c>
      <c r="K785" s="281"/>
      <c r="L785" s="282"/>
      <c r="M785" s="283" t="s">
        <v>1</v>
      </c>
      <c r="N785" s="284" t="s">
        <v>43</v>
      </c>
      <c r="O785" s="92"/>
      <c r="P785" s="226">
        <f>O785*H785</f>
        <v>0</v>
      </c>
      <c r="Q785" s="226">
        <v>0.55</v>
      </c>
      <c r="R785" s="226">
        <f>Q785*H785</f>
        <v>1.0521500000000001</v>
      </c>
      <c r="S785" s="226">
        <v>0</v>
      </c>
      <c r="T785" s="227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28" t="s">
        <v>357</v>
      </c>
      <c r="AT785" s="228" t="s">
        <v>495</v>
      </c>
      <c r="AU785" s="228" t="s">
        <v>88</v>
      </c>
      <c r="AY785" s="18" t="s">
        <v>135</v>
      </c>
      <c r="BE785" s="229">
        <f>IF(N785="základní",J785,0)</f>
        <v>0</v>
      </c>
      <c r="BF785" s="229">
        <f>IF(N785="snížená",J785,0)</f>
        <v>0</v>
      </c>
      <c r="BG785" s="229">
        <f>IF(N785="zákl. přenesená",J785,0)</f>
        <v>0</v>
      </c>
      <c r="BH785" s="229">
        <f>IF(N785="sníž. přenesená",J785,0)</f>
        <v>0</v>
      </c>
      <c r="BI785" s="229">
        <f>IF(N785="nulová",J785,0)</f>
        <v>0</v>
      </c>
      <c r="BJ785" s="18" t="s">
        <v>86</v>
      </c>
      <c r="BK785" s="229">
        <f>ROUND(I785*H785,2)</f>
        <v>0</v>
      </c>
      <c r="BL785" s="18" t="s">
        <v>165</v>
      </c>
      <c r="BM785" s="228" t="s">
        <v>774</v>
      </c>
    </row>
    <row r="786" spans="1:51" s="13" customFormat="1" ht="12">
      <c r="A786" s="13"/>
      <c r="B786" s="230"/>
      <c r="C786" s="231"/>
      <c r="D786" s="232" t="s">
        <v>144</v>
      </c>
      <c r="E786" s="233" t="s">
        <v>1</v>
      </c>
      <c r="F786" s="234" t="s">
        <v>775</v>
      </c>
      <c r="G786" s="231"/>
      <c r="H786" s="233" t="s">
        <v>1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0" t="s">
        <v>144</v>
      </c>
      <c r="AU786" s="240" t="s">
        <v>88</v>
      </c>
      <c r="AV786" s="13" t="s">
        <v>86</v>
      </c>
      <c r="AW786" s="13" t="s">
        <v>35</v>
      </c>
      <c r="AX786" s="13" t="s">
        <v>78</v>
      </c>
      <c r="AY786" s="240" t="s">
        <v>135</v>
      </c>
    </row>
    <row r="787" spans="1:51" s="14" customFormat="1" ht="12">
      <c r="A787" s="14"/>
      <c r="B787" s="241"/>
      <c r="C787" s="242"/>
      <c r="D787" s="232" t="s">
        <v>144</v>
      </c>
      <c r="E787" s="243" t="s">
        <v>1</v>
      </c>
      <c r="F787" s="244" t="s">
        <v>671</v>
      </c>
      <c r="G787" s="242"/>
      <c r="H787" s="245">
        <v>1.913</v>
      </c>
      <c r="I787" s="246"/>
      <c r="J787" s="242"/>
      <c r="K787" s="242"/>
      <c r="L787" s="247"/>
      <c r="M787" s="248"/>
      <c r="N787" s="249"/>
      <c r="O787" s="249"/>
      <c r="P787" s="249"/>
      <c r="Q787" s="249"/>
      <c r="R787" s="249"/>
      <c r="S787" s="249"/>
      <c r="T787" s="250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1" t="s">
        <v>144</v>
      </c>
      <c r="AU787" s="251" t="s">
        <v>88</v>
      </c>
      <c r="AV787" s="14" t="s">
        <v>88</v>
      </c>
      <c r="AW787" s="14" t="s">
        <v>35</v>
      </c>
      <c r="AX787" s="14" t="s">
        <v>86</v>
      </c>
      <c r="AY787" s="251" t="s">
        <v>135</v>
      </c>
    </row>
    <row r="788" spans="1:65" s="2" customFormat="1" ht="24.15" customHeight="1">
      <c r="A788" s="39"/>
      <c r="B788" s="40"/>
      <c r="C788" s="216" t="s">
        <v>776</v>
      </c>
      <c r="D788" s="216" t="s">
        <v>138</v>
      </c>
      <c r="E788" s="217" t="s">
        <v>777</v>
      </c>
      <c r="F788" s="218" t="s">
        <v>778</v>
      </c>
      <c r="G788" s="219" t="s">
        <v>210</v>
      </c>
      <c r="H788" s="220">
        <v>16.523</v>
      </c>
      <c r="I788" s="221"/>
      <c r="J788" s="222">
        <f>ROUND(I788*H788,2)</f>
        <v>0</v>
      </c>
      <c r="K788" s="223"/>
      <c r="L788" s="45"/>
      <c r="M788" s="224" t="s">
        <v>1</v>
      </c>
      <c r="N788" s="225" t="s">
        <v>43</v>
      </c>
      <c r="O788" s="92"/>
      <c r="P788" s="226">
        <f>O788*H788</f>
        <v>0</v>
      </c>
      <c r="Q788" s="226">
        <v>0.02337</v>
      </c>
      <c r="R788" s="226">
        <f>Q788*H788</f>
        <v>0.38614250999999994</v>
      </c>
      <c r="S788" s="226">
        <v>0</v>
      </c>
      <c r="T788" s="227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28" t="s">
        <v>165</v>
      </c>
      <c r="AT788" s="228" t="s">
        <v>138</v>
      </c>
      <c r="AU788" s="228" t="s">
        <v>88</v>
      </c>
      <c r="AY788" s="18" t="s">
        <v>135</v>
      </c>
      <c r="BE788" s="229">
        <f>IF(N788="základní",J788,0)</f>
        <v>0</v>
      </c>
      <c r="BF788" s="229">
        <f>IF(N788="snížená",J788,0)</f>
        <v>0</v>
      </c>
      <c r="BG788" s="229">
        <f>IF(N788="zákl. přenesená",J788,0)</f>
        <v>0</v>
      </c>
      <c r="BH788" s="229">
        <f>IF(N788="sníž. přenesená",J788,0)</f>
        <v>0</v>
      </c>
      <c r="BI788" s="229">
        <f>IF(N788="nulová",J788,0)</f>
        <v>0</v>
      </c>
      <c r="BJ788" s="18" t="s">
        <v>86</v>
      </c>
      <c r="BK788" s="229">
        <f>ROUND(I788*H788,2)</f>
        <v>0</v>
      </c>
      <c r="BL788" s="18" t="s">
        <v>165</v>
      </c>
      <c r="BM788" s="228" t="s">
        <v>779</v>
      </c>
    </row>
    <row r="789" spans="1:51" s="13" customFormat="1" ht="12">
      <c r="A789" s="13"/>
      <c r="B789" s="230"/>
      <c r="C789" s="231"/>
      <c r="D789" s="232" t="s">
        <v>144</v>
      </c>
      <c r="E789" s="233" t="s">
        <v>1</v>
      </c>
      <c r="F789" s="234" t="s">
        <v>668</v>
      </c>
      <c r="G789" s="231"/>
      <c r="H789" s="233" t="s">
        <v>1</v>
      </c>
      <c r="I789" s="235"/>
      <c r="J789" s="231"/>
      <c r="K789" s="231"/>
      <c r="L789" s="236"/>
      <c r="M789" s="237"/>
      <c r="N789" s="238"/>
      <c r="O789" s="238"/>
      <c r="P789" s="238"/>
      <c r="Q789" s="238"/>
      <c r="R789" s="238"/>
      <c r="S789" s="238"/>
      <c r="T789" s="23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0" t="s">
        <v>144</v>
      </c>
      <c r="AU789" s="240" t="s">
        <v>88</v>
      </c>
      <c r="AV789" s="13" t="s">
        <v>86</v>
      </c>
      <c r="AW789" s="13" t="s">
        <v>35</v>
      </c>
      <c r="AX789" s="13" t="s">
        <v>78</v>
      </c>
      <c r="AY789" s="240" t="s">
        <v>135</v>
      </c>
    </row>
    <row r="790" spans="1:51" s="14" customFormat="1" ht="12">
      <c r="A790" s="14"/>
      <c r="B790" s="241"/>
      <c r="C790" s="242"/>
      <c r="D790" s="232" t="s">
        <v>144</v>
      </c>
      <c r="E790" s="243" t="s">
        <v>1</v>
      </c>
      <c r="F790" s="244" t="s">
        <v>669</v>
      </c>
      <c r="G790" s="242"/>
      <c r="H790" s="245">
        <v>10.615</v>
      </c>
      <c r="I790" s="246"/>
      <c r="J790" s="242"/>
      <c r="K790" s="242"/>
      <c r="L790" s="247"/>
      <c r="M790" s="248"/>
      <c r="N790" s="249"/>
      <c r="O790" s="249"/>
      <c r="P790" s="249"/>
      <c r="Q790" s="249"/>
      <c r="R790" s="249"/>
      <c r="S790" s="249"/>
      <c r="T790" s="25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1" t="s">
        <v>144</v>
      </c>
      <c r="AU790" s="251" t="s">
        <v>88</v>
      </c>
      <c r="AV790" s="14" t="s">
        <v>88</v>
      </c>
      <c r="AW790" s="14" t="s">
        <v>35</v>
      </c>
      <c r="AX790" s="14" t="s">
        <v>78</v>
      </c>
      <c r="AY790" s="251" t="s">
        <v>135</v>
      </c>
    </row>
    <row r="791" spans="1:51" s="13" customFormat="1" ht="12">
      <c r="A791" s="13"/>
      <c r="B791" s="230"/>
      <c r="C791" s="231"/>
      <c r="D791" s="232" t="s">
        <v>144</v>
      </c>
      <c r="E791" s="233" t="s">
        <v>1</v>
      </c>
      <c r="F791" s="234" t="s">
        <v>670</v>
      </c>
      <c r="G791" s="231"/>
      <c r="H791" s="233" t="s">
        <v>1</v>
      </c>
      <c r="I791" s="235"/>
      <c r="J791" s="231"/>
      <c r="K791" s="231"/>
      <c r="L791" s="236"/>
      <c r="M791" s="237"/>
      <c r="N791" s="238"/>
      <c r="O791" s="238"/>
      <c r="P791" s="238"/>
      <c r="Q791" s="238"/>
      <c r="R791" s="238"/>
      <c r="S791" s="238"/>
      <c r="T791" s="239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0" t="s">
        <v>144</v>
      </c>
      <c r="AU791" s="240" t="s">
        <v>88</v>
      </c>
      <c r="AV791" s="13" t="s">
        <v>86</v>
      </c>
      <c r="AW791" s="13" t="s">
        <v>35</v>
      </c>
      <c r="AX791" s="13" t="s">
        <v>78</v>
      </c>
      <c r="AY791" s="240" t="s">
        <v>135</v>
      </c>
    </row>
    <row r="792" spans="1:51" s="14" customFormat="1" ht="12">
      <c r="A792" s="14"/>
      <c r="B792" s="241"/>
      <c r="C792" s="242"/>
      <c r="D792" s="232" t="s">
        <v>144</v>
      </c>
      <c r="E792" s="243" t="s">
        <v>1</v>
      </c>
      <c r="F792" s="244" t="s">
        <v>671</v>
      </c>
      <c r="G792" s="242"/>
      <c r="H792" s="245">
        <v>1.913</v>
      </c>
      <c r="I792" s="246"/>
      <c r="J792" s="242"/>
      <c r="K792" s="242"/>
      <c r="L792" s="247"/>
      <c r="M792" s="248"/>
      <c r="N792" s="249"/>
      <c r="O792" s="249"/>
      <c r="P792" s="249"/>
      <c r="Q792" s="249"/>
      <c r="R792" s="249"/>
      <c r="S792" s="249"/>
      <c r="T792" s="250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1" t="s">
        <v>144</v>
      </c>
      <c r="AU792" s="251" t="s">
        <v>88</v>
      </c>
      <c r="AV792" s="14" t="s">
        <v>88</v>
      </c>
      <c r="AW792" s="14" t="s">
        <v>35</v>
      </c>
      <c r="AX792" s="14" t="s">
        <v>78</v>
      </c>
      <c r="AY792" s="251" t="s">
        <v>135</v>
      </c>
    </row>
    <row r="793" spans="1:51" s="13" customFormat="1" ht="12">
      <c r="A793" s="13"/>
      <c r="B793" s="230"/>
      <c r="C793" s="231"/>
      <c r="D793" s="232" t="s">
        <v>144</v>
      </c>
      <c r="E793" s="233" t="s">
        <v>1</v>
      </c>
      <c r="F793" s="234" t="s">
        <v>672</v>
      </c>
      <c r="G793" s="231"/>
      <c r="H793" s="233" t="s">
        <v>1</v>
      </c>
      <c r="I793" s="235"/>
      <c r="J793" s="231"/>
      <c r="K793" s="231"/>
      <c r="L793" s="236"/>
      <c r="M793" s="237"/>
      <c r="N793" s="238"/>
      <c r="O793" s="238"/>
      <c r="P793" s="238"/>
      <c r="Q793" s="238"/>
      <c r="R793" s="238"/>
      <c r="S793" s="238"/>
      <c r="T793" s="239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0" t="s">
        <v>144</v>
      </c>
      <c r="AU793" s="240" t="s">
        <v>88</v>
      </c>
      <c r="AV793" s="13" t="s">
        <v>86</v>
      </c>
      <c r="AW793" s="13" t="s">
        <v>35</v>
      </c>
      <c r="AX793" s="13" t="s">
        <v>78</v>
      </c>
      <c r="AY793" s="240" t="s">
        <v>135</v>
      </c>
    </row>
    <row r="794" spans="1:51" s="14" customFormat="1" ht="12">
      <c r="A794" s="14"/>
      <c r="B794" s="241"/>
      <c r="C794" s="242"/>
      <c r="D794" s="232" t="s">
        <v>144</v>
      </c>
      <c r="E794" s="243" t="s">
        <v>1</v>
      </c>
      <c r="F794" s="244" t="s">
        <v>673</v>
      </c>
      <c r="G794" s="242"/>
      <c r="H794" s="245">
        <v>3.742</v>
      </c>
      <c r="I794" s="246"/>
      <c r="J794" s="242"/>
      <c r="K794" s="242"/>
      <c r="L794" s="247"/>
      <c r="M794" s="248"/>
      <c r="N794" s="249"/>
      <c r="O794" s="249"/>
      <c r="P794" s="249"/>
      <c r="Q794" s="249"/>
      <c r="R794" s="249"/>
      <c r="S794" s="249"/>
      <c r="T794" s="250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1" t="s">
        <v>144</v>
      </c>
      <c r="AU794" s="251" t="s">
        <v>88</v>
      </c>
      <c r="AV794" s="14" t="s">
        <v>88</v>
      </c>
      <c r="AW794" s="14" t="s">
        <v>35</v>
      </c>
      <c r="AX794" s="14" t="s">
        <v>78</v>
      </c>
      <c r="AY794" s="251" t="s">
        <v>135</v>
      </c>
    </row>
    <row r="795" spans="1:51" s="13" customFormat="1" ht="12">
      <c r="A795" s="13"/>
      <c r="B795" s="230"/>
      <c r="C795" s="231"/>
      <c r="D795" s="232" t="s">
        <v>144</v>
      </c>
      <c r="E795" s="233" t="s">
        <v>1</v>
      </c>
      <c r="F795" s="234" t="s">
        <v>674</v>
      </c>
      <c r="G795" s="231"/>
      <c r="H795" s="233" t="s">
        <v>1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0" t="s">
        <v>144</v>
      </c>
      <c r="AU795" s="240" t="s">
        <v>88</v>
      </c>
      <c r="AV795" s="13" t="s">
        <v>86</v>
      </c>
      <c r="AW795" s="13" t="s">
        <v>35</v>
      </c>
      <c r="AX795" s="13" t="s">
        <v>78</v>
      </c>
      <c r="AY795" s="240" t="s">
        <v>135</v>
      </c>
    </row>
    <row r="796" spans="1:51" s="14" customFormat="1" ht="12">
      <c r="A796" s="14"/>
      <c r="B796" s="241"/>
      <c r="C796" s="242"/>
      <c r="D796" s="232" t="s">
        <v>144</v>
      </c>
      <c r="E796" s="243" t="s">
        <v>1</v>
      </c>
      <c r="F796" s="244" t="s">
        <v>675</v>
      </c>
      <c r="G796" s="242"/>
      <c r="H796" s="245">
        <v>0.158</v>
      </c>
      <c r="I796" s="246"/>
      <c r="J796" s="242"/>
      <c r="K796" s="242"/>
      <c r="L796" s="247"/>
      <c r="M796" s="248"/>
      <c r="N796" s="249"/>
      <c r="O796" s="249"/>
      <c r="P796" s="249"/>
      <c r="Q796" s="249"/>
      <c r="R796" s="249"/>
      <c r="S796" s="249"/>
      <c r="T796" s="250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1" t="s">
        <v>144</v>
      </c>
      <c r="AU796" s="251" t="s">
        <v>88</v>
      </c>
      <c r="AV796" s="14" t="s">
        <v>88</v>
      </c>
      <c r="AW796" s="14" t="s">
        <v>35</v>
      </c>
      <c r="AX796" s="14" t="s">
        <v>78</v>
      </c>
      <c r="AY796" s="251" t="s">
        <v>135</v>
      </c>
    </row>
    <row r="797" spans="1:51" s="14" customFormat="1" ht="12">
      <c r="A797" s="14"/>
      <c r="B797" s="241"/>
      <c r="C797" s="242"/>
      <c r="D797" s="232" t="s">
        <v>144</v>
      </c>
      <c r="E797" s="243" t="s">
        <v>1</v>
      </c>
      <c r="F797" s="244" t="s">
        <v>676</v>
      </c>
      <c r="G797" s="242"/>
      <c r="H797" s="245">
        <v>0.095</v>
      </c>
      <c r="I797" s="246"/>
      <c r="J797" s="242"/>
      <c r="K797" s="242"/>
      <c r="L797" s="247"/>
      <c r="M797" s="248"/>
      <c r="N797" s="249"/>
      <c r="O797" s="249"/>
      <c r="P797" s="249"/>
      <c r="Q797" s="249"/>
      <c r="R797" s="249"/>
      <c r="S797" s="249"/>
      <c r="T797" s="250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1" t="s">
        <v>144</v>
      </c>
      <c r="AU797" s="251" t="s">
        <v>88</v>
      </c>
      <c r="AV797" s="14" t="s">
        <v>88</v>
      </c>
      <c r="AW797" s="14" t="s">
        <v>35</v>
      </c>
      <c r="AX797" s="14" t="s">
        <v>78</v>
      </c>
      <c r="AY797" s="251" t="s">
        <v>135</v>
      </c>
    </row>
    <row r="798" spans="1:51" s="15" customFormat="1" ht="12">
      <c r="A798" s="15"/>
      <c r="B798" s="252"/>
      <c r="C798" s="253"/>
      <c r="D798" s="232" t="s">
        <v>144</v>
      </c>
      <c r="E798" s="254" t="s">
        <v>1</v>
      </c>
      <c r="F798" s="255" t="s">
        <v>152</v>
      </c>
      <c r="G798" s="253"/>
      <c r="H798" s="256">
        <v>16.523</v>
      </c>
      <c r="I798" s="257"/>
      <c r="J798" s="253"/>
      <c r="K798" s="253"/>
      <c r="L798" s="258"/>
      <c r="M798" s="259"/>
      <c r="N798" s="260"/>
      <c r="O798" s="260"/>
      <c r="P798" s="260"/>
      <c r="Q798" s="260"/>
      <c r="R798" s="260"/>
      <c r="S798" s="260"/>
      <c r="T798" s="261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62" t="s">
        <v>144</v>
      </c>
      <c r="AU798" s="262" t="s">
        <v>88</v>
      </c>
      <c r="AV798" s="15" t="s">
        <v>142</v>
      </c>
      <c r="AW798" s="15" t="s">
        <v>35</v>
      </c>
      <c r="AX798" s="15" t="s">
        <v>86</v>
      </c>
      <c r="AY798" s="262" t="s">
        <v>135</v>
      </c>
    </row>
    <row r="799" spans="1:65" s="2" customFormat="1" ht="24.15" customHeight="1">
      <c r="A799" s="39"/>
      <c r="B799" s="40"/>
      <c r="C799" s="216" t="s">
        <v>780</v>
      </c>
      <c r="D799" s="216" t="s">
        <v>138</v>
      </c>
      <c r="E799" s="217" t="s">
        <v>781</v>
      </c>
      <c r="F799" s="218" t="s">
        <v>782</v>
      </c>
      <c r="G799" s="219" t="s">
        <v>503</v>
      </c>
      <c r="H799" s="285"/>
      <c r="I799" s="221"/>
      <c r="J799" s="222">
        <f>ROUND(I799*H799,2)</f>
        <v>0</v>
      </c>
      <c r="K799" s="223"/>
      <c r="L799" s="45"/>
      <c r="M799" s="224" t="s">
        <v>1</v>
      </c>
      <c r="N799" s="225" t="s">
        <v>43</v>
      </c>
      <c r="O799" s="92"/>
      <c r="P799" s="226">
        <f>O799*H799</f>
        <v>0</v>
      </c>
      <c r="Q799" s="226">
        <v>0</v>
      </c>
      <c r="R799" s="226">
        <f>Q799*H799</f>
        <v>0</v>
      </c>
      <c r="S799" s="226">
        <v>0</v>
      </c>
      <c r="T799" s="227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28" t="s">
        <v>165</v>
      </c>
      <c r="AT799" s="228" t="s">
        <v>138</v>
      </c>
      <c r="AU799" s="228" t="s">
        <v>88</v>
      </c>
      <c r="AY799" s="18" t="s">
        <v>135</v>
      </c>
      <c r="BE799" s="229">
        <f>IF(N799="základní",J799,0)</f>
        <v>0</v>
      </c>
      <c r="BF799" s="229">
        <f>IF(N799="snížená",J799,0)</f>
        <v>0</v>
      </c>
      <c r="BG799" s="229">
        <f>IF(N799="zákl. přenesená",J799,0)</f>
        <v>0</v>
      </c>
      <c r="BH799" s="229">
        <f>IF(N799="sníž. přenesená",J799,0)</f>
        <v>0</v>
      </c>
      <c r="BI799" s="229">
        <f>IF(N799="nulová",J799,0)</f>
        <v>0</v>
      </c>
      <c r="BJ799" s="18" t="s">
        <v>86</v>
      </c>
      <c r="BK799" s="229">
        <f>ROUND(I799*H799,2)</f>
        <v>0</v>
      </c>
      <c r="BL799" s="18" t="s">
        <v>165</v>
      </c>
      <c r="BM799" s="228" t="s">
        <v>783</v>
      </c>
    </row>
    <row r="800" spans="1:63" s="12" customFormat="1" ht="22.8" customHeight="1">
      <c r="A800" s="12"/>
      <c r="B800" s="200"/>
      <c r="C800" s="201"/>
      <c r="D800" s="202" t="s">
        <v>77</v>
      </c>
      <c r="E800" s="214" t="s">
        <v>784</v>
      </c>
      <c r="F800" s="214" t="s">
        <v>785</v>
      </c>
      <c r="G800" s="201"/>
      <c r="H800" s="201"/>
      <c r="I800" s="204"/>
      <c r="J800" s="215">
        <f>BK800</f>
        <v>0</v>
      </c>
      <c r="K800" s="201"/>
      <c r="L800" s="206"/>
      <c r="M800" s="207"/>
      <c r="N800" s="208"/>
      <c r="O800" s="208"/>
      <c r="P800" s="209">
        <f>SUM(P801:P899)</f>
        <v>0</v>
      </c>
      <c r="Q800" s="208"/>
      <c r="R800" s="209">
        <f>SUM(R801:R899)</f>
        <v>0.7637915</v>
      </c>
      <c r="S800" s="208"/>
      <c r="T800" s="210">
        <f>SUM(T801:T899)</f>
        <v>0.97581696</v>
      </c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R800" s="211" t="s">
        <v>88</v>
      </c>
      <c r="AT800" s="212" t="s">
        <v>77</v>
      </c>
      <c r="AU800" s="212" t="s">
        <v>86</v>
      </c>
      <c r="AY800" s="211" t="s">
        <v>135</v>
      </c>
      <c r="BK800" s="213">
        <f>SUM(BK801:BK899)</f>
        <v>0</v>
      </c>
    </row>
    <row r="801" spans="1:65" s="2" customFormat="1" ht="16.5" customHeight="1">
      <c r="A801" s="39"/>
      <c r="B801" s="40"/>
      <c r="C801" s="216" t="s">
        <v>786</v>
      </c>
      <c r="D801" s="216" t="s">
        <v>138</v>
      </c>
      <c r="E801" s="217" t="s">
        <v>787</v>
      </c>
      <c r="F801" s="218" t="s">
        <v>788</v>
      </c>
      <c r="G801" s="219" t="s">
        <v>544</v>
      </c>
      <c r="H801" s="220">
        <v>3</v>
      </c>
      <c r="I801" s="221"/>
      <c r="J801" s="222">
        <f>ROUND(I801*H801,2)</f>
        <v>0</v>
      </c>
      <c r="K801" s="223"/>
      <c r="L801" s="45"/>
      <c r="M801" s="224" t="s">
        <v>1</v>
      </c>
      <c r="N801" s="225" t="s">
        <v>43</v>
      </c>
      <c r="O801" s="92"/>
      <c r="P801" s="226">
        <f>O801*H801</f>
        <v>0</v>
      </c>
      <c r="Q801" s="226">
        <v>0</v>
      </c>
      <c r="R801" s="226">
        <f>Q801*H801</f>
        <v>0</v>
      </c>
      <c r="S801" s="226">
        <v>0.00906</v>
      </c>
      <c r="T801" s="227">
        <f>S801*H801</f>
        <v>0.027180000000000003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28" t="s">
        <v>165</v>
      </c>
      <c r="AT801" s="228" t="s">
        <v>138</v>
      </c>
      <c r="AU801" s="228" t="s">
        <v>88</v>
      </c>
      <c r="AY801" s="18" t="s">
        <v>135</v>
      </c>
      <c r="BE801" s="229">
        <f>IF(N801="základní",J801,0)</f>
        <v>0</v>
      </c>
      <c r="BF801" s="229">
        <f>IF(N801="snížená",J801,0)</f>
        <v>0</v>
      </c>
      <c r="BG801" s="229">
        <f>IF(N801="zákl. přenesená",J801,0)</f>
        <v>0</v>
      </c>
      <c r="BH801" s="229">
        <f>IF(N801="sníž. přenesená",J801,0)</f>
        <v>0</v>
      </c>
      <c r="BI801" s="229">
        <f>IF(N801="nulová",J801,0)</f>
        <v>0</v>
      </c>
      <c r="BJ801" s="18" t="s">
        <v>86</v>
      </c>
      <c r="BK801" s="229">
        <f>ROUND(I801*H801,2)</f>
        <v>0</v>
      </c>
      <c r="BL801" s="18" t="s">
        <v>165</v>
      </c>
      <c r="BM801" s="228" t="s">
        <v>789</v>
      </c>
    </row>
    <row r="802" spans="1:65" s="2" customFormat="1" ht="16.5" customHeight="1">
      <c r="A802" s="39"/>
      <c r="B802" s="40"/>
      <c r="C802" s="216" t="s">
        <v>790</v>
      </c>
      <c r="D802" s="216" t="s">
        <v>138</v>
      </c>
      <c r="E802" s="217" t="s">
        <v>791</v>
      </c>
      <c r="F802" s="218" t="s">
        <v>792</v>
      </c>
      <c r="G802" s="219" t="s">
        <v>141</v>
      </c>
      <c r="H802" s="220">
        <v>70.875</v>
      </c>
      <c r="I802" s="221"/>
      <c r="J802" s="222">
        <f>ROUND(I802*H802,2)</f>
        <v>0</v>
      </c>
      <c r="K802" s="223"/>
      <c r="L802" s="45"/>
      <c r="M802" s="224" t="s">
        <v>1</v>
      </c>
      <c r="N802" s="225" t="s">
        <v>43</v>
      </c>
      <c r="O802" s="92"/>
      <c r="P802" s="226">
        <f>O802*H802</f>
        <v>0</v>
      </c>
      <c r="Q802" s="226">
        <v>0</v>
      </c>
      <c r="R802" s="226">
        <f>Q802*H802</f>
        <v>0</v>
      </c>
      <c r="S802" s="226">
        <v>0.00594</v>
      </c>
      <c r="T802" s="227">
        <f>S802*H802</f>
        <v>0.4209975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28" t="s">
        <v>142</v>
      </c>
      <c r="AT802" s="228" t="s">
        <v>138</v>
      </c>
      <c r="AU802" s="228" t="s">
        <v>88</v>
      </c>
      <c r="AY802" s="18" t="s">
        <v>135</v>
      </c>
      <c r="BE802" s="229">
        <f>IF(N802="základní",J802,0)</f>
        <v>0</v>
      </c>
      <c r="BF802" s="229">
        <f>IF(N802="snížená",J802,0)</f>
        <v>0</v>
      </c>
      <c r="BG802" s="229">
        <f>IF(N802="zákl. přenesená",J802,0)</f>
        <v>0</v>
      </c>
      <c r="BH802" s="229">
        <f>IF(N802="sníž. přenesená",J802,0)</f>
        <v>0</v>
      </c>
      <c r="BI802" s="229">
        <f>IF(N802="nulová",J802,0)</f>
        <v>0</v>
      </c>
      <c r="BJ802" s="18" t="s">
        <v>86</v>
      </c>
      <c r="BK802" s="229">
        <f>ROUND(I802*H802,2)</f>
        <v>0</v>
      </c>
      <c r="BL802" s="18" t="s">
        <v>142</v>
      </c>
      <c r="BM802" s="228" t="s">
        <v>793</v>
      </c>
    </row>
    <row r="803" spans="1:51" s="13" customFormat="1" ht="12">
      <c r="A803" s="13"/>
      <c r="B803" s="230"/>
      <c r="C803" s="231"/>
      <c r="D803" s="232" t="s">
        <v>144</v>
      </c>
      <c r="E803" s="233" t="s">
        <v>1</v>
      </c>
      <c r="F803" s="234" t="s">
        <v>672</v>
      </c>
      <c r="G803" s="231"/>
      <c r="H803" s="233" t="s">
        <v>1</v>
      </c>
      <c r="I803" s="235"/>
      <c r="J803" s="231"/>
      <c r="K803" s="231"/>
      <c r="L803" s="236"/>
      <c r="M803" s="237"/>
      <c r="N803" s="238"/>
      <c r="O803" s="238"/>
      <c r="P803" s="238"/>
      <c r="Q803" s="238"/>
      <c r="R803" s="238"/>
      <c r="S803" s="238"/>
      <c r="T803" s="23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0" t="s">
        <v>144</v>
      </c>
      <c r="AU803" s="240" t="s">
        <v>88</v>
      </c>
      <c r="AV803" s="13" t="s">
        <v>86</v>
      </c>
      <c r="AW803" s="13" t="s">
        <v>35</v>
      </c>
      <c r="AX803" s="13" t="s">
        <v>78</v>
      </c>
      <c r="AY803" s="240" t="s">
        <v>135</v>
      </c>
    </row>
    <row r="804" spans="1:51" s="14" customFormat="1" ht="12">
      <c r="A804" s="14"/>
      <c r="B804" s="241"/>
      <c r="C804" s="242"/>
      <c r="D804" s="232" t="s">
        <v>144</v>
      </c>
      <c r="E804" s="243" t="s">
        <v>1</v>
      </c>
      <c r="F804" s="244" t="s">
        <v>734</v>
      </c>
      <c r="G804" s="242"/>
      <c r="H804" s="245">
        <v>70.875</v>
      </c>
      <c r="I804" s="246"/>
      <c r="J804" s="242"/>
      <c r="K804" s="242"/>
      <c r="L804" s="247"/>
      <c r="M804" s="248"/>
      <c r="N804" s="249"/>
      <c r="O804" s="249"/>
      <c r="P804" s="249"/>
      <c r="Q804" s="249"/>
      <c r="R804" s="249"/>
      <c r="S804" s="249"/>
      <c r="T804" s="25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1" t="s">
        <v>144</v>
      </c>
      <c r="AU804" s="251" t="s">
        <v>88</v>
      </c>
      <c r="AV804" s="14" t="s">
        <v>88</v>
      </c>
      <c r="AW804" s="14" t="s">
        <v>35</v>
      </c>
      <c r="AX804" s="14" t="s">
        <v>86</v>
      </c>
      <c r="AY804" s="251" t="s">
        <v>135</v>
      </c>
    </row>
    <row r="805" spans="1:65" s="2" customFormat="1" ht="24.15" customHeight="1">
      <c r="A805" s="39"/>
      <c r="B805" s="40"/>
      <c r="C805" s="216" t="s">
        <v>794</v>
      </c>
      <c r="D805" s="216" t="s">
        <v>138</v>
      </c>
      <c r="E805" s="217" t="s">
        <v>795</v>
      </c>
      <c r="F805" s="218" t="s">
        <v>796</v>
      </c>
      <c r="G805" s="219" t="s">
        <v>217</v>
      </c>
      <c r="H805" s="220">
        <v>69.038</v>
      </c>
      <c r="I805" s="221"/>
      <c r="J805" s="222">
        <f>ROUND(I805*H805,2)</f>
        <v>0</v>
      </c>
      <c r="K805" s="223"/>
      <c r="L805" s="45"/>
      <c r="M805" s="224" t="s">
        <v>1</v>
      </c>
      <c r="N805" s="225" t="s">
        <v>43</v>
      </c>
      <c r="O805" s="92"/>
      <c r="P805" s="226">
        <f>O805*H805</f>
        <v>0</v>
      </c>
      <c r="Q805" s="226">
        <v>0</v>
      </c>
      <c r="R805" s="226">
        <f>Q805*H805</f>
        <v>0</v>
      </c>
      <c r="S805" s="226">
        <v>0.00191</v>
      </c>
      <c r="T805" s="227">
        <f>S805*H805</f>
        <v>0.13186258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28" t="s">
        <v>142</v>
      </c>
      <c r="AT805" s="228" t="s">
        <v>138</v>
      </c>
      <c r="AU805" s="228" t="s">
        <v>88</v>
      </c>
      <c r="AY805" s="18" t="s">
        <v>135</v>
      </c>
      <c r="BE805" s="229">
        <f>IF(N805="základní",J805,0)</f>
        <v>0</v>
      </c>
      <c r="BF805" s="229">
        <f>IF(N805="snížená",J805,0)</f>
        <v>0</v>
      </c>
      <c r="BG805" s="229">
        <f>IF(N805="zákl. přenesená",J805,0)</f>
        <v>0</v>
      </c>
      <c r="BH805" s="229">
        <f>IF(N805="sníž. přenesená",J805,0)</f>
        <v>0</v>
      </c>
      <c r="BI805" s="229">
        <f>IF(N805="nulová",J805,0)</f>
        <v>0</v>
      </c>
      <c r="BJ805" s="18" t="s">
        <v>86</v>
      </c>
      <c r="BK805" s="229">
        <f>ROUND(I805*H805,2)</f>
        <v>0</v>
      </c>
      <c r="BL805" s="18" t="s">
        <v>142</v>
      </c>
      <c r="BM805" s="228" t="s">
        <v>797</v>
      </c>
    </row>
    <row r="806" spans="1:51" s="13" customFormat="1" ht="12">
      <c r="A806" s="13"/>
      <c r="B806" s="230"/>
      <c r="C806" s="231"/>
      <c r="D806" s="232" t="s">
        <v>144</v>
      </c>
      <c r="E806" s="233" t="s">
        <v>1</v>
      </c>
      <c r="F806" s="234" t="s">
        <v>167</v>
      </c>
      <c r="G806" s="231"/>
      <c r="H806" s="233" t="s">
        <v>1</v>
      </c>
      <c r="I806" s="235"/>
      <c r="J806" s="231"/>
      <c r="K806" s="231"/>
      <c r="L806" s="236"/>
      <c r="M806" s="237"/>
      <c r="N806" s="238"/>
      <c r="O806" s="238"/>
      <c r="P806" s="238"/>
      <c r="Q806" s="238"/>
      <c r="R806" s="238"/>
      <c r="S806" s="238"/>
      <c r="T806" s="239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0" t="s">
        <v>144</v>
      </c>
      <c r="AU806" s="240" t="s">
        <v>88</v>
      </c>
      <c r="AV806" s="13" t="s">
        <v>86</v>
      </c>
      <c r="AW806" s="13" t="s">
        <v>35</v>
      </c>
      <c r="AX806" s="13" t="s">
        <v>78</v>
      </c>
      <c r="AY806" s="240" t="s">
        <v>135</v>
      </c>
    </row>
    <row r="807" spans="1:51" s="14" customFormat="1" ht="12">
      <c r="A807" s="14"/>
      <c r="B807" s="241"/>
      <c r="C807" s="242"/>
      <c r="D807" s="232" t="s">
        <v>144</v>
      </c>
      <c r="E807" s="243" t="s">
        <v>1</v>
      </c>
      <c r="F807" s="244" t="s">
        <v>798</v>
      </c>
      <c r="G807" s="242"/>
      <c r="H807" s="245">
        <v>69.038</v>
      </c>
      <c r="I807" s="246"/>
      <c r="J807" s="242"/>
      <c r="K807" s="242"/>
      <c r="L807" s="247"/>
      <c r="M807" s="248"/>
      <c r="N807" s="249"/>
      <c r="O807" s="249"/>
      <c r="P807" s="249"/>
      <c r="Q807" s="249"/>
      <c r="R807" s="249"/>
      <c r="S807" s="249"/>
      <c r="T807" s="250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1" t="s">
        <v>144</v>
      </c>
      <c r="AU807" s="251" t="s">
        <v>88</v>
      </c>
      <c r="AV807" s="14" t="s">
        <v>88</v>
      </c>
      <c r="AW807" s="14" t="s">
        <v>35</v>
      </c>
      <c r="AX807" s="14" t="s">
        <v>86</v>
      </c>
      <c r="AY807" s="251" t="s">
        <v>135</v>
      </c>
    </row>
    <row r="808" spans="1:65" s="2" customFormat="1" ht="16.5" customHeight="1">
      <c r="A808" s="39"/>
      <c r="B808" s="40"/>
      <c r="C808" s="216" t="s">
        <v>799</v>
      </c>
      <c r="D808" s="216" t="s">
        <v>138</v>
      </c>
      <c r="E808" s="217" t="s">
        <v>800</v>
      </c>
      <c r="F808" s="218" t="s">
        <v>801</v>
      </c>
      <c r="G808" s="219" t="s">
        <v>217</v>
      </c>
      <c r="H808" s="220">
        <v>16.2</v>
      </c>
      <c r="I808" s="221"/>
      <c r="J808" s="222">
        <f>ROUND(I808*H808,2)</f>
        <v>0</v>
      </c>
      <c r="K808" s="223"/>
      <c r="L808" s="45"/>
      <c r="M808" s="224" t="s">
        <v>1</v>
      </c>
      <c r="N808" s="225" t="s">
        <v>43</v>
      </c>
      <c r="O808" s="92"/>
      <c r="P808" s="226">
        <f>O808*H808</f>
        <v>0</v>
      </c>
      <c r="Q808" s="226">
        <v>0</v>
      </c>
      <c r="R808" s="226">
        <f>Q808*H808</f>
        <v>0</v>
      </c>
      <c r="S808" s="226">
        <v>0.00175</v>
      </c>
      <c r="T808" s="227">
        <f>S808*H808</f>
        <v>0.02835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28" t="s">
        <v>142</v>
      </c>
      <c r="AT808" s="228" t="s">
        <v>138</v>
      </c>
      <c r="AU808" s="228" t="s">
        <v>88</v>
      </c>
      <c r="AY808" s="18" t="s">
        <v>135</v>
      </c>
      <c r="BE808" s="229">
        <f>IF(N808="základní",J808,0)</f>
        <v>0</v>
      </c>
      <c r="BF808" s="229">
        <f>IF(N808="snížená",J808,0)</f>
        <v>0</v>
      </c>
      <c r="BG808" s="229">
        <f>IF(N808="zákl. přenesená",J808,0)</f>
        <v>0</v>
      </c>
      <c r="BH808" s="229">
        <f>IF(N808="sníž. přenesená",J808,0)</f>
        <v>0</v>
      </c>
      <c r="BI808" s="229">
        <f>IF(N808="nulová",J808,0)</f>
        <v>0</v>
      </c>
      <c r="BJ808" s="18" t="s">
        <v>86</v>
      </c>
      <c r="BK808" s="229">
        <f>ROUND(I808*H808,2)</f>
        <v>0</v>
      </c>
      <c r="BL808" s="18" t="s">
        <v>142</v>
      </c>
      <c r="BM808" s="228" t="s">
        <v>802</v>
      </c>
    </row>
    <row r="809" spans="1:51" s="14" customFormat="1" ht="12">
      <c r="A809" s="14"/>
      <c r="B809" s="241"/>
      <c r="C809" s="242"/>
      <c r="D809" s="232" t="s">
        <v>144</v>
      </c>
      <c r="E809" s="243" t="s">
        <v>1</v>
      </c>
      <c r="F809" s="244" t="s">
        <v>803</v>
      </c>
      <c r="G809" s="242"/>
      <c r="H809" s="245">
        <v>16.2</v>
      </c>
      <c r="I809" s="246"/>
      <c r="J809" s="242"/>
      <c r="K809" s="242"/>
      <c r="L809" s="247"/>
      <c r="M809" s="248"/>
      <c r="N809" s="249"/>
      <c r="O809" s="249"/>
      <c r="P809" s="249"/>
      <c r="Q809" s="249"/>
      <c r="R809" s="249"/>
      <c r="S809" s="249"/>
      <c r="T809" s="250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1" t="s">
        <v>144</v>
      </c>
      <c r="AU809" s="251" t="s">
        <v>88</v>
      </c>
      <c r="AV809" s="14" t="s">
        <v>88</v>
      </c>
      <c r="AW809" s="14" t="s">
        <v>35</v>
      </c>
      <c r="AX809" s="14" t="s">
        <v>86</v>
      </c>
      <c r="AY809" s="251" t="s">
        <v>135</v>
      </c>
    </row>
    <row r="810" spans="1:65" s="2" customFormat="1" ht="16.5" customHeight="1">
      <c r="A810" s="39"/>
      <c r="B810" s="40"/>
      <c r="C810" s="216" t="s">
        <v>804</v>
      </c>
      <c r="D810" s="216" t="s">
        <v>138</v>
      </c>
      <c r="E810" s="217" t="s">
        <v>805</v>
      </c>
      <c r="F810" s="218" t="s">
        <v>806</v>
      </c>
      <c r="G810" s="219" t="s">
        <v>141</v>
      </c>
      <c r="H810" s="220">
        <v>27.032</v>
      </c>
      <c r="I810" s="221"/>
      <c r="J810" s="222">
        <f>ROUND(I810*H810,2)</f>
        <v>0</v>
      </c>
      <c r="K810" s="223"/>
      <c r="L810" s="45"/>
      <c r="M810" s="224" t="s">
        <v>1</v>
      </c>
      <c r="N810" s="225" t="s">
        <v>43</v>
      </c>
      <c r="O810" s="92"/>
      <c r="P810" s="226">
        <f>O810*H810</f>
        <v>0</v>
      </c>
      <c r="Q810" s="226">
        <v>0</v>
      </c>
      <c r="R810" s="226">
        <f>Q810*H810</f>
        <v>0</v>
      </c>
      <c r="S810" s="226">
        <v>0.00584</v>
      </c>
      <c r="T810" s="227">
        <f>S810*H810</f>
        <v>0.15786688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28" t="s">
        <v>142</v>
      </c>
      <c r="AT810" s="228" t="s">
        <v>138</v>
      </c>
      <c r="AU810" s="228" t="s">
        <v>88</v>
      </c>
      <c r="AY810" s="18" t="s">
        <v>135</v>
      </c>
      <c r="BE810" s="229">
        <f>IF(N810="základní",J810,0)</f>
        <v>0</v>
      </c>
      <c r="BF810" s="229">
        <f>IF(N810="snížená",J810,0)</f>
        <v>0</v>
      </c>
      <c r="BG810" s="229">
        <f>IF(N810="zákl. přenesená",J810,0)</f>
        <v>0</v>
      </c>
      <c r="BH810" s="229">
        <f>IF(N810="sníž. přenesená",J810,0)</f>
        <v>0</v>
      </c>
      <c r="BI810" s="229">
        <f>IF(N810="nulová",J810,0)</f>
        <v>0</v>
      </c>
      <c r="BJ810" s="18" t="s">
        <v>86</v>
      </c>
      <c r="BK810" s="229">
        <f>ROUND(I810*H810,2)</f>
        <v>0</v>
      </c>
      <c r="BL810" s="18" t="s">
        <v>142</v>
      </c>
      <c r="BM810" s="228" t="s">
        <v>807</v>
      </c>
    </row>
    <row r="811" spans="1:51" s="13" customFormat="1" ht="12">
      <c r="A811" s="13"/>
      <c r="B811" s="230"/>
      <c r="C811" s="231"/>
      <c r="D811" s="232" t="s">
        <v>144</v>
      </c>
      <c r="E811" s="233" t="s">
        <v>1</v>
      </c>
      <c r="F811" s="234" t="s">
        <v>167</v>
      </c>
      <c r="G811" s="231"/>
      <c r="H811" s="233" t="s">
        <v>1</v>
      </c>
      <c r="I811" s="235"/>
      <c r="J811" s="231"/>
      <c r="K811" s="231"/>
      <c r="L811" s="236"/>
      <c r="M811" s="237"/>
      <c r="N811" s="238"/>
      <c r="O811" s="238"/>
      <c r="P811" s="238"/>
      <c r="Q811" s="238"/>
      <c r="R811" s="238"/>
      <c r="S811" s="238"/>
      <c r="T811" s="23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0" t="s">
        <v>144</v>
      </c>
      <c r="AU811" s="240" t="s">
        <v>88</v>
      </c>
      <c r="AV811" s="13" t="s">
        <v>86</v>
      </c>
      <c r="AW811" s="13" t="s">
        <v>35</v>
      </c>
      <c r="AX811" s="13" t="s">
        <v>78</v>
      </c>
      <c r="AY811" s="240" t="s">
        <v>135</v>
      </c>
    </row>
    <row r="812" spans="1:51" s="14" customFormat="1" ht="12">
      <c r="A812" s="14"/>
      <c r="B812" s="241"/>
      <c r="C812" s="242"/>
      <c r="D812" s="232" t="s">
        <v>144</v>
      </c>
      <c r="E812" s="243" t="s">
        <v>1</v>
      </c>
      <c r="F812" s="244" t="s">
        <v>808</v>
      </c>
      <c r="G812" s="242"/>
      <c r="H812" s="245">
        <v>1.89</v>
      </c>
      <c r="I812" s="246"/>
      <c r="J812" s="242"/>
      <c r="K812" s="242"/>
      <c r="L812" s="247"/>
      <c r="M812" s="248"/>
      <c r="N812" s="249"/>
      <c r="O812" s="249"/>
      <c r="P812" s="249"/>
      <c r="Q812" s="249"/>
      <c r="R812" s="249"/>
      <c r="S812" s="249"/>
      <c r="T812" s="250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1" t="s">
        <v>144</v>
      </c>
      <c r="AU812" s="251" t="s">
        <v>88</v>
      </c>
      <c r="AV812" s="14" t="s">
        <v>88</v>
      </c>
      <c r="AW812" s="14" t="s">
        <v>35</v>
      </c>
      <c r="AX812" s="14" t="s">
        <v>78</v>
      </c>
      <c r="AY812" s="251" t="s">
        <v>135</v>
      </c>
    </row>
    <row r="813" spans="1:51" s="14" customFormat="1" ht="12">
      <c r="A813" s="14"/>
      <c r="B813" s="241"/>
      <c r="C813" s="242"/>
      <c r="D813" s="232" t="s">
        <v>144</v>
      </c>
      <c r="E813" s="243" t="s">
        <v>1</v>
      </c>
      <c r="F813" s="244" t="s">
        <v>809</v>
      </c>
      <c r="G813" s="242"/>
      <c r="H813" s="245">
        <v>3.375</v>
      </c>
      <c r="I813" s="246"/>
      <c r="J813" s="242"/>
      <c r="K813" s="242"/>
      <c r="L813" s="247"/>
      <c r="M813" s="248"/>
      <c r="N813" s="249"/>
      <c r="O813" s="249"/>
      <c r="P813" s="249"/>
      <c r="Q813" s="249"/>
      <c r="R813" s="249"/>
      <c r="S813" s="249"/>
      <c r="T813" s="250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1" t="s">
        <v>144</v>
      </c>
      <c r="AU813" s="251" t="s">
        <v>88</v>
      </c>
      <c r="AV813" s="14" t="s">
        <v>88</v>
      </c>
      <c r="AW813" s="14" t="s">
        <v>35</v>
      </c>
      <c r="AX813" s="14" t="s">
        <v>78</v>
      </c>
      <c r="AY813" s="251" t="s">
        <v>135</v>
      </c>
    </row>
    <row r="814" spans="1:51" s="14" customFormat="1" ht="12">
      <c r="A814" s="14"/>
      <c r="B814" s="241"/>
      <c r="C814" s="242"/>
      <c r="D814" s="232" t="s">
        <v>144</v>
      </c>
      <c r="E814" s="243" t="s">
        <v>1</v>
      </c>
      <c r="F814" s="244" t="s">
        <v>810</v>
      </c>
      <c r="G814" s="242"/>
      <c r="H814" s="245">
        <v>3.713</v>
      </c>
      <c r="I814" s="246"/>
      <c r="J814" s="242"/>
      <c r="K814" s="242"/>
      <c r="L814" s="247"/>
      <c r="M814" s="248"/>
      <c r="N814" s="249"/>
      <c r="O814" s="249"/>
      <c r="P814" s="249"/>
      <c r="Q814" s="249"/>
      <c r="R814" s="249"/>
      <c r="S814" s="249"/>
      <c r="T814" s="250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1" t="s">
        <v>144</v>
      </c>
      <c r="AU814" s="251" t="s">
        <v>88</v>
      </c>
      <c r="AV814" s="14" t="s">
        <v>88</v>
      </c>
      <c r="AW814" s="14" t="s">
        <v>35</v>
      </c>
      <c r="AX814" s="14" t="s">
        <v>78</v>
      </c>
      <c r="AY814" s="251" t="s">
        <v>135</v>
      </c>
    </row>
    <row r="815" spans="1:51" s="14" customFormat="1" ht="12">
      <c r="A815" s="14"/>
      <c r="B815" s="241"/>
      <c r="C815" s="242"/>
      <c r="D815" s="232" t="s">
        <v>144</v>
      </c>
      <c r="E815" s="243" t="s">
        <v>1</v>
      </c>
      <c r="F815" s="244" t="s">
        <v>811</v>
      </c>
      <c r="G815" s="242"/>
      <c r="H815" s="245">
        <v>2.363</v>
      </c>
      <c r="I815" s="246"/>
      <c r="J815" s="242"/>
      <c r="K815" s="242"/>
      <c r="L815" s="247"/>
      <c r="M815" s="248"/>
      <c r="N815" s="249"/>
      <c r="O815" s="249"/>
      <c r="P815" s="249"/>
      <c r="Q815" s="249"/>
      <c r="R815" s="249"/>
      <c r="S815" s="249"/>
      <c r="T815" s="250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1" t="s">
        <v>144</v>
      </c>
      <c r="AU815" s="251" t="s">
        <v>88</v>
      </c>
      <c r="AV815" s="14" t="s">
        <v>88</v>
      </c>
      <c r="AW815" s="14" t="s">
        <v>35</v>
      </c>
      <c r="AX815" s="14" t="s">
        <v>78</v>
      </c>
      <c r="AY815" s="251" t="s">
        <v>135</v>
      </c>
    </row>
    <row r="816" spans="1:51" s="14" customFormat="1" ht="12">
      <c r="A816" s="14"/>
      <c r="B816" s="241"/>
      <c r="C816" s="242"/>
      <c r="D816" s="232" t="s">
        <v>144</v>
      </c>
      <c r="E816" s="243" t="s">
        <v>1</v>
      </c>
      <c r="F816" s="244" t="s">
        <v>812</v>
      </c>
      <c r="G816" s="242"/>
      <c r="H816" s="245">
        <v>1.058</v>
      </c>
      <c r="I816" s="246"/>
      <c r="J816" s="242"/>
      <c r="K816" s="242"/>
      <c r="L816" s="247"/>
      <c r="M816" s="248"/>
      <c r="N816" s="249"/>
      <c r="O816" s="249"/>
      <c r="P816" s="249"/>
      <c r="Q816" s="249"/>
      <c r="R816" s="249"/>
      <c r="S816" s="249"/>
      <c r="T816" s="250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1" t="s">
        <v>144</v>
      </c>
      <c r="AU816" s="251" t="s">
        <v>88</v>
      </c>
      <c r="AV816" s="14" t="s">
        <v>88</v>
      </c>
      <c r="AW816" s="14" t="s">
        <v>35</v>
      </c>
      <c r="AX816" s="14" t="s">
        <v>78</v>
      </c>
      <c r="AY816" s="251" t="s">
        <v>135</v>
      </c>
    </row>
    <row r="817" spans="1:51" s="14" customFormat="1" ht="12">
      <c r="A817" s="14"/>
      <c r="B817" s="241"/>
      <c r="C817" s="242"/>
      <c r="D817" s="232" t="s">
        <v>144</v>
      </c>
      <c r="E817" s="243" t="s">
        <v>1</v>
      </c>
      <c r="F817" s="244" t="s">
        <v>813</v>
      </c>
      <c r="G817" s="242"/>
      <c r="H817" s="245">
        <v>1.845</v>
      </c>
      <c r="I817" s="246"/>
      <c r="J817" s="242"/>
      <c r="K817" s="242"/>
      <c r="L817" s="247"/>
      <c r="M817" s="248"/>
      <c r="N817" s="249"/>
      <c r="O817" s="249"/>
      <c r="P817" s="249"/>
      <c r="Q817" s="249"/>
      <c r="R817" s="249"/>
      <c r="S817" s="249"/>
      <c r="T817" s="250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1" t="s">
        <v>144</v>
      </c>
      <c r="AU817" s="251" t="s">
        <v>88</v>
      </c>
      <c r="AV817" s="14" t="s">
        <v>88</v>
      </c>
      <c r="AW817" s="14" t="s">
        <v>35</v>
      </c>
      <c r="AX817" s="14" t="s">
        <v>78</v>
      </c>
      <c r="AY817" s="251" t="s">
        <v>135</v>
      </c>
    </row>
    <row r="818" spans="1:51" s="16" customFormat="1" ht="12">
      <c r="A818" s="16"/>
      <c r="B818" s="263"/>
      <c r="C818" s="264"/>
      <c r="D818" s="232" t="s">
        <v>144</v>
      </c>
      <c r="E818" s="265" t="s">
        <v>1</v>
      </c>
      <c r="F818" s="266" t="s">
        <v>175</v>
      </c>
      <c r="G818" s="264"/>
      <c r="H818" s="267">
        <v>14.244</v>
      </c>
      <c r="I818" s="268"/>
      <c r="J818" s="264"/>
      <c r="K818" s="264"/>
      <c r="L818" s="269"/>
      <c r="M818" s="270"/>
      <c r="N818" s="271"/>
      <c r="O818" s="271"/>
      <c r="P818" s="271"/>
      <c r="Q818" s="271"/>
      <c r="R818" s="271"/>
      <c r="S818" s="271"/>
      <c r="T818" s="272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T818" s="273" t="s">
        <v>144</v>
      </c>
      <c r="AU818" s="273" t="s">
        <v>88</v>
      </c>
      <c r="AV818" s="16" t="s">
        <v>156</v>
      </c>
      <c r="AW818" s="16" t="s">
        <v>35</v>
      </c>
      <c r="AX818" s="16" t="s">
        <v>78</v>
      </c>
      <c r="AY818" s="273" t="s">
        <v>135</v>
      </c>
    </row>
    <row r="819" spans="1:51" s="13" customFormat="1" ht="12">
      <c r="A819" s="13"/>
      <c r="B819" s="230"/>
      <c r="C819" s="231"/>
      <c r="D819" s="232" t="s">
        <v>144</v>
      </c>
      <c r="E819" s="233" t="s">
        <v>1</v>
      </c>
      <c r="F819" s="234" t="s">
        <v>814</v>
      </c>
      <c r="G819" s="231"/>
      <c r="H819" s="233" t="s">
        <v>1</v>
      </c>
      <c r="I819" s="235"/>
      <c r="J819" s="231"/>
      <c r="K819" s="231"/>
      <c r="L819" s="236"/>
      <c r="M819" s="237"/>
      <c r="N819" s="238"/>
      <c r="O819" s="238"/>
      <c r="P819" s="238"/>
      <c r="Q819" s="238"/>
      <c r="R819" s="238"/>
      <c r="S819" s="238"/>
      <c r="T819" s="23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0" t="s">
        <v>144</v>
      </c>
      <c r="AU819" s="240" t="s">
        <v>88</v>
      </c>
      <c r="AV819" s="13" t="s">
        <v>86</v>
      </c>
      <c r="AW819" s="13" t="s">
        <v>35</v>
      </c>
      <c r="AX819" s="13" t="s">
        <v>78</v>
      </c>
      <c r="AY819" s="240" t="s">
        <v>135</v>
      </c>
    </row>
    <row r="820" spans="1:51" s="14" customFormat="1" ht="12">
      <c r="A820" s="14"/>
      <c r="B820" s="241"/>
      <c r="C820" s="242"/>
      <c r="D820" s="232" t="s">
        <v>144</v>
      </c>
      <c r="E820" s="243" t="s">
        <v>1</v>
      </c>
      <c r="F820" s="244" t="s">
        <v>815</v>
      </c>
      <c r="G820" s="242"/>
      <c r="H820" s="245">
        <v>4.41</v>
      </c>
      <c r="I820" s="246"/>
      <c r="J820" s="242"/>
      <c r="K820" s="242"/>
      <c r="L820" s="247"/>
      <c r="M820" s="248"/>
      <c r="N820" s="249"/>
      <c r="O820" s="249"/>
      <c r="P820" s="249"/>
      <c r="Q820" s="249"/>
      <c r="R820" s="249"/>
      <c r="S820" s="249"/>
      <c r="T820" s="250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1" t="s">
        <v>144</v>
      </c>
      <c r="AU820" s="251" t="s">
        <v>88</v>
      </c>
      <c r="AV820" s="14" t="s">
        <v>88</v>
      </c>
      <c r="AW820" s="14" t="s">
        <v>35</v>
      </c>
      <c r="AX820" s="14" t="s">
        <v>78</v>
      </c>
      <c r="AY820" s="251" t="s">
        <v>135</v>
      </c>
    </row>
    <row r="821" spans="1:51" s="14" customFormat="1" ht="12">
      <c r="A821" s="14"/>
      <c r="B821" s="241"/>
      <c r="C821" s="242"/>
      <c r="D821" s="232" t="s">
        <v>144</v>
      </c>
      <c r="E821" s="243" t="s">
        <v>1</v>
      </c>
      <c r="F821" s="244" t="s">
        <v>816</v>
      </c>
      <c r="G821" s="242"/>
      <c r="H821" s="245">
        <v>1.8</v>
      </c>
      <c r="I821" s="246"/>
      <c r="J821" s="242"/>
      <c r="K821" s="242"/>
      <c r="L821" s="247"/>
      <c r="M821" s="248"/>
      <c r="N821" s="249"/>
      <c r="O821" s="249"/>
      <c r="P821" s="249"/>
      <c r="Q821" s="249"/>
      <c r="R821" s="249"/>
      <c r="S821" s="249"/>
      <c r="T821" s="250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1" t="s">
        <v>144</v>
      </c>
      <c r="AU821" s="251" t="s">
        <v>88</v>
      </c>
      <c r="AV821" s="14" t="s">
        <v>88</v>
      </c>
      <c r="AW821" s="14" t="s">
        <v>35</v>
      </c>
      <c r="AX821" s="14" t="s">
        <v>78</v>
      </c>
      <c r="AY821" s="251" t="s">
        <v>135</v>
      </c>
    </row>
    <row r="822" spans="1:51" s="14" customFormat="1" ht="12">
      <c r="A822" s="14"/>
      <c r="B822" s="241"/>
      <c r="C822" s="242"/>
      <c r="D822" s="232" t="s">
        <v>144</v>
      </c>
      <c r="E822" s="243" t="s">
        <v>1</v>
      </c>
      <c r="F822" s="244" t="s">
        <v>817</v>
      </c>
      <c r="G822" s="242"/>
      <c r="H822" s="245">
        <v>1.643</v>
      </c>
      <c r="I822" s="246"/>
      <c r="J822" s="242"/>
      <c r="K822" s="242"/>
      <c r="L822" s="247"/>
      <c r="M822" s="248"/>
      <c r="N822" s="249"/>
      <c r="O822" s="249"/>
      <c r="P822" s="249"/>
      <c r="Q822" s="249"/>
      <c r="R822" s="249"/>
      <c r="S822" s="249"/>
      <c r="T822" s="250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1" t="s">
        <v>144</v>
      </c>
      <c r="AU822" s="251" t="s">
        <v>88</v>
      </c>
      <c r="AV822" s="14" t="s">
        <v>88</v>
      </c>
      <c r="AW822" s="14" t="s">
        <v>35</v>
      </c>
      <c r="AX822" s="14" t="s">
        <v>78</v>
      </c>
      <c r="AY822" s="251" t="s">
        <v>135</v>
      </c>
    </row>
    <row r="823" spans="1:51" s="14" customFormat="1" ht="12">
      <c r="A823" s="14"/>
      <c r="B823" s="241"/>
      <c r="C823" s="242"/>
      <c r="D823" s="232" t="s">
        <v>144</v>
      </c>
      <c r="E823" s="243" t="s">
        <v>1</v>
      </c>
      <c r="F823" s="244" t="s">
        <v>818</v>
      </c>
      <c r="G823" s="242"/>
      <c r="H823" s="245">
        <v>1.575</v>
      </c>
      <c r="I823" s="246"/>
      <c r="J823" s="242"/>
      <c r="K823" s="242"/>
      <c r="L823" s="247"/>
      <c r="M823" s="248"/>
      <c r="N823" s="249"/>
      <c r="O823" s="249"/>
      <c r="P823" s="249"/>
      <c r="Q823" s="249"/>
      <c r="R823" s="249"/>
      <c r="S823" s="249"/>
      <c r="T823" s="250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1" t="s">
        <v>144</v>
      </c>
      <c r="AU823" s="251" t="s">
        <v>88</v>
      </c>
      <c r="AV823" s="14" t="s">
        <v>88</v>
      </c>
      <c r="AW823" s="14" t="s">
        <v>35</v>
      </c>
      <c r="AX823" s="14" t="s">
        <v>78</v>
      </c>
      <c r="AY823" s="251" t="s">
        <v>135</v>
      </c>
    </row>
    <row r="824" spans="1:51" s="14" customFormat="1" ht="12">
      <c r="A824" s="14"/>
      <c r="B824" s="241"/>
      <c r="C824" s="242"/>
      <c r="D824" s="232" t="s">
        <v>144</v>
      </c>
      <c r="E824" s="243" t="s">
        <v>1</v>
      </c>
      <c r="F824" s="244" t="s">
        <v>819</v>
      </c>
      <c r="G824" s="242"/>
      <c r="H824" s="245">
        <v>1.38</v>
      </c>
      <c r="I824" s="246"/>
      <c r="J824" s="242"/>
      <c r="K824" s="242"/>
      <c r="L824" s="247"/>
      <c r="M824" s="248"/>
      <c r="N824" s="249"/>
      <c r="O824" s="249"/>
      <c r="P824" s="249"/>
      <c r="Q824" s="249"/>
      <c r="R824" s="249"/>
      <c r="S824" s="249"/>
      <c r="T824" s="250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1" t="s">
        <v>144</v>
      </c>
      <c r="AU824" s="251" t="s">
        <v>88</v>
      </c>
      <c r="AV824" s="14" t="s">
        <v>88</v>
      </c>
      <c r="AW824" s="14" t="s">
        <v>35</v>
      </c>
      <c r="AX824" s="14" t="s">
        <v>78</v>
      </c>
      <c r="AY824" s="251" t="s">
        <v>135</v>
      </c>
    </row>
    <row r="825" spans="1:51" s="14" customFormat="1" ht="12">
      <c r="A825" s="14"/>
      <c r="B825" s="241"/>
      <c r="C825" s="242"/>
      <c r="D825" s="232" t="s">
        <v>144</v>
      </c>
      <c r="E825" s="243" t="s">
        <v>1</v>
      </c>
      <c r="F825" s="244" t="s">
        <v>820</v>
      </c>
      <c r="G825" s="242"/>
      <c r="H825" s="245">
        <v>1.98</v>
      </c>
      <c r="I825" s="246"/>
      <c r="J825" s="242"/>
      <c r="K825" s="242"/>
      <c r="L825" s="247"/>
      <c r="M825" s="248"/>
      <c r="N825" s="249"/>
      <c r="O825" s="249"/>
      <c r="P825" s="249"/>
      <c r="Q825" s="249"/>
      <c r="R825" s="249"/>
      <c r="S825" s="249"/>
      <c r="T825" s="250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1" t="s">
        <v>144</v>
      </c>
      <c r="AU825" s="251" t="s">
        <v>88</v>
      </c>
      <c r="AV825" s="14" t="s">
        <v>88</v>
      </c>
      <c r="AW825" s="14" t="s">
        <v>35</v>
      </c>
      <c r="AX825" s="14" t="s">
        <v>78</v>
      </c>
      <c r="AY825" s="251" t="s">
        <v>135</v>
      </c>
    </row>
    <row r="826" spans="1:51" s="16" customFormat="1" ht="12">
      <c r="A826" s="16"/>
      <c r="B826" s="263"/>
      <c r="C826" s="264"/>
      <c r="D826" s="232" t="s">
        <v>144</v>
      </c>
      <c r="E826" s="265" t="s">
        <v>1</v>
      </c>
      <c r="F826" s="266" t="s">
        <v>175</v>
      </c>
      <c r="G826" s="264"/>
      <c r="H826" s="267">
        <v>12.788</v>
      </c>
      <c r="I826" s="268"/>
      <c r="J826" s="264"/>
      <c r="K826" s="264"/>
      <c r="L826" s="269"/>
      <c r="M826" s="270"/>
      <c r="N826" s="271"/>
      <c r="O826" s="271"/>
      <c r="P826" s="271"/>
      <c r="Q826" s="271"/>
      <c r="R826" s="271"/>
      <c r="S826" s="271"/>
      <c r="T826" s="272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T826" s="273" t="s">
        <v>144</v>
      </c>
      <c r="AU826" s="273" t="s">
        <v>88</v>
      </c>
      <c r="AV826" s="16" t="s">
        <v>156</v>
      </c>
      <c r="AW826" s="16" t="s">
        <v>35</v>
      </c>
      <c r="AX826" s="16" t="s">
        <v>78</v>
      </c>
      <c r="AY826" s="273" t="s">
        <v>135</v>
      </c>
    </row>
    <row r="827" spans="1:51" s="15" customFormat="1" ht="12">
      <c r="A827" s="15"/>
      <c r="B827" s="252"/>
      <c r="C827" s="253"/>
      <c r="D827" s="232" t="s">
        <v>144</v>
      </c>
      <c r="E827" s="254" t="s">
        <v>1</v>
      </c>
      <c r="F827" s="255" t="s">
        <v>152</v>
      </c>
      <c r="G827" s="253"/>
      <c r="H827" s="256">
        <v>27.032</v>
      </c>
      <c r="I827" s="257"/>
      <c r="J827" s="253"/>
      <c r="K827" s="253"/>
      <c r="L827" s="258"/>
      <c r="M827" s="259"/>
      <c r="N827" s="260"/>
      <c r="O827" s="260"/>
      <c r="P827" s="260"/>
      <c r="Q827" s="260"/>
      <c r="R827" s="260"/>
      <c r="S827" s="260"/>
      <c r="T827" s="261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62" t="s">
        <v>144</v>
      </c>
      <c r="AU827" s="262" t="s">
        <v>88</v>
      </c>
      <c r="AV827" s="15" t="s">
        <v>142</v>
      </c>
      <c r="AW827" s="15" t="s">
        <v>35</v>
      </c>
      <c r="AX827" s="15" t="s">
        <v>86</v>
      </c>
      <c r="AY827" s="262" t="s">
        <v>135</v>
      </c>
    </row>
    <row r="828" spans="1:65" s="2" customFormat="1" ht="16.5" customHeight="1">
      <c r="A828" s="39"/>
      <c r="B828" s="40"/>
      <c r="C828" s="216" t="s">
        <v>821</v>
      </c>
      <c r="D828" s="216" t="s">
        <v>138</v>
      </c>
      <c r="E828" s="217" t="s">
        <v>822</v>
      </c>
      <c r="F828" s="218" t="s">
        <v>823</v>
      </c>
      <c r="G828" s="219" t="s">
        <v>217</v>
      </c>
      <c r="H828" s="220">
        <v>80.6</v>
      </c>
      <c r="I828" s="221"/>
      <c r="J828" s="222">
        <f>ROUND(I828*H828,2)</f>
        <v>0</v>
      </c>
      <c r="K828" s="223"/>
      <c r="L828" s="45"/>
      <c r="M828" s="224" t="s">
        <v>1</v>
      </c>
      <c r="N828" s="225" t="s">
        <v>43</v>
      </c>
      <c r="O828" s="92"/>
      <c r="P828" s="226">
        <f>O828*H828</f>
        <v>0</v>
      </c>
      <c r="Q828" s="226">
        <v>0</v>
      </c>
      <c r="R828" s="226">
        <f>Q828*H828</f>
        <v>0</v>
      </c>
      <c r="S828" s="226">
        <v>0.0026</v>
      </c>
      <c r="T828" s="227">
        <f>S828*H828</f>
        <v>0.20955999999999997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28" t="s">
        <v>142</v>
      </c>
      <c r="AT828" s="228" t="s">
        <v>138</v>
      </c>
      <c r="AU828" s="228" t="s">
        <v>88</v>
      </c>
      <c r="AY828" s="18" t="s">
        <v>135</v>
      </c>
      <c r="BE828" s="229">
        <f>IF(N828="základní",J828,0)</f>
        <v>0</v>
      </c>
      <c r="BF828" s="229">
        <f>IF(N828="snížená",J828,0)</f>
        <v>0</v>
      </c>
      <c r="BG828" s="229">
        <f>IF(N828="zákl. přenesená",J828,0)</f>
        <v>0</v>
      </c>
      <c r="BH828" s="229">
        <f>IF(N828="sníž. přenesená",J828,0)</f>
        <v>0</v>
      </c>
      <c r="BI828" s="229">
        <f>IF(N828="nulová",J828,0)</f>
        <v>0</v>
      </c>
      <c r="BJ828" s="18" t="s">
        <v>86</v>
      </c>
      <c r="BK828" s="229">
        <f>ROUND(I828*H828,2)</f>
        <v>0</v>
      </c>
      <c r="BL828" s="18" t="s">
        <v>142</v>
      </c>
      <c r="BM828" s="228" t="s">
        <v>824</v>
      </c>
    </row>
    <row r="829" spans="1:51" s="14" customFormat="1" ht="12">
      <c r="A829" s="14"/>
      <c r="B829" s="241"/>
      <c r="C829" s="242"/>
      <c r="D829" s="232" t="s">
        <v>144</v>
      </c>
      <c r="E829" s="243" t="s">
        <v>1</v>
      </c>
      <c r="F829" s="244" t="s">
        <v>825</v>
      </c>
      <c r="G829" s="242"/>
      <c r="H829" s="245">
        <v>80.6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1" t="s">
        <v>144</v>
      </c>
      <c r="AU829" s="251" t="s">
        <v>88</v>
      </c>
      <c r="AV829" s="14" t="s">
        <v>88</v>
      </c>
      <c r="AW829" s="14" t="s">
        <v>35</v>
      </c>
      <c r="AX829" s="14" t="s">
        <v>86</v>
      </c>
      <c r="AY829" s="251" t="s">
        <v>135</v>
      </c>
    </row>
    <row r="830" spans="1:65" s="2" customFormat="1" ht="16.5" customHeight="1">
      <c r="A830" s="39"/>
      <c r="B830" s="40"/>
      <c r="C830" s="216" t="s">
        <v>826</v>
      </c>
      <c r="D830" s="216" t="s">
        <v>138</v>
      </c>
      <c r="E830" s="217" t="s">
        <v>827</v>
      </c>
      <c r="F830" s="218" t="s">
        <v>828</v>
      </c>
      <c r="G830" s="219" t="s">
        <v>217</v>
      </c>
      <c r="H830" s="220">
        <v>244.3</v>
      </c>
      <c r="I830" s="221"/>
      <c r="J830" s="222">
        <f>ROUND(I830*H830,2)</f>
        <v>0</v>
      </c>
      <c r="K830" s="223"/>
      <c r="L830" s="45"/>
      <c r="M830" s="224" t="s">
        <v>1</v>
      </c>
      <c r="N830" s="225" t="s">
        <v>43</v>
      </c>
      <c r="O830" s="92"/>
      <c r="P830" s="226">
        <f>O830*H830</f>
        <v>0</v>
      </c>
      <c r="Q830" s="226">
        <v>0.00061</v>
      </c>
      <c r="R830" s="226">
        <f>Q830*H830</f>
        <v>0.149023</v>
      </c>
      <c r="S830" s="226">
        <v>0</v>
      </c>
      <c r="T830" s="227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28" t="s">
        <v>142</v>
      </c>
      <c r="AT830" s="228" t="s">
        <v>138</v>
      </c>
      <c r="AU830" s="228" t="s">
        <v>88</v>
      </c>
      <c r="AY830" s="18" t="s">
        <v>135</v>
      </c>
      <c r="BE830" s="229">
        <f>IF(N830="základní",J830,0)</f>
        <v>0</v>
      </c>
      <c r="BF830" s="229">
        <f>IF(N830="snížená",J830,0)</f>
        <v>0</v>
      </c>
      <c r="BG830" s="229">
        <f>IF(N830="zákl. přenesená",J830,0)</f>
        <v>0</v>
      </c>
      <c r="BH830" s="229">
        <f>IF(N830="sníž. přenesená",J830,0)</f>
        <v>0</v>
      </c>
      <c r="BI830" s="229">
        <f>IF(N830="nulová",J830,0)</f>
        <v>0</v>
      </c>
      <c r="BJ830" s="18" t="s">
        <v>86</v>
      </c>
      <c r="BK830" s="229">
        <f>ROUND(I830*H830,2)</f>
        <v>0</v>
      </c>
      <c r="BL830" s="18" t="s">
        <v>142</v>
      </c>
      <c r="BM830" s="228" t="s">
        <v>829</v>
      </c>
    </row>
    <row r="831" spans="1:51" s="13" customFormat="1" ht="12">
      <c r="A831" s="13"/>
      <c r="B831" s="230"/>
      <c r="C831" s="231"/>
      <c r="D831" s="232" t="s">
        <v>144</v>
      </c>
      <c r="E831" s="233" t="s">
        <v>1</v>
      </c>
      <c r="F831" s="234" t="s">
        <v>167</v>
      </c>
      <c r="G831" s="231"/>
      <c r="H831" s="233" t="s">
        <v>1</v>
      </c>
      <c r="I831" s="235"/>
      <c r="J831" s="231"/>
      <c r="K831" s="231"/>
      <c r="L831" s="236"/>
      <c r="M831" s="237"/>
      <c r="N831" s="238"/>
      <c r="O831" s="238"/>
      <c r="P831" s="238"/>
      <c r="Q831" s="238"/>
      <c r="R831" s="238"/>
      <c r="S831" s="238"/>
      <c r="T831" s="239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0" t="s">
        <v>144</v>
      </c>
      <c r="AU831" s="240" t="s">
        <v>88</v>
      </c>
      <c r="AV831" s="13" t="s">
        <v>86</v>
      </c>
      <c r="AW831" s="13" t="s">
        <v>35</v>
      </c>
      <c r="AX831" s="13" t="s">
        <v>78</v>
      </c>
      <c r="AY831" s="240" t="s">
        <v>135</v>
      </c>
    </row>
    <row r="832" spans="1:51" s="14" customFormat="1" ht="12">
      <c r="A832" s="14"/>
      <c r="B832" s="241"/>
      <c r="C832" s="242"/>
      <c r="D832" s="232" t="s">
        <v>144</v>
      </c>
      <c r="E832" s="243" t="s">
        <v>1</v>
      </c>
      <c r="F832" s="244" t="s">
        <v>830</v>
      </c>
      <c r="G832" s="242"/>
      <c r="H832" s="245">
        <v>182.8</v>
      </c>
      <c r="I832" s="246"/>
      <c r="J832" s="242"/>
      <c r="K832" s="242"/>
      <c r="L832" s="247"/>
      <c r="M832" s="248"/>
      <c r="N832" s="249"/>
      <c r="O832" s="249"/>
      <c r="P832" s="249"/>
      <c r="Q832" s="249"/>
      <c r="R832" s="249"/>
      <c r="S832" s="249"/>
      <c r="T832" s="250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1" t="s">
        <v>144</v>
      </c>
      <c r="AU832" s="251" t="s">
        <v>88</v>
      </c>
      <c r="AV832" s="14" t="s">
        <v>88</v>
      </c>
      <c r="AW832" s="14" t="s">
        <v>35</v>
      </c>
      <c r="AX832" s="14" t="s">
        <v>78</v>
      </c>
      <c r="AY832" s="251" t="s">
        <v>135</v>
      </c>
    </row>
    <row r="833" spans="1:51" s="16" customFormat="1" ht="12">
      <c r="A833" s="16"/>
      <c r="B833" s="263"/>
      <c r="C833" s="264"/>
      <c r="D833" s="232" t="s">
        <v>144</v>
      </c>
      <c r="E833" s="265" t="s">
        <v>1</v>
      </c>
      <c r="F833" s="266" t="s">
        <v>175</v>
      </c>
      <c r="G833" s="264"/>
      <c r="H833" s="267">
        <v>182.8</v>
      </c>
      <c r="I833" s="268"/>
      <c r="J833" s="264"/>
      <c r="K833" s="264"/>
      <c r="L833" s="269"/>
      <c r="M833" s="270"/>
      <c r="N833" s="271"/>
      <c r="O833" s="271"/>
      <c r="P833" s="271"/>
      <c r="Q833" s="271"/>
      <c r="R833" s="271"/>
      <c r="S833" s="271"/>
      <c r="T833" s="272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T833" s="273" t="s">
        <v>144</v>
      </c>
      <c r="AU833" s="273" t="s">
        <v>88</v>
      </c>
      <c r="AV833" s="16" t="s">
        <v>156</v>
      </c>
      <c r="AW833" s="16" t="s">
        <v>35</v>
      </c>
      <c r="AX833" s="16" t="s">
        <v>78</v>
      </c>
      <c r="AY833" s="273" t="s">
        <v>135</v>
      </c>
    </row>
    <row r="834" spans="1:51" s="13" customFormat="1" ht="12">
      <c r="A834" s="13"/>
      <c r="B834" s="230"/>
      <c r="C834" s="231"/>
      <c r="D834" s="232" t="s">
        <v>144</v>
      </c>
      <c r="E834" s="233" t="s">
        <v>1</v>
      </c>
      <c r="F834" s="234" t="s">
        <v>176</v>
      </c>
      <c r="G834" s="231"/>
      <c r="H834" s="233" t="s">
        <v>1</v>
      </c>
      <c r="I834" s="235"/>
      <c r="J834" s="231"/>
      <c r="K834" s="231"/>
      <c r="L834" s="236"/>
      <c r="M834" s="237"/>
      <c r="N834" s="238"/>
      <c r="O834" s="238"/>
      <c r="P834" s="238"/>
      <c r="Q834" s="238"/>
      <c r="R834" s="238"/>
      <c r="S834" s="238"/>
      <c r="T834" s="239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0" t="s">
        <v>144</v>
      </c>
      <c r="AU834" s="240" t="s">
        <v>88</v>
      </c>
      <c r="AV834" s="13" t="s">
        <v>86</v>
      </c>
      <c r="AW834" s="13" t="s">
        <v>35</v>
      </c>
      <c r="AX834" s="13" t="s">
        <v>78</v>
      </c>
      <c r="AY834" s="240" t="s">
        <v>135</v>
      </c>
    </row>
    <row r="835" spans="1:51" s="14" customFormat="1" ht="12">
      <c r="A835" s="14"/>
      <c r="B835" s="241"/>
      <c r="C835" s="242"/>
      <c r="D835" s="232" t="s">
        <v>144</v>
      </c>
      <c r="E835" s="243" t="s">
        <v>1</v>
      </c>
      <c r="F835" s="244" t="s">
        <v>831</v>
      </c>
      <c r="G835" s="242"/>
      <c r="H835" s="245">
        <v>20.7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1" t="s">
        <v>144</v>
      </c>
      <c r="AU835" s="251" t="s">
        <v>88</v>
      </c>
      <c r="AV835" s="14" t="s">
        <v>88</v>
      </c>
      <c r="AW835" s="14" t="s">
        <v>35</v>
      </c>
      <c r="AX835" s="14" t="s">
        <v>78</v>
      </c>
      <c r="AY835" s="251" t="s">
        <v>135</v>
      </c>
    </row>
    <row r="836" spans="1:51" s="14" customFormat="1" ht="12">
      <c r="A836" s="14"/>
      <c r="B836" s="241"/>
      <c r="C836" s="242"/>
      <c r="D836" s="232" t="s">
        <v>144</v>
      </c>
      <c r="E836" s="243" t="s">
        <v>1</v>
      </c>
      <c r="F836" s="244" t="s">
        <v>832</v>
      </c>
      <c r="G836" s="242"/>
      <c r="H836" s="245">
        <v>8</v>
      </c>
      <c r="I836" s="246"/>
      <c r="J836" s="242"/>
      <c r="K836" s="242"/>
      <c r="L836" s="247"/>
      <c r="M836" s="248"/>
      <c r="N836" s="249"/>
      <c r="O836" s="249"/>
      <c r="P836" s="249"/>
      <c r="Q836" s="249"/>
      <c r="R836" s="249"/>
      <c r="S836" s="249"/>
      <c r="T836" s="250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1" t="s">
        <v>144</v>
      </c>
      <c r="AU836" s="251" t="s">
        <v>88</v>
      </c>
      <c r="AV836" s="14" t="s">
        <v>88</v>
      </c>
      <c r="AW836" s="14" t="s">
        <v>35</v>
      </c>
      <c r="AX836" s="14" t="s">
        <v>78</v>
      </c>
      <c r="AY836" s="251" t="s">
        <v>135</v>
      </c>
    </row>
    <row r="837" spans="1:51" s="14" customFormat="1" ht="12">
      <c r="A837" s="14"/>
      <c r="B837" s="241"/>
      <c r="C837" s="242"/>
      <c r="D837" s="232" t="s">
        <v>144</v>
      </c>
      <c r="E837" s="243" t="s">
        <v>1</v>
      </c>
      <c r="F837" s="244" t="s">
        <v>833</v>
      </c>
      <c r="G837" s="242"/>
      <c r="H837" s="245">
        <v>9</v>
      </c>
      <c r="I837" s="246"/>
      <c r="J837" s="242"/>
      <c r="K837" s="242"/>
      <c r="L837" s="247"/>
      <c r="M837" s="248"/>
      <c r="N837" s="249"/>
      <c r="O837" s="249"/>
      <c r="P837" s="249"/>
      <c r="Q837" s="249"/>
      <c r="R837" s="249"/>
      <c r="S837" s="249"/>
      <c r="T837" s="250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1" t="s">
        <v>144</v>
      </c>
      <c r="AU837" s="251" t="s">
        <v>88</v>
      </c>
      <c r="AV837" s="14" t="s">
        <v>88</v>
      </c>
      <c r="AW837" s="14" t="s">
        <v>35</v>
      </c>
      <c r="AX837" s="14" t="s">
        <v>78</v>
      </c>
      <c r="AY837" s="251" t="s">
        <v>135</v>
      </c>
    </row>
    <row r="838" spans="1:51" s="14" customFormat="1" ht="12">
      <c r="A838" s="14"/>
      <c r="B838" s="241"/>
      <c r="C838" s="242"/>
      <c r="D838" s="232" t="s">
        <v>144</v>
      </c>
      <c r="E838" s="243" t="s">
        <v>1</v>
      </c>
      <c r="F838" s="244" t="s">
        <v>834</v>
      </c>
      <c r="G838" s="242"/>
      <c r="H838" s="245">
        <v>8.7</v>
      </c>
      <c r="I838" s="246"/>
      <c r="J838" s="242"/>
      <c r="K838" s="242"/>
      <c r="L838" s="247"/>
      <c r="M838" s="248"/>
      <c r="N838" s="249"/>
      <c r="O838" s="249"/>
      <c r="P838" s="249"/>
      <c r="Q838" s="249"/>
      <c r="R838" s="249"/>
      <c r="S838" s="249"/>
      <c r="T838" s="250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1" t="s">
        <v>144</v>
      </c>
      <c r="AU838" s="251" t="s">
        <v>88</v>
      </c>
      <c r="AV838" s="14" t="s">
        <v>88</v>
      </c>
      <c r="AW838" s="14" t="s">
        <v>35</v>
      </c>
      <c r="AX838" s="14" t="s">
        <v>78</v>
      </c>
      <c r="AY838" s="251" t="s">
        <v>135</v>
      </c>
    </row>
    <row r="839" spans="1:51" s="14" customFormat="1" ht="12">
      <c r="A839" s="14"/>
      <c r="B839" s="241"/>
      <c r="C839" s="242"/>
      <c r="D839" s="232" t="s">
        <v>144</v>
      </c>
      <c r="E839" s="243" t="s">
        <v>1</v>
      </c>
      <c r="F839" s="244" t="s">
        <v>835</v>
      </c>
      <c r="G839" s="242"/>
      <c r="H839" s="245">
        <v>8.6</v>
      </c>
      <c r="I839" s="246"/>
      <c r="J839" s="242"/>
      <c r="K839" s="242"/>
      <c r="L839" s="247"/>
      <c r="M839" s="248"/>
      <c r="N839" s="249"/>
      <c r="O839" s="249"/>
      <c r="P839" s="249"/>
      <c r="Q839" s="249"/>
      <c r="R839" s="249"/>
      <c r="S839" s="249"/>
      <c r="T839" s="250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1" t="s">
        <v>144</v>
      </c>
      <c r="AU839" s="251" t="s">
        <v>88</v>
      </c>
      <c r="AV839" s="14" t="s">
        <v>88</v>
      </c>
      <c r="AW839" s="14" t="s">
        <v>35</v>
      </c>
      <c r="AX839" s="14" t="s">
        <v>78</v>
      </c>
      <c r="AY839" s="251" t="s">
        <v>135</v>
      </c>
    </row>
    <row r="840" spans="1:51" s="14" customFormat="1" ht="12">
      <c r="A840" s="14"/>
      <c r="B840" s="241"/>
      <c r="C840" s="242"/>
      <c r="D840" s="232" t="s">
        <v>144</v>
      </c>
      <c r="E840" s="243" t="s">
        <v>1</v>
      </c>
      <c r="F840" s="244" t="s">
        <v>836</v>
      </c>
      <c r="G840" s="242"/>
      <c r="H840" s="245">
        <v>6.5</v>
      </c>
      <c r="I840" s="246"/>
      <c r="J840" s="242"/>
      <c r="K840" s="242"/>
      <c r="L840" s="247"/>
      <c r="M840" s="248"/>
      <c r="N840" s="249"/>
      <c r="O840" s="249"/>
      <c r="P840" s="249"/>
      <c r="Q840" s="249"/>
      <c r="R840" s="249"/>
      <c r="S840" s="249"/>
      <c r="T840" s="250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1" t="s">
        <v>144</v>
      </c>
      <c r="AU840" s="251" t="s">
        <v>88</v>
      </c>
      <c r="AV840" s="14" t="s">
        <v>88</v>
      </c>
      <c r="AW840" s="14" t="s">
        <v>35</v>
      </c>
      <c r="AX840" s="14" t="s">
        <v>78</v>
      </c>
      <c r="AY840" s="251" t="s">
        <v>135</v>
      </c>
    </row>
    <row r="841" spans="1:51" s="16" customFormat="1" ht="12">
      <c r="A841" s="16"/>
      <c r="B841" s="263"/>
      <c r="C841" s="264"/>
      <c r="D841" s="232" t="s">
        <v>144</v>
      </c>
      <c r="E841" s="265" t="s">
        <v>1</v>
      </c>
      <c r="F841" s="266" t="s">
        <v>175</v>
      </c>
      <c r="G841" s="264"/>
      <c r="H841" s="267">
        <v>61.5</v>
      </c>
      <c r="I841" s="268"/>
      <c r="J841" s="264"/>
      <c r="K841" s="264"/>
      <c r="L841" s="269"/>
      <c r="M841" s="270"/>
      <c r="N841" s="271"/>
      <c r="O841" s="271"/>
      <c r="P841" s="271"/>
      <c r="Q841" s="271"/>
      <c r="R841" s="271"/>
      <c r="S841" s="271"/>
      <c r="T841" s="272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T841" s="273" t="s">
        <v>144</v>
      </c>
      <c r="AU841" s="273" t="s">
        <v>88</v>
      </c>
      <c r="AV841" s="16" t="s">
        <v>156</v>
      </c>
      <c r="AW841" s="16" t="s">
        <v>35</v>
      </c>
      <c r="AX841" s="16" t="s">
        <v>78</v>
      </c>
      <c r="AY841" s="273" t="s">
        <v>135</v>
      </c>
    </row>
    <row r="842" spans="1:51" s="15" customFormat="1" ht="12">
      <c r="A842" s="15"/>
      <c r="B842" s="252"/>
      <c r="C842" s="253"/>
      <c r="D842" s="232" t="s">
        <v>144</v>
      </c>
      <c r="E842" s="254" t="s">
        <v>1</v>
      </c>
      <c r="F842" s="255" t="s">
        <v>152</v>
      </c>
      <c r="G842" s="253"/>
      <c r="H842" s="256">
        <v>244.3</v>
      </c>
      <c r="I842" s="257"/>
      <c r="J842" s="253"/>
      <c r="K842" s="253"/>
      <c r="L842" s="258"/>
      <c r="M842" s="259"/>
      <c r="N842" s="260"/>
      <c r="O842" s="260"/>
      <c r="P842" s="260"/>
      <c r="Q842" s="260"/>
      <c r="R842" s="260"/>
      <c r="S842" s="260"/>
      <c r="T842" s="261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62" t="s">
        <v>144</v>
      </c>
      <c r="AU842" s="262" t="s">
        <v>88</v>
      </c>
      <c r="AV842" s="15" t="s">
        <v>142</v>
      </c>
      <c r="AW842" s="15" t="s">
        <v>35</v>
      </c>
      <c r="AX842" s="15" t="s">
        <v>86</v>
      </c>
      <c r="AY842" s="262" t="s">
        <v>135</v>
      </c>
    </row>
    <row r="843" spans="1:65" s="2" customFormat="1" ht="24.15" customHeight="1">
      <c r="A843" s="39"/>
      <c r="B843" s="40"/>
      <c r="C843" s="216" t="s">
        <v>837</v>
      </c>
      <c r="D843" s="216" t="s">
        <v>138</v>
      </c>
      <c r="E843" s="217" t="s">
        <v>838</v>
      </c>
      <c r="F843" s="218" t="s">
        <v>839</v>
      </c>
      <c r="G843" s="219" t="s">
        <v>217</v>
      </c>
      <c r="H843" s="220">
        <v>94.5</v>
      </c>
      <c r="I843" s="221"/>
      <c r="J843" s="222">
        <f>ROUND(I843*H843,2)</f>
        <v>0</v>
      </c>
      <c r="K843" s="223"/>
      <c r="L843" s="45"/>
      <c r="M843" s="224" t="s">
        <v>1</v>
      </c>
      <c r="N843" s="225" t="s">
        <v>43</v>
      </c>
      <c r="O843" s="92"/>
      <c r="P843" s="226">
        <f>O843*H843</f>
        <v>0</v>
      </c>
      <c r="Q843" s="226">
        <v>0</v>
      </c>
      <c r="R843" s="226">
        <f>Q843*H843</f>
        <v>0</v>
      </c>
      <c r="S843" s="226">
        <v>0</v>
      </c>
      <c r="T843" s="227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28" t="s">
        <v>142</v>
      </c>
      <c r="AT843" s="228" t="s">
        <v>138</v>
      </c>
      <c r="AU843" s="228" t="s">
        <v>88</v>
      </c>
      <c r="AY843" s="18" t="s">
        <v>135</v>
      </c>
      <c r="BE843" s="229">
        <f>IF(N843="základní",J843,0)</f>
        <v>0</v>
      </c>
      <c r="BF843" s="229">
        <f>IF(N843="snížená",J843,0)</f>
        <v>0</v>
      </c>
      <c r="BG843" s="229">
        <f>IF(N843="zákl. přenesená",J843,0)</f>
        <v>0</v>
      </c>
      <c r="BH843" s="229">
        <f>IF(N843="sníž. přenesená",J843,0)</f>
        <v>0</v>
      </c>
      <c r="BI843" s="229">
        <f>IF(N843="nulová",J843,0)</f>
        <v>0</v>
      </c>
      <c r="BJ843" s="18" t="s">
        <v>86</v>
      </c>
      <c r="BK843" s="229">
        <f>ROUND(I843*H843,2)</f>
        <v>0</v>
      </c>
      <c r="BL843" s="18" t="s">
        <v>142</v>
      </c>
      <c r="BM843" s="228" t="s">
        <v>840</v>
      </c>
    </row>
    <row r="844" spans="1:51" s="13" customFormat="1" ht="12">
      <c r="A844" s="13"/>
      <c r="B844" s="230"/>
      <c r="C844" s="231"/>
      <c r="D844" s="232" t="s">
        <v>144</v>
      </c>
      <c r="E844" s="233" t="s">
        <v>1</v>
      </c>
      <c r="F844" s="234" t="s">
        <v>733</v>
      </c>
      <c r="G844" s="231"/>
      <c r="H844" s="233" t="s">
        <v>1</v>
      </c>
      <c r="I844" s="235"/>
      <c r="J844" s="231"/>
      <c r="K844" s="231"/>
      <c r="L844" s="236"/>
      <c r="M844" s="237"/>
      <c r="N844" s="238"/>
      <c r="O844" s="238"/>
      <c r="P844" s="238"/>
      <c r="Q844" s="238"/>
      <c r="R844" s="238"/>
      <c r="S844" s="238"/>
      <c r="T844" s="239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0" t="s">
        <v>144</v>
      </c>
      <c r="AU844" s="240" t="s">
        <v>88</v>
      </c>
      <c r="AV844" s="13" t="s">
        <v>86</v>
      </c>
      <c r="AW844" s="13" t="s">
        <v>35</v>
      </c>
      <c r="AX844" s="13" t="s">
        <v>78</v>
      </c>
      <c r="AY844" s="240" t="s">
        <v>135</v>
      </c>
    </row>
    <row r="845" spans="1:51" s="14" customFormat="1" ht="12">
      <c r="A845" s="14"/>
      <c r="B845" s="241"/>
      <c r="C845" s="242"/>
      <c r="D845" s="232" t="s">
        <v>144</v>
      </c>
      <c r="E845" s="243" t="s">
        <v>1</v>
      </c>
      <c r="F845" s="244" t="s">
        <v>841</v>
      </c>
      <c r="G845" s="242"/>
      <c r="H845" s="245">
        <v>94.5</v>
      </c>
      <c r="I845" s="246"/>
      <c r="J845" s="242"/>
      <c r="K845" s="242"/>
      <c r="L845" s="247"/>
      <c r="M845" s="248"/>
      <c r="N845" s="249"/>
      <c r="O845" s="249"/>
      <c r="P845" s="249"/>
      <c r="Q845" s="249"/>
      <c r="R845" s="249"/>
      <c r="S845" s="249"/>
      <c r="T845" s="250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1" t="s">
        <v>144</v>
      </c>
      <c r="AU845" s="251" t="s">
        <v>88</v>
      </c>
      <c r="AV845" s="14" t="s">
        <v>88</v>
      </c>
      <c r="AW845" s="14" t="s">
        <v>35</v>
      </c>
      <c r="AX845" s="14" t="s">
        <v>86</v>
      </c>
      <c r="AY845" s="251" t="s">
        <v>135</v>
      </c>
    </row>
    <row r="846" spans="1:65" s="2" customFormat="1" ht="33" customHeight="1">
      <c r="A846" s="39"/>
      <c r="B846" s="40"/>
      <c r="C846" s="216" t="s">
        <v>842</v>
      </c>
      <c r="D846" s="216" t="s">
        <v>138</v>
      </c>
      <c r="E846" s="217" t="s">
        <v>843</v>
      </c>
      <c r="F846" s="218" t="s">
        <v>844</v>
      </c>
      <c r="G846" s="219" t="s">
        <v>141</v>
      </c>
      <c r="H846" s="220">
        <v>85.65</v>
      </c>
      <c r="I846" s="221"/>
      <c r="J846" s="222">
        <f>ROUND(I846*H846,2)</f>
        <v>0</v>
      </c>
      <c r="K846" s="223"/>
      <c r="L846" s="45"/>
      <c r="M846" s="224" t="s">
        <v>1</v>
      </c>
      <c r="N846" s="225" t="s">
        <v>43</v>
      </c>
      <c r="O846" s="92"/>
      <c r="P846" s="226">
        <f>O846*H846</f>
        <v>0</v>
      </c>
      <c r="Q846" s="226">
        <v>0.00397</v>
      </c>
      <c r="R846" s="226">
        <f>Q846*H846</f>
        <v>0.3400305</v>
      </c>
      <c r="S846" s="226">
        <v>0</v>
      </c>
      <c r="T846" s="227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28" t="s">
        <v>142</v>
      </c>
      <c r="AT846" s="228" t="s">
        <v>138</v>
      </c>
      <c r="AU846" s="228" t="s">
        <v>88</v>
      </c>
      <c r="AY846" s="18" t="s">
        <v>135</v>
      </c>
      <c r="BE846" s="229">
        <f>IF(N846="základní",J846,0)</f>
        <v>0</v>
      </c>
      <c r="BF846" s="229">
        <f>IF(N846="snížená",J846,0)</f>
        <v>0</v>
      </c>
      <c r="BG846" s="229">
        <f>IF(N846="zákl. přenesená",J846,0)</f>
        <v>0</v>
      </c>
      <c r="BH846" s="229">
        <f>IF(N846="sníž. přenesená",J846,0)</f>
        <v>0</v>
      </c>
      <c r="BI846" s="229">
        <f>IF(N846="nulová",J846,0)</f>
        <v>0</v>
      </c>
      <c r="BJ846" s="18" t="s">
        <v>86</v>
      </c>
      <c r="BK846" s="229">
        <f>ROUND(I846*H846,2)</f>
        <v>0</v>
      </c>
      <c r="BL846" s="18" t="s">
        <v>142</v>
      </c>
      <c r="BM846" s="228" t="s">
        <v>845</v>
      </c>
    </row>
    <row r="847" spans="1:51" s="13" customFormat="1" ht="12">
      <c r="A847" s="13"/>
      <c r="B847" s="230"/>
      <c r="C847" s="231"/>
      <c r="D847" s="232" t="s">
        <v>144</v>
      </c>
      <c r="E847" s="233" t="s">
        <v>1</v>
      </c>
      <c r="F847" s="234" t="s">
        <v>167</v>
      </c>
      <c r="G847" s="231"/>
      <c r="H847" s="233" t="s">
        <v>1</v>
      </c>
      <c r="I847" s="235"/>
      <c r="J847" s="231"/>
      <c r="K847" s="231"/>
      <c r="L847" s="236"/>
      <c r="M847" s="237"/>
      <c r="N847" s="238"/>
      <c r="O847" s="238"/>
      <c r="P847" s="238"/>
      <c r="Q847" s="238"/>
      <c r="R847" s="238"/>
      <c r="S847" s="238"/>
      <c r="T847" s="239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0" t="s">
        <v>144</v>
      </c>
      <c r="AU847" s="240" t="s">
        <v>88</v>
      </c>
      <c r="AV847" s="13" t="s">
        <v>86</v>
      </c>
      <c r="AW847" s="13" t="s">
        <v>35</v>
      </c>
      <c r="AX847" s="13" t="s">
        <v>78</v>
      </c>
      <c r="AY847" s="240" t="s">
        <v>135</v>
      </c>
    </row>
    <row r="848" spans="1:51" s="14" customFormat="1" ht="12">
      <c r="A848" s="14"/>
      <c r="B848" s="241"/>
      <c r="C848" s="242"/>
      <c r="D848" s="232" t="s">
        <v>144</v>
      </c>
      <c r="E848" s="243" t="s">
        <v>1</v>
      </c>
      <c r="F848" s="244" t="s">
        <v>846</v>
      </c>
      <c r="G848" s="242"/>
      <c r="H848" s="245">
        <v>68</v>
      </c>
      <c r="I848" s="246"/>
      <c r="J848" s="242"/>
      <c r="K848" s="242"/>
      <c r="L848" s="247"/>
      <c r="M848" s="248"/>
      <c r="N848" s="249"/>
      <c r="O848" s="249"/>
      <c r="P848" s="249"/>
      <c r="Q848" s="249"/>
      <c r="R848" s="249"/>
      <c r="S848" s="249"/>
      <c r="T848" s="250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1" t="s">
        <v>144</v>
      </c>
      <c r="AU848" s="251" t="s">
        <v>88</v>
      </c>
      <c r="AV848" s="14" t="s">
        <v>88</v>
      </c>
      <c r="AW848" s="14" t="s">
        <v>35</v>
      </c>
      <c r="AX848" s="14" t="s">
        <v>78</v>
      </c>
      <c r="AY848" s="251" t="s">
        <v>135</v>
      </c>
    </row>
    <row r="849" spans="1:51" s="13" customFormat="1" ht="12">
      <c r="A849" s="13"/>
      <c r="B849" s="230"/>
      <c r="C849" s="231"/>
      <c r="D849" s="232" t="s">
        <v>144</v>
      </c>
      <c r="E849" s="233" t="s">
        <v>1</v>
      </c>
      <c r="F849" s="234" t="s">
        <v>176</v>
      </c>
      <c r="G849" s="231"/>
      <c r="H849" s="233" t="s">
        <v>1</v>
      </c>
      <c r="I849" s="235"/>
      <c r="J849" s="231"/>
      <c r="K849" s="231"/>
      <c r="L849" s="236"/>
      <c r="M849" s="237"/>
      <c r="N849" s="238"/>
      <c r="O849" s="238"/>
      <c r="P849" s="238"/>
      <c r="Q849" s="238"/>
      <c r="R849" s="238"/>
      <c r="S849" s="238"/>
      <c r="T849" s="239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0" t="s">
        <v>144</v>
      </c>
      <c r="AU849" s="240" t="s">
        <v>88</v>
      </c>
      <c r="AV849" s="13" t="s">
        <v>86</v>
      </c>
      <c r="AW849" s="13" t="s">
        <v>35</v>
      </c>
      <c r="AX849" s="13" t="s">
        <v>78</v>
      </c>
      <c r="AY849" s="240" t="s">
        <v>135</v>
      </c>
    </row>
    <row r="850" spans="1:51" s="14" customFormat="1" ht="12">
      <c r="A850" s="14"/>
      <c r="B850" s="241"/>
      <c r="C850" s="242"/>
      <c r="D850" s="232" t="s">
        <v>144</v>
      </c>
      <c r="E850" s="243" t="s">
        <v>1</v>
      </c>
      <c r="F850" s="244" t="s">
        <v>847</v>
      </c>
      <c r="G850" s="242"/>
      <c r="H850" s="245">
        <v>1.86</v>
      </c>
      <c r="I850" s="246"/>
      <c r="J850" s="242"/>
      <c r="K850" s="242"/>
      <c r="L850" s="247"/>
      <c r="M850" s="248"/>
      <c r="N850" s="249"/>
      <c r="O850" s="249"/>
      <c r="P850" s="249"/>
      <c r="Q850" s="249"/>
      <c r="R850" s="249"/>
      <c r="S850" s="249"/>
      <c r="T850" s="250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1" t="s">
        <v>144</v>
      </c>
      <c r="AU850" s="251" t="s">
        <v>88</v>
      </c>
      <c r="AV850" s="14" t="s">
        <v>88</v>
      </c>
      <c r="AW850" s="14" t="s">
        <v>35</v>
      </c>
      <c r="AX850" s="14" t="s">
        <v>78</v>
      </c>
      <c r="AY850" s="251" t="s">
        <v>135</v>
      </c>
    </row>
    <row r="851" spans="1:51" s="14" customFormat="1" ht="12">
      <c r="A851" s="14"/>
      <c r="B851" s="241"/>
      <c r="C851" s="242"/>
      <c r="D851" s="232" t="s">
        <v>144</v>
      </c>
      <c r="E851" s="243" t="s">
        <v>1</v>
      </c>
      <c r="F851" s="244" t="s">
        <v>848</v>
      </c>
      <c r="G851" s="242"/>
      <c r="H851" s="245">
        <v>1.8</v>
      </c>
      <c r="I851" s="246"/>
      <c r="J851" s="242"/>
      <c r="K851" s="242"/>
      <c r="L851" s="247"/>
      <c r="M851" s="248"/>
      <c r="N851" s="249"/>
      <c r="O851" s="249"/>
      <c r="P851" s="249"/>
      <c r="Q851" s="249"/>
      <c r="R851" s="249"/>
      <c r="S851" s="249"/>
      <c r="T851" s="25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1" t="s">
        <v>144</v>
      </c>
      <c r="AU851" s="251" t="s">
        <v>88</v>
      </c>
      <c r="AV851" s="14" t="s">
        <v>88</v>
      </c>
      <c r="AW851" s="14" t="s">
        <v>35</v>
      </c>
      <c r="AX851" s="14" t="s">
        <v>78</v>
      </c>
      <c r="AY851" s="251" t="s">
        <v>135</v>
      </c>
    </row>
    <row r="852" spans="1:51" s="14" customFormat="1" ht="12">
      <c r="A852" s="14"/>
      <c r="B852" s="241"/>
      <c r="C852" s="242"/>
      <c r="D852" s="232" t="s">
        <v>144</v>
      </c>
      <c r="E852" s="243" t="s">
        <v>1</v>
      </c>
      <c r="F852" s="244" t="s">
        <v>849</v>
      </c>
      <c r="G852" s="242"/>
      <c r="H852" s="245">
        <v>4.24</v>
      </c>
      <c r="I852" s="246"/>
      <c r="J852" s="242"/>
      <c r="K852" s="242"/>
      <c r="L852" s="247"/>
      <c r="M852" s="248"/>
      <c r="N852" s="249"/>
      <c r="O852" s="249"/>
      <c r="P852" s="249"/>
      <c r="Q852" s="249"/>
      <c r="R852" s="249"/>
      <c r="S852" s="249"/>
      <c r="T852" s="250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1" t="s">
        <v>144</v>
      </c>
      <c r="AU852" s="251" t="s">
        <v>88</v>
      </c>
      <c r="AV852" s="14" t="s">
        <v>88</v>
      </c>
      <c r="AW852" s="14" t="s">
        <v>35</v>
      </c>
      <c r="AX852" s="14" t="s">
        <v>78</v>
      </c>
      <c r="AY852" s="251" t="s">
        <v>135</v>
      </c>
    </row>
    <row r="853" spans="1:51" s="14" customFormat="1" ht="12">
      <c r="A853" s="14"/>
      <c r="B853" s="241"/>
      <c r="C853" s="242"/>
      <c r="D853" s="232" t="s">
        <v>144</v>
      </c>
      <c r="E853" s="243" t="s">
        <v>1</v>
      </c>
      <c r="F853" s="244" t="s">
        <v>850</v>
      </c>
      <c r="G853" s="242"/>
      <c r="H853" s="245">
        <v>2.28</v>
      </c>
      <c r="I853" s="246"/>
      <c r="J853" s="242"/>
      <c r="K853" s="242"/>
      <c r="L853" s="247"/>
      <c r="M853" s="248"/>
      <c r="N853" s="249"/>
      <c r="O853" s="249"/>
      <c r="P853" s="249"/>
      <c r="Q853" s="249"/>
      <c r="R853" s="249"/>
      <c r="S853" s="249"/>
      <c r="T853" s="250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1" t="s">
        <v>144</v>
      </c>
      <c r="AU853" s="251" t="s">
        <v>88</v>
      </c>
      <c r="AV853" s="14" t="s">
        <v>88</v>
      </c>
      <c r="AW853" s="14" t="s">
        <v>35</v>
      </c>
      <c r="AX853" s="14" t="s">
        <v>78</v>
      </c>
      <c r="AY853" s="251" t="s">
        <v>135</v>
      </c>
    </row>
    <row r="854" spans="1:51" s="14" customFormat="1" ht="12">
      <c r="A854" s="14"/>
      <c r="B854" s="241"/>
      <c r="C854" s="242"/>
      <c r="D854" s="232" t="s">
        <v>144</v>
      </c>
      <c r="E854" s="243" t="s">
        <v>1</v>
      </c>
      <c r="F854" s="244" t="s">
        <v>851</v>
      </c>
      <c r="G854" s="242"/>
      <c r="H854" s="245">
        <v>2.41</v>
      </c>
      <c r="I854" s="246"/>
      <c r="J854" s="242"/>
      <c r="K854" s="242"/>
      <c r="L854" s="247"/>
      <c r="M854" s="248"/>
      <c r="N854" s="249"/>
      <c r="O854" s="249"/>
      <c r="P854" s="249"/>
      <c r="Q854" s="249"/>
      <c r="R854" s="249"/>
      <c r="S854" s="249"/>
      <c r="T854" s="250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1" t="s">
        <v>144</v>
      </c>
      <c r="AU854" s="251" t="s">
        <v>88</v>
      </c>
      <c r="AV854" s="14" t="s">
        <v>88</v>
      </c>
      <c r="AW854" s="14" t="s">
        <v>35</v>
      </c>
      <c r="AX854" s="14" t="s">
        <v>78</v>
      </c>
      <c r="AY854" s="251" t="s">
        <v>135</v>
      </c>
    </row>
    <row r="855" spans="1:51" s="14" customFormat="1" ht="12">
      <c r="A855" s="14"/>
      <c r="B855" s="241"/>
      <c r="C855" s="242"/>
      <c r="D855" s="232" t="s">
        <v>144</v>
      </c>
      <c r="E855" s="243" t="s">
        <v>1</v>
      </c>
      <c r="F855" s="244" t="s">
        <v>852</v>
      </c>
      <c r="G855" s="242"/>
      <c r="H855" s="245">
        <v>2.5</v>
      </c>
      <c r="I855" s="246"/>
      <c r="J855" s="242"/>
      <c r="K855" s="242"/>
      <c r="L855" s="247"/>
      <c r="M855" s="248"/>
      <c r="N855" s="249"/>
      <c r="O855" s="249"/>
      <c r="P855" s="249"/>
      <c r="Q855" s="249"/>
      <c r="R855" s="249"/>
      <c r="S855" s="249"/>
      <c r="T855" s="250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1" t="s">
        <v>144</v>
      </c>
      <c r="AU855" s="251" t="s">
        <v>88</v>
      </c>
      <c r="AV855" s="14" t="s">
        <v>88</v>
      </c>
      <c r="AW855" s="14" t="s">
        <v>35</v>
      </c>
      <c r="AX855" s="14" t="s">
        <v>78</v>
      </c>
      <c r="AY855" s="251" t="s">
        <v>135</v>
      </c>
    </row>
    <row r="856" spans="1:51" s="14" customFormat="1" ht="12">
      <c r="A856" s="14"/>
      <c r="B856" s="241"/>
      <c r="C856" s="242"/>
      <c r="D856" s="232" t="s">
        <v>144</v>
      </c>
      <c r="E856" s="243" t="s">
        <v>1</v>
      </c>
      <c r="F856" s="244" t="s">
        <v>853</v>
      </c>
      <c r="G856" s="242"/>
      <c r="H856" s="245">
        <v>2.56</v>
      </c>
      <c r="I856" s="246"/>
      <c r="J856" s="242"/>
      <c r="K856" s="242"/>
      <c r="L856" s="247"/>
      <c r="M856" s="248"/>
      <c r="N856" s="249"/>
      <c r="O856" s="249"/>
      <c r="P856" s="249"/>
      <c r="Q856" s="249"/>
      <c r="R856" s="249"/>
      <c r="S856" s="249"/>
      <c r="T856" s="250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1" t="s">
        <v>144</v>
      </c>
      <c r="AU856" s="251" t="s">
        <v>88</v>
      </c>
      <c r="AV856" s="14" t="s">
        <v>88</v>
      </c>
      <c r="AW856" s="14" t="s">
        <v>35</v>
      </c>
      <c r="AX856" s="14" t="s">
        <v>78</v>
      </c>
      <c r="AY856" s="251" t="s">
        <v>135</v>
      </c>
    </row>
    <row r="857" spans="1:51" s="15" customFormat="1" ht="12">
      <c r="A857" s="15"/>
      <c r="B857" s="252"/>
      <c r="C857" s="253"/>
      <c r="D857" s="232" t="s">
        <v>144</v>
      </c>
      <c r="E857" s="254" t="s">
        <v>1</v>
      </c>
      <c r="F857" s="255" t="s">
        <v>152</v>
      </c>
      <c r="G857" s="253"/>
      <c r="H857" s="256">
        <v>85.65</v>
      </c>
      <c r="I857" s="257"/>
      <c r="J857" s="253"/>
      <c r="K857" s="253"/>
      <c r="L857" s="258"/>
      <c r="M857" s="259"/>
      <c r="N857" s="260"/>
      <c r="O857" s="260"/>
      <c r="P857" s="260"/>
      <c r="Q857" s="260"/>
      <c r="R857" s="260"/>
      <c r="S857" s="260"/>
      <c r="T857" s="261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62" t="s">
        <v>144</v>
      </c>
      <c r="AU857" s="262" t="s">
        <v>88</v>
      </c>
      <c r="AV857" s="15" t="s">
        <v>142</v>
      </c>
      <c r="AW857" s="15" t="s">
        <v>35</v>
      </c>
      <c r="AX857" s="15" t="s">
        <v>86</v>
      </c>
      <c r="AY857" s="262" t="s">
        <v>135</v>
      </c>
    </row>
    <row r="858" spans="1:65" s="2" customFormat="1" ht="24.15" customHeight="1">
      <c r="A858" s="39"/>
      <c r="B858" s="40"/>
      <c r="C858" s="216" t="s">
        <v>854</v>
      </c>
      <c r="D858" s="216" t="s">
        <v>138</v>
      </c>
      <c r="E858" s="217" t="s">
        <v>855</v>
      </c>
      <c r="F858" s="218" t="s">
        <v>856</v>
      </c>
      <c r="G858" s="219" t="s">
        <v>141</v>
      </c>
      <c r="H858" s="220">
        <v>85.65</v>
      </c>
      <c r="I858" s="221"/>
      <c r="J858" s="222">
        <f>ROUND(I858*H858,2)</f>
        <v>0</v>
      </c>
      <c r="K858" s="223"/>
      <c r="L858" s="45"/>
      <c r="M858" s="224" t="s">
        <v>1</v>
      </c>
      <c r="N858" s="225" t="s">
        <v>43</v>
      </c>
      <c r="O858" s="92"/>
      <c r="P858" s="226">
        <f>O858*H858</f>
        <v>0</v>
      </c>
      <c r="Q858" s="226">
        <v>0.00034</v>
      </c>
      <c r="R858" s="226">
        <f>Q858*H858</f>
        <v>0.029121000000000005</v>
      </c>
      <c r="S858" s="226">
        <v>0</v>
      </c>
      <c r="T858" s="227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28" t="s">
        <v>142</v>
      </c>
      <c r="AT858" s="228" t="s">
        <v>138</v>
      </c>
      <c r="AU858" s="228" t="s">
        <v>88</v>
      </c>
      <c r="AY858" s="18" t="s">
        <v>135</v>
      </c>
      <c r="BE858" s="229">
        <f>IF(N858="základní",J858,0)</f>
        <v>0</v>
      </c>
      <c r="BF858" s="229">
        <f>IF(N858="snížená",J858,0)</f>
        <v>0</v>
      </c>
      <c r="BG858" s="229">
        <f>IF(N858="zákl. přenesená",J858,0)</f>
        <v>0</v>
      </c>
      <c r="BH858" s="229">
        <f>IF(N858="sníž. přenesená",J858,0)</f>
        <v>0</v>
      </c>
      <c r="BI858" s="229">
        <f>IF(N858="nulová",J858,0)</f>
        <v>0</v>
      </c>
      <c r="BJ858" s="18" t="s">
        <v>86</v>
      </c>
      <c r="BK858" s="229">
        <f>ROUND(I858*H858,2)</f>
        <v>0</v>
      </c>
      <c r="BL858" s="18" t="s">
        <v>142</v>
      </c>
      <c r="BM858" s="228" t="s">
        <v>857</v>
      </c>
    </row>
    <row r="859" spans="1:51" s="13" customFormat="1" ht="12">
      <c r="A859" s="13"/>
      <c r="B859" s="230"/>
      <c r="C859" s="231"/>
      <c r="D859" s="232" t="s">
        <v>144</v>
      </c>
      <c r="E859" s="233" t="s">
        <v>1</v>
      </c>
      <c r="F859" s="234" t="s">
        <v>167</v>
      </c>
      <c r="G859" s="231"/>
      <c r="H859" s="233" t="s">
        <v>1</v>
      </c>
      <c r="I859" s="235"/>
      <c r="J859" s="231"/>
      <c r="K859" s="231"/>
      <c r="L859" s="236"/>
      <c r="M859" s="237"/>
      <c r="N859" s="238"/>
      <c r="O859" s="238"/>
      <c r="P859" s="238"/>
      <c r="Q859" s="238"/>
      <c r="R859" s="238"/>
      <c r="S859" s="238"/>
      <c r="T859" s="239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0" t="s">
        <v>144</v>
      </c>
      <c r="AU859" s="240" t="s">
        <v>88</v>
      </c>
      <c r="AV859" s="13" t="s">
        <v>86</v>
      </c>
      <c r="AW859" s="13" t="s">
        <v>35</v>
      </c>
      <c r="AX859" s="13" t="s">
        <v>78</v>
      </c>
      <c r="AY859" s="240" t="s">
        <v>135</v>
      </c>
    </row>
    <row r="860" spans="1:51" s="14" customFormat="1" ht="12">
      <c r="A860" s="14"/>
      <c r="B860" s="241"/>
      <c r="C860" s="242"/>
      <c r="D860" s="232" t="s">
        <v>144</v>
      </c>
      <c r="E860" s="243" t="s">
        <v>1</v>
      </c>
      <c r="F860" s="244" t="s">
        <v>846</v>
      </c>
      <c r="G860" s="242"/>
      <c r="H860" s="245">
        <v>68</v>
      </c>
      <c r="I860" s="246"/>
      <c r="J860" s="242"/>
      <c r="K860" s="242"/>
      <c r="L860" s="247"/>
      <c r="M860" s="248"/>
      <c r="N860" s="249"/>
      <c r="O860" s="249"/>
      <c r="P860" s="249"/>
      <c r="Q860" s="249"/>
      <c r="R860" s="249"/>
      <c r="S860" s="249"/>
      <c r="T860" s="250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1" t="s">
        <v>144</v>
      </c>
      <c r="AU860" s="251" t="s">
        <v>88</v>
      </c>
      <c r="AV860" s="14" t="s">
        <v>88</v>
      </c>
      <c r="AW860" s="14" t="s">
        <v>35</v>
      </c>
      <c r="AX860" s="14" t="s">
        <v>78</v>
      </c>
      <c r="AY860" s="251" t="s">
        <v>135</v>
      </c>
    </row>
    <row r="861" spans="1:51" s="13" customFormat="1" ht="12">
      <c r="A861" s="13"/>
      <c r="B861" s="230"/>
      <c r="C861" s="231"/>
      <c r="D861" s="232" t="s">
        <v>144</v>
      </c>
      <c r="E861" s="233" t="s">
        <v>1</v>
      </c>
      <c r="F861" s="234" t="s">
        <v>176</v>
      </c>
      <c r="G861" s="231"/>
      <c r="H861" s="233" t="s">
        <v>1</v>
      </c>
      <c r="I861" s="235"/>
      <c r="J861" s="231"/>
      <c r="K861" s="231"/>
      <c r="L861" s="236"/>
      <c r="M861" s="237"/>
      <c r="N861" s="238"/>
      <c r="O861" s="238"/>
      <c r="P861" s="238"/>
      <c r="Q861" s="238"/>
      <c r="R861" s="238"/>
      <c r="S861" s="238"/>
      <c r="T861" s="239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0" t="s">
        <v>144</v>
      </c>
      <c r="AU861" s="240" t="s">
        <v>88</v>
      </c>
      <c r="AV861" s="13" t="s">
        <v>86</v>
      </c>
      <c r="AW861" s="13" t="s">
        <v>35</v>
      </c>
      <c r="AX861" s="13" t="s">
        <v>78</v>
      </c>
      <c r="AY861" s="240" t="s">
        <v>135</v>
      </c>
    </row>
    <row r="862" spans="1:51" s="14" customFormat="1" ht="12">
      <c r="A862" s="14"/>
      <c r="B862" s="241"/>
      <c r="C862" s="242"/>
      <c r="D862" s="232" t="s">
        <v>144</v>
      </c>
      <c r="E862" s="243" t="s">
        <v>1</v>
      </c>
      <c r="F862" s="244" t="s">
        <v>847</v>
      </c>
      <c r="G862" s="242"/>
      <c r="H862" s="245">
        <v>1.86</v>
      </c>
      <c r="I862" s="246"/>
      <c r="J862" s="242"/>
      <c r="K862" s="242"/>
      <c r="L862" s="247"/>
      <c r="M862" s="248"/>
      <c r="N862" s="249"/>
      <c r="O862" s="249"/>
      <c r="P862" s="249"/>
      <c r="Q862" s="249"/>
      <c r="R862" s="249"/>
      <c r="S862" s="249"/>
      <c r="T862" s="250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1" t="s">
        <v>144</v>
      </c>
      <c r="AU862" s="251" t="s">
        <v>88</v>
      </c>
      <c r="AV862" s="14" t="s">
        <v>88</v>
      </c>
      <c r="AW862" s="14" t="s">
        <v>35</v>
      </c>
      <c r="AX862" s="14" t="s">
        <v>78</v>
      </c>
      <c r="AY862" s="251" t="s">
        <v>135</v>
      </c>
    </row>
    <row r="863" spans="1:51" s="14" customFormat="1" ht="12">
      <c r="A863" s="14"/>
      <c r="B863" s="241"/>
      <c r="C863" s="242"/>
      <c r="D863" s="232" t="s">
        <v>144</v>
      </c>
      <c r="E863" s="243" t="s">
        <v>1</v>
      </c>
      <c r="F863" s="244" t="s">
        <v>848</v>
      </c>
      <c r="G863" s="242"/>
      <c r="H863" s="245">
        <v>1.8</v>
      </c>
      <c r="I863" s="246"/>
      <c r="J863" s="242"/>
      <c r="K863" s="242"/>
      <c r="L863" s="247"/>
      <c r="M863" s="248"/>
      <c r="N863" s="249"/>
      <c r="O863" s="249"/>
      <c r="P863" s="249"/>
      <c r="Q863" s="249"/>
      <c r="R863" s="249"/>
      <c r="S863" s="249"/>
      <c r="T863" s="250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1" t="s">
        <v>144</v>
      </c>
      <c r="AU863" s="251" t="s">
        <v>88</v>
      </c>
      <c r="AV863" s="14" t="s">
        <v>88</v>
      </c>
      <c r="AW863" s="14" t="s">
        <v>35</v>
      </c>
      <c r="AX863" s="14" t="s">
        <v>78</v>
      </c>
      <c r="AY863" s="251" t="s">
        <v>135</v>
      </c>
    </row>
    <row r="864" spans="1:51" s="14" customFormat="1" ht="12">
      <c r="A864" s="14"/>
      <c r="B864" s="241"/>
      <c r="C864" s="242"/>
      <c r="D864" s="232" t="s">
        <v>144</v>
      </c>
      <c r="E864" s="243" t="s">
        <v>1</v>
      </c>
      <c r="F864" s="244" t="s">
        <v>849</v>
      </c>
      <c r="G864" s="242"/>
      <c r="H864" s="245">
        <v>4.24</v>
      </c>
      <c r="I864" s="246"/>
      <c r="J864" s="242"/>
      <c r="K864" s="242"/>
      <c r="L864" s="247"/>
      <c r="M864" s="248"/>
      <c r="N864" s="249"/>
      <c r="O864" s="249"/>
      <c r="P864" s="249"/>
      <c r="Q864" s="249"/>
      <c r="R864" s="249"/>
      <c r="S864" s="249"/>
      <c r="T864" s="250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1" t="s">
        <v>144</v>
      </c>
      <c r="AU864" s="251" t="s">
        <v>88</v>
      </c>
      <c r="AV864" s="14" t="s">
        <v>88</v>
      </c>
      <c r="AW864" s="14" t="s">
        <v>35</v>
      </c>
      <c r="AX864" s="14" t="s">
        <v>78</v>
      </c>
      <c r="AY864" s="251" t="s">
        <v>135</v>
      </c>
    </row>
    <row r="865" spans="1:51" s="14" customFormat="1" ht="12">
      <c r="A865" s="14"/>
      <c r="B865" s="241"/>
      <c r="C865" s="242"/>
      <c r="D865" s="232" t="s">
        <v>144</v>
      </c>
      <c r="E865" s="243" t="s">
        <v>1</v>
      </c>
      <c r="F865" s="244" t="s">
        <v>850</v>
      </c>
      <c r="G865" s="242"/>
      <c r="H865" s="245">
        <v>2.28</v>
      </c>
      <c r="I865" s="246"/>
      <c r="J865" s="242"/>
      <c r="K865" s="242"/>
      <c r="L865" s="247"/>
      <c r="M865" s="248"/>
      <c r="N865" s="249"/>
      <c r="O865" s="249"/>
      <c r="P865" s="249"/>
      <c r="Q865" s="249"/>
      <c r="R865" s="249"/>
      <c r="S865" s="249"/>
      <c r="T865" s="250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1" t="s">
        <v>144</v>
      </c>
      <c r="AU865" s="251" t="s">
        <v>88</v>
      </c>
      <c r="AV865" s="14" t="s">
        <v>88</v>
      </c>
      <c r="AW865" s="14" t="s">
        <v>35</v>
      </c>
      <c r="AX865" s="14" t="s">
        <v>78</v>
      </c>
      <c r="AY865" s="251" t="s">
        <v>135</v>
      </c>
    </row>
    <row r="866" spans="1:51" s="14" customFormat="1" ht="12">
      <c r="A866" s="14"/>
      <c r="B866" s="241"/>
      <c r="C866" s="242"/>
      <c r="D866" s="232" t="s">
        <v>144</v>
      </c>
      <c r="E866" s="243" t="s">
        <v>1</v>
      </c>
      <c r="F866" s="244" t="s">
        <v>851</v>
      </c>
      <c r="G866" s="242"/>
      <c r="H866" s="245">
        <v>2.41</v>
      </c>
      <c r="I866" s="246"/>
      <c r="J866" s="242"/>
      <c r="K866" s="242"/>
      <c r="L866" s="247"/>
      <c r="M866" s="248"/>
      <c r="N866" s="249"/>
      <c r="O866" s="249"/>
      <c r="P866" s="249"/>
      <c r="Q866" s="249"/>
      <c r="R866" s="249"/>
      <c r="S866" s="249"/>
      <c r="T866" s="250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1" t="s">
        <v>144</v>
      </c>
      <c r="AU866" s="251" t="s">
        <v>88</v>
      </c>
      <c r="AV866" s="14" t="s">
        <v>88</v>
      </c>
      <c r="AW866" s="14" t="s">
        <v>35</v>
      </c>
      <c r="AX866" s="14" t="s">
        <v>78</v>
      </c>
      <c r="AY866" s="251" t="s">
        <v>135</v>
      </c>
    </row>
    <row r="867" spans="1:51" s="14" customFormat="1" ht="12">
      <c r="A867" s="14"/>
      <c r="B867" s="241"/>
      <c r="C867" s="242"/>
      <c r="D867" s="232" t="s">
        <v>144</v>
      </c>
      <c r="E867" s="243" t="s">
        <v>1</v>
      </c>
      <c r="F867" s="244" t="s">
        <v>852</v>
      </c>
      <c r="G867" s="242"/>
      <c r="H867" s="245">
        <v>2.5</v>
      </c>
      <c r="I867" s="246"/>
      <c r="J867" s="242"/>
      <c r="K867" s="242"/>
      <c r="L867" s="247"/>
      <c r="M867" s="248"/>
      <c r="N867" s="249"/>
      <c r="O867" s="249"/>
      <c r="P867" s="249"/>
      <c r="Q867" s="249"/>
      <c r="R867" s="249"/>
      <c r="S867" s="249"/>
      <c r="T867" s="250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1" t="s">
        <v>144</v>
      </c>
      <c r="AU867" s="251" t="s">
        <v>88</v>
      </c>
      <c r="AV867" s="14" t="s">
        <v>88</v>
      </c>
      <c r="AW867" s="14" t="s">
        <v>35</v>
      </c>
      <c r="AX867" s="14" t="s">
        <v>78</v>
      </c>
      <c r="AY867" s="251" t="s">
        <v>135</v>
      </c>
    </row>
    <row r="868" spans="1:51" s="14" customFormat="1" ht="12">
      <c r="A868" s="14"/>
      <c r="B868" s="241"/>
      <c r="C868" s="242"/>
      <c r="D868" s="232" t="s">
        <v>144</v>
      </c>
      <c r="E868" s="243" t="s">
        <v>1</v>
      </c>
      <c r="F868" s="244" t="s">
        <v>853</v>
      </c>
      <c r="G868" s="242"/>
      <c r="H868" s="245">
        <v>2.56</v>
      </c>
      <c r="I868" s="246"/>
      <c r="J868" s="242"/>
      <c r="K868" s="242"/>
      <c r="L868" s="247"/>
      <c r="M868" s="248"/>
      <c r="N868" s="249"/>
      <c r="O868" s="249"/>
      <c r="P868" s="249"/>
      <c r="Q868" s="249"/>
      <c r="R868" s="249"/>
      <c r="S868" s="249"/>
      <c r="T868" s="250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1" t="s">
        <v>144</v>
      </c>
      <c r="AU868" s="251" t="s">
        <v>88</v>
      </c>
      <c r="AV868" s="14" t="s">
        <v>88</v>
      </c>
      <c r="AW868" s="14" t="s">
        <v>35</v>
      </c>
      <c r="AX868" s="14" t="s">
        <v>78</v>
      </c>
      <c r="AY868" s="251" t="s">
        <v>135</v>
      </c>
    </row>
    <row r="869" spans="1:51" s="15" customFormat="1" ht="12">
      <c r="A869" s="15"/>
      <c r="B869" s="252"/>
      <c r="C869" s="253"/>
      <c r="D869" s="232" t="s">
        <v>144</v>
      </c>
      <c r="E869" s="254" t="s">
        <v>1</v>
      </c>
      <c r="F869" s="255" t="s">
        <v>152</v>
      </c>
      <c r="G869" s="253"/>
      <c r="H869" s="256">
        <v>85.65</v>
      </c>
      <c r="I869" s="257"/>
      <c r="J869" s="253"/>
      <c r="K869" s="253"/>
      <c r="L869" s="258"/>
      <c r="M869" s="259"/>
      <c r="N869" s="260"/>
      <c r="O869" s="260"/>
      <c r="P869" s="260"/>
      <c r="Q869" s="260"/>
      <c r="R869" s="260"/>
      <c r="S869" s="260"/>
      <c r="T869" s="261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62" t="s">
        <v>144</v>
      </c>
      <c r="AU869" s="262" t="s">
        <v>88</v>
      </c>
      <c r="AV869" s="15" t="s">
        <v>142</v>
      </c>
      <c r="AW869" s="15" t="s">
        <v>35</v>
      </c>
      <c r="AX869" s="15" t="s">
        <v>86</v>
      </c>
      <c r="AY869" s="262" t="s">
        <v>135</v>
      </c>
    </row>
    <row r="870" spans="1:65" s="2" customFormat="1" ht="33" customHeight="1">
      <c r="A870" s="39"/>
      <c r="B870" s="40"/>
      <c r="C870" s="216" t="s">
        <v>858</v>
      </c>
      <c r="D870" s="216" t="s">
        <v>138</v>
      </c>
      <c r="E870" s="217" t="s">
        <v>859</v>
      </c>
      <c r="F870" s="218" t="s">
        <v>860</v>
      </c>
      <c r="G870" s="219" t="s">
        <v>544</v>
      </c>
      <c r="H870" s="220">
        <v>40</v>
      </c>
      <c r="I870" s="221"/>
      <c r="J870" s="222">
        <f>ROUND(I870*H870,2)</f>
        <v>0</v>
      </c>
      <c r="K870" s="223"/>
      <c r="L870" s="45"/>
      <c r="M870" s="224" t="s">
        <v>1</v>
      </c>
      <c r="N870" s="225" t="s">
        <v>43</v>
      </c>
      <c r="O870" s="92"/>
      <c r="P870" s="226">
        <f>O870*H870</f>
        <v>0</v>
      </c>
      <c r="Q870" s="226">
        <v>0</v>
      </c>
      <c r="R870" s="226">
        <f>Q870*H870</f>
        <v>0</v>
      </c>
      <c r="S870" s="226">
        <v>0</v>
      </c>
      <c r="T870" s="227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28" t="s">
        <v>142</v>
      </c>
      <c r="AT870" s="228" t="s">
        <v>138</v>
      </c>
      <c r="AU870" s="228" t="s">
        <v>88</v>
      </c>
      <c r="AY870" s="18" t="s">
        <v>135</v>
      </c>
      <c r="BE870" s="229">
        <f>IF(N870="základní",J870,0)</f>
        <v>0</v>
      </c>
      <c r="BF870" s="229">
        <f>IF(N870="snížená",J870,0)</f>
        <v>0</v>
      </c>
      <c r="BG870" s="229">
        <f>IF(N870="zákl. přenesená",J870,0)</f>
        <v>0</v>
      </c>
      <c r="BH870" s="229">
        <f>IF(N870="sníž. přenesená",J870,0)</f>
        <v>0</v>
      </c>
      <c r="BI870" s="229">
        <f>IF(N870="nulová",J870,0)</f>
        <v>0</v>
      </c>
      <c r="BJ870" s="18" t="s">
        <v>86</v>
      </c>
      <c r="BK870" s="229">
        <f>ROUND(I870*H870,2)</f>
        <v>0</v>
      </c>
      <c r="BL870" s="18" t="s">
        <v>142</v>
      </c>
      <c r="BM870" s="228" t="s">
        <v>861</v>
      </c>
    </row>
    <row r="871" spans="1:51" s="13" customFormat="1" ht="12">
      <c r="A871" s="13"/>
      <c r="B871" s="230"/>
      <c r="C871" s="231"/>
      <c r="D871" s="232" t="s">
        <v>144</v>
      </c>
      <c r="E871" s="233" t="s">
        <v>1</v>
      </c>
      <c r="F871" s="234" t="s">
        <v>167</v>
      </c>
      <c r="G871" s="231"/>
      <c r="H871" s="233" t="s">
        <v>1</v>
      </c>
      <c r="I871" s="235"/>
      <c r="J871" s="231"/>
      <c r="K871" s="231"/>
      <c r="L871" s="236"/>
      <c r="M871" s="237"/>
      <c r="N871" s="238"/>
      <c r="O871" s="238"/>
      <c r="P871" s="238"/>
      <c r="Q871" s="238"/>
      <c r="R871" s="238"/>
      <c r="S871" s="238"/>
      <c r="T871" s="239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0" t="s">
        <v>144</v>
      </c>
      <c r="AU871" s="240" t="s">
        <v>88</v>
      </c>
      <c r="AV871" s="13" t="s">
        <v>86</v>
      </c>
      <c r="AW871" s="13" t="s">
        <v>35</v>
      </c>
      <c r="AX871" s="13" t="s">
        <v>78</v>
      </c>
      <c r="AY871" s="240" t="s">
        <v>135</v>
      </c>
    </row>
    <row r="872" spans="1:51" s="14" customFormat="1" ht="12">
      <c r="A872" s="14"/>
      <c r="B872" s="241"/>
      <c r="C872" s="242"/>
      <c r="D872" s="232" t="s">
        <v>144</v>
      </c>
      <c r="E872" s="243" t="s">
        <v>1</v>
      </c>
      <c r="F872" s="244" t="s">
        <v>862</v>
      </c>
      <c r="G872" s="242"/>
      <c r="H872" s="245">
        <v>8</v>
      </c>
      <c r="I872" s="246"/>
      <c r="J872" s="242"/>
      <c r="K872" s="242"/>
      <c r="L872" s="247"/>
      <c r="M872" s="248"/>
      <c r="N872" s="249"/>
      <c r="O872" s="249"/>
      <c r="P872" s="249"/>
      <c r="Q872" s="249"/>
      <c r="R872" s="249"/>
      <c r="S872" s="249"/>
      <c r="T872" s="250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1" t="s">
        <v>144</v>
      </c>
      <c r="AU872" s="251" t="s">
        <v>88</v>
      </c>
      <c r="AV872" s="14" t="s">
        <v>88</v>
      </c>
      <c r="AW872" s="14" t="s">
        <v>35</v>
      </c>
      <c r="AX872" s="14" t="s">
        <v>78</v>
      </c>
      <c r="AY872" s="251" t="s">
        <v>135</v>
      </c>
    </row>
    <row r="873" spans="1:51" s="13" customFormat="1" ht="12">
      <c r="A873" s="13"/>
      <c r="B873" s="230"/>
      <c r="C873" s="231"/>
      <c r="D873" s="232" t="s">
        <v>144</v>
      </c>
      <c r="E873" s="233" t="s">
        <v>1</v>
      </c>
      <c r="F873" s="234" t="s">
        <v>176</v>
      </c>
      <c r="G873" s="231"/>
      <c r="H873" s="233" t="s">
        <v>1</v>
      </c>
      <c r="I873" s="235"/>
      <c r="J873" s="231"/>
      <c r="K873" s="231"/>
      <c r="L873" s="236"/>
      <c r="M873" s="237"/>
      <c r="N873" s="238"/>
      <c r="O873" s="238"/>
      <c r="P873" s="238"/>
      <c r="Q873" s="238"/>
      <c r="R873" s="238"/>
      <c r="S873" s="238"/>
      <c r="T873" s="239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0" t="s">
        <v>144</v>
      </c>
      <c r="AU873" s="240" t="s">
        <v>88</v>
      </c>
      <c r="AV873" s="13" t="s">
        <v>86</v>
      </c>
      <c r="AW873" s="13" t="s">
        <v>35</v>
      </c>
      <c r="AX873" s="13" t="s">
        <v>78</v>
      </c>
      <c r="AY873" s="240" t="s">
        <v>135</v>
      </c>
    </row>
    <row r="874" spans="1:51" s="14" customFormat="1" ht="12">
      <c r="A874" s="14"/>
      <c r="B874" s="241"/>
      <c r="C874" s="242"/>
      <c r="D874" s="232" t="s">
        <v>144</v>
      </c>
      <c r="E874" s="243" t="s">
        <v>1</v>
      </c>
      <c r="F874" s="244" t="s">
        <v>863</v>
      </c>
      <c r="G874" s="242"/>
      <c r="H874" s="245">
        <v>4</v>
      </c>
      <c r="I874" s="246"/>
      <c r="J874" s="242"/>
      <c r="K874" s="242"/>
      <c r="L874" s="247"/>
      <c r="M874" s="248"/>
      <c r="N874" s="249"/>
      <c r="O874" s="249"/>
      <c r="P874" s="249"/>
      <c r="Q874" s="249"/>
      <c r="R874" s="249"/>
      <c r="S874" s="249"/>
      <c r="T874" s="250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1" t="s">
        <v>144</v>
      </c>
      <c r="AU874" s="251" t="s">
        <v>88</v>
      </c>
      <c r="AV874" s="14" t="s">
        <v>88</v>
      </c>
      <c r="AW874" s="14" t="s">
        <v>35</v>
      </c>
      <c r="AX874" s="14" t="s">
        <v>78</v>
      </c>
      <c r="AY874" s="251" t="s">
        <v>135</v>
      </c>
    </row>
    <row r="875" spans="1:51" s="14" customFormat="1" ht="12">
      <c r="A875" s="14"/>
      <c r="B875" s="241"/>
      <c r="C875" s="242"/>
      <c r="D875" s="232" t="s">
        <v>144</v>
      </c>
      <c r="E875" s="243" t="s">
        <v>1</v>
      </c>
      <c r="F875" s="244" t="s">
        <v>863</v>
      </c>
      <c r="G875" s="242"/>
      <c r="H875" s="245">
        <v>4</v>
      </c>
      <c r="I875" s="246"/>
      <c r="J875" s="242"/>
      <c r="K875" s="242"/>
      <c r="L875" s="247"/>
      <c r="M875" s="248"/>
      <c r="N875" s="249"/>
      <c r="O875" s="249"/>
      <c r="P875" s="249"/>
      <c r="Q875" s="249"/>
      <c r="R875" s="249"/>
      <c r="S875" s="249"/>
      <c r="T875" s="250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1" t="s">
        <v>144</v>
      </c>
      <c r="AU875" s="251" t="s">
        <v>88</v>
      </c>
      <c r="AV875" s="14" t="s">
        <v>88</v>
      </c>
      <c r="AW875" s="14" t="s">
        <v>35</v>
      </c>
      <c r="AX875" s="14" t="s">
        <v>78</v>
      </c>
      <c r="AY875" s="251" t="s">
        <v>135</v>
      </c>
    </row>
    <row r="876" spans="1:51" s="14" customFormat="1" ht="12">
      <c r="A876" s="14"/>
      <c r="B876" s="241"/>
      <c r="C876" s="242"/>
      <c r="D876" s="232" t="s">
        <v>144</v>
      </c>
      <c r="E876" s="243" t="s">
        <v>1</v>
      </c>
      <c r="F876" s="244" t="s">
        <v>864</v>
      </c>
      <c r="G876" s="242"/>
      <c r="H876" s="245">
        <v>8</v>
      </c>
      <c r="I876" s="246"/>
      <c r="J876" s="242"/>
      <c r="K876" s="242"/>
      <c r="L876" s="247"/>
      <c r="M876" s="248"/>
      <c r="N876" s="249"/>
      <c r="O876" s="249"/>
      <c r="P876" s="249"/>
      <c r="Q876" s="249"/>
      <c r="R876" s="249"/>
      <c r="S876" s="249"/>
      <c r="T876" s="250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1" t="s">
        <v>144</v>
      </c>
      <c r="AU876" s="251" t="s">
        <v>88</v>
      </c>
      <c r="AV876" s="14" t="s">
        <v>88</v>
      </c>
      <c r="AW876" s="14" t="s">
        <v>35</v>
      </c>
      <c r="AX876" s="14" t="s">
        <v>78</v>
      </c>
      <c r="AY876" s="251" t="s">
        <v>135</v>
      </c>
    </row>
    <row r="877" spans="1:51" s="14" customFormat="1" ht="12">
      <c r="A877" s="14"/>
      <c r="B877" s="241"/>
      <c r="C877" s="242"/>
      <c r="D877" s="232" t="s">
        <v>144</v>
      </c>
      <c r="E877" s="243" t="s">
        <v>1</v>
      </c>
      <c r="F877" s="244" t="s">
        <v>863</v>
      </c>
      <c r="G877" s="242"/>
      <c r="H877" s="245">
        <v>4</v>
      </c>
      <c r="I877" s="246"/>
      <c r="J877" s="242"/>
      <c r="K877" s="242"/>
      <c r="L877" s="247"/>
      <c r="M877" s="248"/>
      <c r="N877" s="249"/>
      <c r="O877" s="249"/>
      <c r="P877" s="249"/>
      <c r="Q877" s="249"/>
      <c r="R877" s="249"/>
      <c r="S877" s="249"/>
      <c r="T877" s="250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1" t="s">
        <v>144</v>
      </c>
      <c r="AU877" s="251" t="s">
        <v>88</v>
      </c>
      <c r="AV877" s="14" t="s">
        <v>88</v>
      </c>
      <c r="AW877" s="14" t="s">
        <v>35</v>
      </c>
      <c r="AX877" s="14" t="s">
        <v>78</v>
      </c>
      <c r="AY877" s="251" t="s">
        <v>135</v>
      </c>
    </row>
    <row r="878" spans="1:51" s="14" customFormat="1" ht="12">
      <c r="A878" s="14"/>
      <c r="B878" s="241"/>
      <c r="C878" s="242"/>
      <c r="D878" s="232" t="s">
        <v>144</v>
      </c>
      <c r="E878" s="243" t="s">
        <v>1</v>
      </c>
      <c r="F878" s="244" t="s">
        <v>863</v>
      </c>
      <c r="G878" s="242"/>
      <c r="H878" s="245">
        <v>4</v>
      </c>
      <c r="I878" s="246"/>
      <c r="J878" s="242"/>
      <c r="K878" s="242"/>
      <c r="L878" s="247"/>
      <c r="M878" s="248"/>
      <c r="N878" s="249"/>
      <c r="O878" s="249"/>
      <c r="P878" s="249"/>
      <c r="Q878" s="249"/>
      <c r="R878" s="249"/>
      <c r="S878" s="249"/>
      <c r="T878" s="250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1" t="s">
        <v>144</v>
      </c>
      <c r="AU878" s="251" t="s">
        <v>88</v>
      </c>
      <c r="AV878" s="14" t="s">
        <v>88</v>
      </c>
      <c r="AW878" s="14" t="s">
        <v>35</v>
      </c>
      <c r="AX878" s="14" t="s">
        <v>78</v>
      </c>
      <c r="AY878" s="251" t="s">
        <v>135</v>
      </c>
    </row>
    <row r="879" spans="1:51" s="14" customFormat="1" ht="12">
      <c r="A879" s="14"/>
      <c r="B879" s="241"/>
      <c r="C879" s="242"/>
      <c r="D879" s="232" t="s">
        <v>144</v>
      </c>
      <c r="E879" s="243" t="s">
        <v>1</v>
      </c>
      <c r="F879" s="244" t="s">
        <v>863</v>
      </c>
      <c r="G879" s="242"/>
      <c r="H879" s="245">
        <v>4</v>
      </c>
      <c r="I879" s="246"/>
      <c r="J879" s="242"/>
      <c r="K879" s="242"/>
      <c r="L879" s="247"/>
      <c r="M879" s="248"/>
      <c r="N879" s="249"/>
      <c r="O879" s="249"/>
      <c r="P879" s="249"/>
      <c r="Q879" s="249"/>
      <c r="R879" s="249"/>
      <c r="S879" s="249"/>
      <c r="T879" s="250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1" t="s">
        <v>144</v>
      </c>
      <c r="AU879" s="251" t="s">
        <v>88</v>
      </c>
      <c r="AV879" s="14" t="s">
        <v>88</v>
      </c>
      <c r="AW879" s="14" t="s">
        <v>35</v>
      </c>
      <c r="AX879" s="14" t="s">
        <v>78</v>
      </c>
      <c r="AY879" s="251" t="s">
        <v>135</v>
      </c>
    </row>
    <row r="880" spans="1:51" s="14" customFormat="1" ht="12">
      <c r="A880" s="14"/>
      <c r="B880" s="241"/>
      <c r="C880" s="242"/>
      <c r="D880" s="232" t="s">
        <v>144</v>
      </c>
      <c r="E880" s="243" t="s">
        <v>1</v>
      </c>
      <c r="F880" s="244" t="s">
        <v>863</v>
      </c>
      <c r="G880" s="242"/>
      <c r="H880" s="245">
        <v>4</v>
      </c>
      <c r="I880" s="246"/>
      <c r="J880" s="242"/>
      <c r="K880" s="242"/>
      <c r="L880" s="247"/>
      <c r="M880" s="248"/>
      <c r="N880" s="249"/>
      <c r="O880" s="249"/>
      <c r="P880" s="249"/>
      <c r="Q880" s="249"/>
      <c r="R880" s="249"/>
      <c r="S880" s="249"/>
      <c r="T880" s="250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1" t="s">
        <v>144</v>
      </c>
      <c r="AU880" s="251" t="s">
        <v>88</v>
      </c>
      <c r="AV880" s="14" t="s">
        <v>88</v>
      </c>
      <c r="AW880" s="14" t="s">
        <v>35</v>
      </c>
      <c r="AX880" s="14" t="s">
        <v>78</v>
      </c>
      <c r="AY880" s="251" t="s">
        <v>135</v>
      </c>
    </row>
    <row r="881" spans="1:51" s="15" customFormat="1" ht="12">
      <c r="A881" s="15"/>
      <c r="B881" s="252"/>
      <c r="C881" s="253"/>
      <c r="D881" s="232" t="s">
        <v>144</v>
      </c>
      <c r="E881" s="254" t="s">
        <v>1</v>
      </c>
      <c r="F881" s="255" t="s">
        <v>152</v>
      </c>
      <c r="G881" s="253"/>
      <c r="H881" s="256">
        <v>40</v>
      </c>
      <c r="I881" s="257"/>
      <c r="J881" s="253"/>
      <c r="K881" s="253"/>
      <c r="L881" s="258"/>
      <c r="M881" s="259"/>
      <c r="N881" s="260"/>
      <c r="O881" s="260"/>
      <c r="P881" s="260"/>
      <c r="Q881" s="260"/>
      <c r="R881" s="260"/>
      <c r="S881" s="260"/>
      <c r="T881" s="261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62" t="s">
        <v>144</v>
      </c>
      <c r="AU881" s="262" t="s">
        <v>88</v>
      </c>
      <c r="AV881" s="15" t="s">
        <v>142</v>
      </c>
      <c r="AW881" s="15" t="s">
        <v>35</v>
      </c>
      <c r="AX881" s="15" t="s">
        <v>86</v>
      </c>
      <c r="AY881" s="262" t="s">
        <v>135</v>
      </c>
    </row>
    <row r="882" spans="1:65" s="2" customFormat="1" ht="24.15" customHeight="1">
      <c r="A882" s="39"/>
      <c r="B882" s="40"/>
      <c r="C882" s="216" t="s">
        <v>865</v>
      </c>
      <c r="D882" s="216" t="s">
        <v>138</v>
      </c>
      <c r="E882" s="217" t="s">
        <v>866</v>
      </c>
      <c r="F882" s="218" t="s">
        <v>867</v>
      </c>
      <c r="G882" s="219" t="s">
        <v>217</v>
      </c>
      <c r="H882" s="220">
        <v>80.6</v>
      </c>
      <c r="I882" s="221"/>
      <c r="J882" s="222">
        <f>ROUND(I882*H882,2)</f>
        <v>0</v>
      </c>
      <c r="K882" s="223"/>
      <c r="L882" s="45"/>
      <c r="M882" s="224" t="s">
        <v>1</v>
      </c>
      <c r="N882" s="225" t="s">
        <v>43</v>
      </c>
      <c r="O882" s="92"/>
      <c r="P882" s="226">
        <f>O882*H882</f>
        <v>0</v>
      </c>
      <c r="Q882" s="226">
        <v>0</v>
      </c>
      <c r="R882" s="226">
        <f>Q882*H882</f>
        <v>0</v>
      </c>
      <c r="S882" s="226">
        <v>0</v>
      </c>
      <c r="T882" s="227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28" t="s">
        <v>142</v>
      </c>
      <c r="AT882" s="228" t="s">
        <v>138</v>
      </c>
      <c r="AU882" s="228" t="s">
        <v>88</v>
      </c>
      <c r="AY882" s="18" t="s">
        <v>135</v>
      </c>
      <c r="BE882" s="229">
        <f>IF(N882="základní",J882,0)</f>
        <v>0</v>
      </c>
      <c r="BF882" s="229">
        <f>IF(N882="snížená",J882,0)</f>
        <v>0</v>
      </c>
      <c r="BG882" s="229">
        <f>IF(N882="zákl. přenesená",J882,0)</f>
        <v>0</v>
      </c>
      <c r="BH882" s="229">
        <f>IF(N882="sníž. přenesená",J882,0)</f>
        <v>0</v>
      </c>
      <c r="BI882" s="229">
        <f>IF(N882="nulová",J882,0)</f>
        <v>0</v>
      </c>
      <c r="BJ882" s="18" t="s">
        <v>86</v>
      </c>
      <c r="BK882" s="229">
        <f>ROUND(I882*H882,2)</f>
        <v>0</v>
      </c>
      <c r="BL882" s="18" t="s">
        <v>142</v>
      </c>
      <c r="BM882" s="228" t="s">
        <v>868</v>
      </c>
    </row>
    <row r="883" spans="1:51" s="14" customFormat="1" ht="12">
      <c r="A883" s="14"/>
      <c r="B883" s="241"/>
      <c r="C883" s="242"/>
      <c r="D883" s="232" t="s">
        <v>144</v>
      </c>
      <c r="E883" s="243" t="s">
        <v>1</v>
      </c>
      <c r="F883" s="244" t="s">
        <v>825</v>
      </c>
      <c r="G883" s="242"/>
      <c r="H883" s="245">
        <v>80.6</v>
      </c>
      <c r="I883" s="246"/>
      <c r="J883" s="242"/>
      <c r="K883" s="242"/>
      <c r="L883" s="247"/>
      <c r="M883" s="248"/>
      <c r="N883" s="249"/>
      <c r="O883" s="249"/>
      <c r="P883" s="249"/>
      <c r="Q883" s="249"/>
      <c r="R883" s="249"/>
      <c r="S883" s="249"/>
      <c r="T883" s="250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1" t="s">
        <v>144</v>
      </c>
      <c r="AU883" s="251" t="s">
        <v>88</v>
      </c>
      <c r="AV883" s="14" t="s">
        <v>88</v>
      </c>
      <c r="AW883" s="14" t="s">
        <v>35</v>
      </c>
      <c r="AX883" s="14" t="s">
        <v>86</v>
      </c>
      <c r="AY883" s="251" t="s">
        <v>135</v>
      </c>
    </row>
    <row r="884" spans="1:65" s="2" customFormat="1" ht="21.75" customHeight="1">
      <c r="A884" s="39"/>
      <c r="B884" s="40"/>
      <c r="C884" s="216" t="s">
        <v>869</v>
      </c>
      <c r="D884" s="216" t="s">
        <v>138</v>
      </c>
      <c r="E884" s="217" t="s">
        <v>870</v>
      </c>
      <c r="F884" s="218" t="s">
        <v>871</v>
      </c>
      <c r="G884" s="219" t="s">
        <v>217</v>
      </c>
      <c r="H884" s="220">
        <v>7.6</v>
      </c>
      <c r="I884" s="221"/>
      <c r="J884" s="222">
        <f>ROUND(I884*H884,2)</f>
        <v>0</v>
      </c>
      <c r="K884" s="223"/>
      <c r="L884" s="45"/>
      <c r="M884" s="224" t="s">
        <v>1</v>
      </c>
      <c r="N884" s="225" t="s">
        <v>43</v>
      </c>
      <c r="O884" s="92"/>
      <c r="P884" s="226">
        <f>O884*H884</f>
        <v>0</v>
      </c>
      <c r="Q884" s="226">
        <v>0</v>
      </c>
      <c r="R884" s="226">
        <f>Q884*H884</f>
        <v>0</v>
      </c>
      <c r="S884" s="226">
        <v>0</v>
      </c>
      <c r="T884" s="227">
        <f>S884*H884</f>
        <v>0</v>
      </c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R884" s="228" t="s">
        <v>142</v>
      </c>
      <c r="AT884" s="228" t="s">
        <v>138</v>
      </c>
      <c r="AU884" s="228" t="s">
        <v>88</v>
      </c>
      <c r="AY884" s="18" t="s">
        <v>135</v>
      </c>
      <c r="BE884" s="229">
        <f>IF(N884="základní",J884,0)</f>
        <v>0</v>
      </c>
      <c r="BF884" s="229">
        <f>IF(N884="snížená",J884,0)</f>
        <v>0</v>
      </c>
      <c r="BG884" s="229">
        <f>IF(N884="zákl. přenesená",J884,0)</f>
        <v>0</v>
      </c>
      <c r="BH884" s="229">
        <f>IF(N884="sníž. přenesená",J884,0)</f>
        <v>0</v>
      </c>
      <c r="BI884" s="229">
        <f>IF(N884="nulová",J884,0)</f>
        <v>0</v>
      </c>
      <c r="BJ884" s="18" t="s">
        <v>86</v>
      </c>
      <c r="BK884" s="229">
        <f>ROUND(I884*H884,2)</f>
        <v>0</v>
      </c>
      <c r="BL884" s="18" t="s">
        <v>142</v>
      </c>
      <c r="BM884" s="228" t="s">
        <v>872</v>
      </c>
    </row>
    <row r="885" spans="1:65" s="2" customFormat="1" ht="24.15" customHeight="1">
      <c r="A885" s="39"/>
      <c r="B885" s="40"/>
      <c r="C885" s="274" t="s">
        <v>873</v>
      </c>
      <c r="D885" s="274" t="s">
        <v>495</v>
      </c>
      <c r="E885" s="275" t="s">
        <v>874</v>
      </c>
      <c r="F885" s="276" t="s">
        <v>875</v>
      </c>
      <c r="G885" s="277" t="s">
        <v>217</v>
      </c>
      <c r="H885" s="278">
        <v>7.6</v>
      </c>
      <c r="I885" s="279"/>
      <c r="J885" s="280">
        <f>ROUND(I885*H885,2)</f>
        <v>0</v>
      </c>
      <c r="K885" s="281"/>
      <c r="L885" s="282"/>
      <c r="M885" s="283" t="s">
        <v>1</v>
      </c>
      <c r="N885" s="284" t="s">
        <v>43</v>
      </c>
      <c r="O885" s="92"/>
      <c r="P885" s="226">
        <f>O885*H885</f>
        <v>0</v>
      </c>
      <c r="Q885" s="226">
        <v>0.00242</v>
      </c>
      <c r="R885" s="226">
        <f>Q885*H885</f>
        <v>0.018392</v>
      </c>
      <c r="S885" s="226">
        <v>0</v>
      </c>
      <c r="T885" s="227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28" t="s">
        <v>207</v>
      </c>
      <c r="AT885" s="228" t="s">
        <v>495</v>
      </c>
      <c r="AU885" s="228" t="s">
        <v>88</v>
      </c>
      <c r="AY885" s="18" t="s">
        <v>135</v>
      </c>
      <c r="BE885" s="229">
        <f>IF(N885="základní",J885,0)</f>
        <v>0</v>
      </c>
      <c r="BF885" s="229">
        <f>IF(N885="snížená",J885,0)</f>
        <v>0</v>
      </c>
      <c r="BG885" s="229">
        <f>IF(N885="zákl. přenesená",J885,0)</f>
        <v>0</v>
      </c>
      <c r="BH885" s="229">
        <f>IF(N885="sníž. přenesená",J885,0)</f>
        <v>0</v>
      </c>
      <c r="BI885" s="229">
        <f>IF(N885="nulová",J885,0)</f>
        <v>0</v>
      </c>
      <c r="BJ885" s="18" t="s">
        <v>86</v>
      </c>
      <c r="BK885" s="229">
        <f>ROUND(I885*H885,2)</f>
        <v>0</v>
      </c>
      <c r="BL885" s="18" t="s">
        <v>142</v>
      </c>
      <c r="BM885" s="228" t="s">
        <v>876</v>
      </c>
    </row>
    <row r="886" spans="1:65" s="2" customFormat="1" ht="16.5" customHeight="1">
      <c r="A886" s="39"/>
      <c r="B886" s="40"/>
      <c r="C886" s="216" t="s">
        <v>877</v>
      </c>
      <c r="D886" s="216" t="s">
        <v>138</v>
      </c>
      <c r="E886" s="217" t="s">
        <v>878</v>
      </c>
      <c r="F886" s="218" t="s">
        <v>879</v>
      </c>
      <c r="G886" s="219" t="s">
        <v>544</v>
      </c>
      <c r="H886" s="220">
        <v>153</v>
      </c>
      <c r="I886" s="221"/>
      <c r="J886" s="222">
        <f>ROUND(I886*H886,2)</f>
        <v>0</v>
      </c>
      <c r="K886" s="223"/>
      <c r="L886" s="45"/>
      <c r="M886" s="224" t="s">
        <v>1</v>
      </c>
      <c r="N886" s="225" t="s">
        <v>43</v>
      </c>
      <c r="O886" s="92"/>
      <c r="P886" s="226">
        <f>O886*H886</f>
        <v>0</v>
      </c>
      <c r="Q886" s="226">
        <v>0</v>
      </c>
      <c r="R886" s="226">
        <f>Q886*H886</f>
        <v>0</v>
      </c>
      <c r="S886" s="226">
        <v>0</v>
      </c>
      <c r="T886" s="227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28" t="s">
        <v>142</v>
      </c>
      <c r="AT886" s="228" t="s">
        <v>138</v>
      </c>
      <c r="AU886" s="228" t="s">
        <v>88</v>
      </c>
      <c r="AY886" s="18" t="s">
        <v>135</v>
      </c>
      <c r="BE886" s="229">
        <f>IF(N886="základní",J886,0)</f>
        <v>0</v>
      </c>
      <c r="BF886" s="229">
        <f>IF(N886="snížená",J886,0)</f>
        <v>0</v>
      </c>
      <c r="BG886" s="229">
        <f>IF(N886="zákl. přenesená",J886,0)</f>
        <v>0</v>
      </c>
      <c r="BH886" s="229">
        <f>IF(N886="sníž. přenesená",J886,0)</f>
        <v>0</v>
      </c>
      <c r="BI886" s="229">
        <f>IF(N886="nulová",J886,0)</f>
        <v>0</v>
      </c>
      <c r="BJ886" s="18" t="s">
        <v>86</v>
      </c>
      <c r="BK886" s="229">
        <f>ROUND(I886*H886,2)</f>
        <v>0</v>
      </c>
      <c r="BL886" s="18" t="s">
        <v>142</v>
      </c>
      <c r="BM886" s="228" t="s">
        <v>880</v>
      </c>
    </row>
    <row r="887" spans="1:51" s="14" customFormat="1" ht="12">
      <c r="A887" s="14"/>
      <c r="B887" s="241"/>
      <c r="C887" s="242"/>
      <c r="D887" s="232" t="s">
        <v>144</v>
      </c>
      <c r="E887" s="243" t="s">
        <v>1</v>
      </c>
      <c r="F887" s="244" t="s">
        <v>881</v>
      </c>
      <c r="G887" s="242"/>
      <c r="H887" s="245">
        <v>140</v>
      </c>
      <c r="I887" s="246"/>
      <c r="J887" s="242"/>
      <c r="K887" s="242"/>
      <c r="L887" s="247"/>
      <c r="M887" s="248"/>
      <c r="N887" s="249"/>
      <c r="O887" s="249"/>
      <c r="P887" s="249"/>
      <c r="Q887" s="249"/>
      <c r="R887" s="249"/>
      <c r="S887" s="249"/>
      <c r="T887" s="250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1" t="s">
        <v>144</v>
      </c>
      <c r="AU887" s="251" t="s">
        <v>88</v>
      </c>
      <c r="AV887" s="14" t="s">
        <v>88</v>
      </c>
      <c r="AW887" s="14" t="s">
        <v>35</v>
      </c>
      <c r="AX887" s="14" t="s">
        <v>78</v>
      </c>
      <c r="AY887" s="251" t="s">
        <v>135</v>
      </c>
    </row>
    <row r="888" spans="1:51" s="14" customFormat="1" ht="12">
      <c r="A888" s="14"/>
      <c r="B888" s="241"/>
      <c r="C888" s="242"/>
      <c r="D888" s="232" t="s">
        <v>144</v>
      </c>
      <c r="E888" s="243" t="s">
        <v>1</v>
      </c>
      <c r="F888" s="244" t="s">
        <v>882</v>
      </c>
      <c r="G888" s="242"/>
      <c r="H888" s="245">
        <v>13</v>
      </c>
      <c r="I888" s="246"/>
      <c r="J888" s="242"/>
      <c r="K888" s="242"/>
      <c r="L888" s="247"/>
      <c r="M888" s="248"/>
      <c r="N888" s="249"/>
      <c r="O888" s="249"/>
      <c r="P888" s="249"/>
      <c r="Q888" s="249"/>
      <c r="R888" s="249"/>
      <c r="S888" s="249"/>
      <c r="T888" s="250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1" t="s">
        <v>144</v>
      </c>
      <c r="AU888" s="251" t="s">
        <v>88</v>
      </c>
      <c r="AV888" s="14" t="s">
        <v>88</v>
      </c>
      <c r="AW888" s="14" t="s">
        <v>35</v>
      </c>
      <c r="AX888" s="14" t="s">
        <v>78</v>
      </c>
      <c r="AY888" s="251" t="s">
        <v>135</v>
      </c>
    </row>
    <row r="889" spans="1:51" s="15" customFormat="1" ht="12">
      <c r="A889" s="15"/>
      <c r="B889" s="252"/>
      <c r="C889" s="253"/>
      <c r="D889" s="232" t="s">
        <v>144</v>
      </c>
      <c r="E889" s="254" t="s">
        <v>1</v>
      </c>
      <c r="F889" s="255" t="s">
        <v>152</v>
      </c>
      <c r="G889" s="253"/>
      <c r="H889" s="256">
        <v>153</v>
      </c>
      <c r="I889" s="257"/>
      <c r="J889" s="253"/>
      <c r="K889" s="253"/>
      <c r="L889" s="258"/>
      <c r="M889" s="259"/>
      <c r="N889" s="260"/>
      <c r="O889" s="260"/>
      <c r="P889" s="260"/>
      <c r="Q889" s="260"/>
      <c r="R889" s="260"/>
      <c r="S889" s="260"/>
      <c r="T889" s="261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62" t="s">
        <v>144</v>
      </c>
      <c r="AU889" s="262" t="s">
        <v>88</v>
      </c>
      <c r="AV889" s="15" t="s">
        <v>142</v>
      </c>
      <c r="AW889" s="15" t="s">
        <v>35</v>
      </c>
      <c r="AX889" s="15" t="s">
        <v>86</v>
      </c>
      <c r="AY889" s="262" t="s">
        <v>135</v>
      </c>
    </row>
    <row r="890" spans="1:65" s="2" customFormat="1" ht="16.5" customHeight="1">
      <c r="A890" s="39"/>
      <c r="B890" s="40"/>
      <c r="C890" s="274" t="s">
        <v>883</v>
      </c>
      <c r="D890" s="274" t="s">
        <v>495</v>
      </c>
      <c r="E890" s="275" t="s">
        <v>884</v>
      </c>
      <c r="F890" s="276" t="s">
        <v>885</v>
      </c>
      <c r="G890" s="277" t="s">
        <v>544</v>
      </c>
      <c r="H890" s="278">
        <v>153</v>
      </c>
      <c r="I890" s="279"/>
      <c r="J890" s="280">
        <f>ROUND(I890*H890,2)</f>
        <v>0</v>
      </c>
      <c r="K890" s="281"/>
      <c r="L890" s="282"/>
      <c r="M890" s="283" t="s">
        <v>1</v>
      </c>
      <c r="N890" s="284" t="s">
        <v>43</v>
      </c>
      <c r="O890" s="92"/>
      <c r="P890" s="226">
        <f>O890*H890</f>
        <v>0</v>
      </c>
      <c r="Q890" s="226">
        <v>0.00084</v>
      </c>
      <c r="R890" s="226">
        <f>Q890*H890</f>
        <v>0.12852</v>
      </c>
      <c r="S890" s="226">
        <v>0</v>
      </c>
      <c r="T890" s="227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28" t="s">
        <v>207</v>
      </c>
      <c r="AT890" s="228" t="s">
        <v>495</v>
      </c>
      <c r="AU890" s="228" t="s">
        <v>88</v>
      </c>
      <c r="AY890" s="18" t="s">
        <v>135</v>
      </c>
      <c r="BE890" s="229">
        <f>IF(N890="základní",J890,0)</f>
        <v>0</v>
      </c>
      <c r="BF890" s="229">
        <f>IF(N890="snížená",J890,0)</f>
        <v>0</v>
      </c>
      <c r="BG890" s="229">
        <f>IF(N890="zákl. přenesená",J890,0)</f>
        <v>0</v>
      </c>
      <c r="BH890" s="229">
        <f>IF(N890="sníž. přenesená",J890,0)</f>
        <v>0</v>
      </c>
      <c r="BI890" s="229">
        <f>IF(N890="nulová",J890,0)</f>
        <v>0</v>
      </c>
      <c r="BJ890" s="18" t="s">
        <v>86</v>
      </c>
      <c r="BK890" s="229">
        <f>ROUND(I890*H890,2)</f>
        <v>0</v>
      </c>
      <c r="BL890" s="18" t="s">
        <v>142</v>
      </c>
      <c r="BM890" s="228" t="s">
        <v>886</v>
      </c>
    </row>
    <row r="891" spans="1:65" s="2" customFormat="1" ht="24.15" customHeight="1">
      <c r="A891" s="39"/>
      <c r="B891" s="40"/>
      <c r="C891" s="216" t="s">
        <v>887</v>
      </c>
      <c r="D891" s="216" t="s">
        <v>138</v>
      </c>
      <c r="E891" s="217" t="s">
        <v>888</v>
      </c>
      <c r="F891" s="218" t="s">
        <v>889</v>
      </c>
      <c r="G891" s="219" t="s">
        <v>217</v>
      </c>
      <c r="H891" s="220">
        <v>15</v>
      </c>
      <c r="I891" s="221"/>
      <c r="J891" s="222">
        <f>ROUND(I891*H891,2)</f>
        <v>0</v>
      </c>
      <c r="K891" s="223"/>
      <c r="L891" s="45"/>
      <c r="M891" s="224" t="s">
        <v>1</v>
      </c>
      <c r="N891" s="225" t="s">
        <v>43</v>
      </c>
      <c r="O891" s="92"/>
      <c r="P891" s="226">
        <f>O891*H891</f>
        <v>0</v>
      </c>
      <c r="Q891" s="226">
        <v>0</v>
      </c>
      <c r="R891" s="226">
        <f>Q891*H891</f>
        <v>0</v>
      </c>
      <c r="S891" s="226">
        <v>0</v>
      </c>
      <c r="T891" s="227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28" t="s">
        <v>142</v>
      </c>
      <c r="AT891" s="228" t="s">
        <v>138</v>
      </c>
      <c r="AU891" s="228" t="s">
        <v>88</v>
      </c>
      <c r="AY891" s="18" t="s">
        <v>135</v>
      </c>
      <c r="BE891" s="229">
        <f>IF(N891="základní",J891,0)</f>
        <v>0</v>
      </c>
      <c r="BF891" s="229">
        <f>IF(N891="snížená",J891,0)</f>
        <v>0</v>
      </c>
      <c r="BG891" s="229">
        <f>IF(N891="zákl. přenesená",J891,0)</f>
        <v>0</v>
      </c>
      <c r="BH891" s="229">
        <f>IF(N891="sníž. přenesená",J891,0)</f>
        <v>0</v>
      </c>
      <c r="BI891" s="229">
        <f>IF(N891="nulová",J891,0)</f>
        <v>0</v>
      </c>
      <c r="BJ891" s="18" t="s">
        <v>86</v>
      </c>
      <c r="BK891" s="229">
        <f>ROUND(I891*H891,2)</f>
        <v>0</v>
      </c>
      <c r="BL891" s="18" t="s">
        <v>142</v>
      </c>
      <c r="BM891" s="228" t="s">
        <v>890</v>
      </c>
    </row>
    <row r="892" spans="1:51" s="14" customFormat="1" ht="12">
      <c r="A892" s="14"/>
      <c r="B892" s="241"/>
      <c r="C892" s="242"/>
      <c r="D892" s="232" t="s">
        <v>144</v>
      </c>
      <c r="E892" s="243" t="s">
        <v>1</v>
      </c>
      <c r="F892" s="244" t="s">
        <v>891</v>
      </c>
      <c r="G892" s="242"/>
      <c r="H892" s="245">
        <v>15</v>
      </c>
      <c r="I892" s="246"/>
      <c r="J892" s="242"/>
      <c r="K892" s="242"/>
      <c r="L892" s="247"/>
      <c r="M892" s="248"/>
      <c r="N892" s="249"/>
      <c r="O892" s="249"/>
      <c r="P892" s="249"/>
      <c r="Q892" s="249"/>
      <c r="R892" s="249"/>
      <c r="S892" s="249"/>
      <c r="T892" s="250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1" t="s">
        <v>144</v>
      </c>
      <c r="AU892" s="251" t="s">
        <v>88</v>
      </c>
      <c r="AV892" s="14" t="s">
        <v>88</v>
      </c>
      <c r="AW892" s="14" t="s">
        <v>35</v>
      </c>
      <c r="AX892" s="14" t="s">
        <v>86</v>
      </c>
      <c r="AY892" s="251" t="s">
        <v>135</v>
      </c>
    </row>
    <row r="893" spans="1:65" s="2" customFormat="1" ht="24.15" customHeight="1">
      <c r="A893" s="39"/>
      <c r="B893" s="40"/>
      <c r="C893" s="274" t="s">
        <v>892</v>
      </c>
      <c r="D893" s="274" t="s">
        <v>495</v>
      </c>
      <c r="E893" s="275" t="s">
        <v>893</v>
      </c>
      <c r="F893" s="276" t="s">
        <v>894</v>
      </c>
      <c r="G893" s="277" t="s">
        <v>217</v>
      </c>
      <c r="H893" s="278">
        <v>15</v>
      </c>
      <c r="I893" s="279"/>
      <c r="J893" s="280">
        <f>ROUND(I893*H893,2)</f>
        <v>0</v>
      </c>
      <c r="K893" s="281"/>
      <c r="L893" s="282"/>
      <c r="M893" s="283" t="s">
        <v>1</v>
      </c>
      <c r="N893" s="284" t="s">
        <v>43</v>
      </c>
      <c r="O893" s="92"/>
      <c r="P893" s="226">
        <f>O893*H893</f>
        <v>0</v>
      </c>
      <c r="Q893" s="226">
        <v>0.0027</v>
      </c>
      <c r="R893" s="226">
        <f>Q893*H893</f>
        <v>0.0405</v>
      </c>
      <c r="S893" s="226">
        <v>0</v>
      </c>
      <c r="T893" s="227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28" t="s">
        <v>207</v>
      </c>
      <c r="AT893" s="228" t="s">
        <v>495</v>
      </c>
      <c r="AU893" s="228" t="s">
        <v>88</v>
      </c>
      <c r="AY893" s="18" t="s">
        <v>135</v>
      </c>
      <c r="BE893" s="229">
        <f>IF(N893="základní",J893,0)</f>
        <v>0</v>
      </c>
      <c r="BF893" s="229">
        <f>IF(N893="snížená",J893,0)</f>
        <v>0</v>
      </c>
      <c r="BG893" s="229">
        <f>IF(N893="zákl. přenesená",J893,0)</f>
        <v>0</v>
      </c>
      <c r="BH893" s="229">
        <f>IF(N893="sníž. přenesená",J893,0)</f>
        <v>0</v>
      </c>
      <c r="BI893" s="229">
        <f>IF(N893="nulová",J893,0)</f>
        <v>0</v>
      </c>
      <c r="BJ893" s="18" t="s">
        <v>86</v>
      </c>
      <c r="BK893" s="229">
        <f>ROUND(I893*H893,2)</f>
        <v>0</v>
      </c>
      <c r="BL893" s="18" t="s">
        <v>142</v>
      </c>
      <c r="BM893" s="228" t="s">
        <v>895</v>
      </c>
    </row>
    <row r="894" spans="1:65" s="2" customFormat="1" ht="24.15" customHeight="1">
      <c r="A894" s="39"/>
      <c r="B894" s="40"/>
      <c r="C894" s="216" t="s">
        <v>896</v>
      </c>
      <c r="D894" s="216" t="s">
        <v>138</v>
      </c>
      <c r="E894" s="217" t="s">
        <v>897</v>
      </c>
      <c r="F894" s="218" t="s">
        <v>898</v>
      </c>
      <c r="G894" s="219" t="s">
        <v>217</v>
      </c>
      <c r="H894" s="220">
        <v>94.5</v>
      </c>
      <c r="I894" s="221"/>
      <c r="J894" s="222">
        <f>ROUND(I894*H894,2)</f>
        <v>0</v>
      </c>
      <c r="K894" s="223"/>
      <c r="L894" s="45"/>
      <c r="M894" s="224" t="s">
        <v>1</v>
      </c>
      <c r="N894" s="225" t="s">
        <v>43</v>
      </c>
      <c r="O894" s="92"/>
      <c r="P894" s="226">
        <f>O894*H894</f>
        <v>0</v>
      </c>
      <c r="Q894" s="226">
        <v>0.00061</v>
      </c>
      <c r="R894" s="226">
        <f>Q894*H894</f>
        <v>0.057644999999999995</v>
      </c>
      <c r="S894" s="226">
        <v>0</v>
      </c>
      <c r="T894" s="227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28" t="s">
        <v>142</v>
      </c>
      <c r="AT894" s="228" t="s">
        <v>138</v>
      </c>
      <c r="AU894" s="228" t="s">
        <v>88</v>
      </c>
      <c r="AY894" s="18" t="s">
        <v>135</v>
      </c>
      <c r="BE894" s="229">
        <f>IF(N894="základní",J894,0)</f>
        <v>0</v>
      </c>
      <c r="BF894" s="229">
        <f>IF(N894="snížená",J894,0)</f>
        <v>0</v>
      </c>
      <c r="BG894" s="229">
        <f>IF(N894="zákl. přenesená",J894,0)</f>
        <v>0</v>
      </c>
      <c r="BH894" s="229">
        <f>IF(N894="sníž. přenesená",J894,0)</f>
        <v>0</v>
      </c>
      <c r="BI894" s="229">
        <f>IF(N894="nulová",J894,0)</f>
        <v>0</v>
      </c>
      <c r="BJ894" s="18" t="s">
        <v>86</v>
      </c>
      <c r="BK894" s="229">
        <f>ROUND(I894*H894,2)</f>
        <v>0</v>
      </c>
      <c r="BL894" s="18" t="s">
        <v>142</v>
      </c>
      <c r="BM894" s="228" t="s">
        <v>899</v>
      </c>
    </row>
    <row r="895" spans="1:51" s="13" customFormat="1" ht="12">
      <c r="A895" s="13"/>
      <c r="B895" s="230"/>
      <c r="C895" s="231"/>
      <c r="D895" s="232" t="s">
        <v>144</v>
      </c>
      <c r="E895" s="233" t="s">
        <v>1</v>
      </c>
      <c r="F895" s="234" t="s">
        <v>733</v>
      </c>
      <c r="G895" s="231"/>
      <c r="H895" s="233" t="s">
        <v>1</v>
      </c>
      <c r="I895" s="235"/>
      <c r="J895" s="231"/>
      <c r="K895" s="231"/>
      <c r="L895" s="236"/>
      <c r="M895" s="237"/>
      <c r="N895" s="238"/>
      <c r="O895" s="238"/>
      <c r="P895" s="238"/>
      <c r="Q895" s="238"/>
      <c r="R895" s="238"/>
      <c r="S895" s="238"/>
      <c r="T895" s="239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0" t="s">
        <v>144</v>
      </c>
      <c r="AU895" s="240" t="s">
        <v>88</v>
      </c>
      <c r="AV895" s="13" t="s">
        <v>86</v>
      </c>
      <c r="AW895" s="13" t="s">
        <v>35</v>
      </c>
      <c r="AX895" s="13" t="s">
        <v>78</v>
      </c>
      <c r="AY895" s="240" t="s">
        <v>135</v>
      </c>
    </row>
    <row r="896" spans="1:51" s="14" customFormat="1" ht="12">
      <c r="A896" s="14"/>
      <c r="B896" s="241"/>
      <c r="C896" s="242"/>
      <c r="D896" s="232" t="s">
        <v>144</v>
      </c>
      <c r="E896" s="243" t="s">
        <v>1</v>
      </c>
      <c r="F896" s="244" t="s">
        <v>841</v>
      </c>
      <c r="G896" s="242"/>
      <c r="H896" s="245">
        <v>94.5</v>
      </c>
      <c r="I896" s="246"/>
      <c r="J896" s="242"/>
      <c r="K896" s="242"/>
      <c r="L896" s="247"/>
      <c r="M896" s="248"/>
      <c r="N896" s="249"/>
      <c r="O896" s="249"/>
      <c r="P896" s="249"/>
      <c r="Q896" s="249"/>
      <c r="R896" s="249"/>
      <c r="S896" s="249"/>
      <c r="T896" s="250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1" t="s">
        <v>144</v>
      </c>
      <c r="AU896" s="251" t="s">
        <v>88</v>
      </c>
      <c r="AV896" s="14" t="s">
        <v>88</v>
      </c>
      <c r="AW896" s="14" t="s">
        <v>35</v>
      </c>
      <c r="AX896" s="14" t="s">
        <v>86</v>
      </c>
      <c r="AY896" s="251" t="s">
        <v>135</v>
      </c>
    </row>
    <row r="897" spans="1:65" s="2" customFormat="1" ht="33" customHeight="1">
      <c r="A897" s="39"/>
      <c r="B897" s="40"/>
      <c r="C897" s="216" t="s">
        <v>900</v>
      </c>
      <c r="D897" s="216" t="s">
        <v>138</v>
      </c>
      <c r="E897" s="217" t="s">
        <v>901</v>
      </c>
      <c r="F897" s="218" t="s">
        <v>902</v>
      </c>
      <c r="G897" s="219" t="s">
        <v>544</v>
      </c>
      <c r="H897" s="220">
        <v>4</v>
      </c>
      <c r="I897" s="221"/>
      <c r="J897" s="222">
        <f>ROUND(I897*H897,2)</f>
        <v>0</v>
      </c>
      <c r="K897" s="223"/>
      <c r="L897" s="45"/>
      <c r="M897" s="224" t="s">
        <v>1</v>
      </c>
      <c r="N897" s="225" t="s">
        <v>43</v>
      </c>
      <c r="O897" s="92"/>
      <c r="P897" s="226">
        <f>O897*H897</f>
        <v>0</v>
      </c>
      <c r="Q897" s="226">
        <v>0.00014</v>
      </c>
      <c r="R897" s="226">
        <f>Q897*H897</f>
        <v>0.00056</v>
      </c>
      <c r="S897" s="226">
        <v>0</v>
      </c>
      <c r="T897" s="227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28" t="s">
        <v>142</v>
      </c>
      <c r="AT897" s="228" t="s">
        <v>138</v>
      </c>
      <c r="AU897" s="228" t="s">
        <v>88</v>
      </c>
      <c r="AY897" s="18" t="s">
        <v>135</v>
      </c>
      <c r="BE897" s="229">
        <f>IF(N897="základní",J897,0)</f>
        <v>0</v>
      </c>
      <c r="BF897" s="229">
        <f>IF(N897="snížená",J897,0)</f>
        <v>0</v>
      </c>
      <c r="BG897" s="229">
        <f>IF(N897="zákl. přenesená",J897,0)</f>
        <v>0</v>
      </c>
      <c r="BH897" s="229">
        <f>IF(N897="sníž. přenesená",J897,0)</f>
        <v>0</v>
      </c>
      <c r="BI897" s="229">
        <f>IF(N897="nulová",J897,0)</f>
        <v>0</v>
      </c>
      <c r="BJ897" s="18" t="s">
        <v>86</v>
      </c>
      <c r="BK897" s="229">
        <f>ROUND(I897*H897,2)</f>
        <v>0</v>
      </c>
      <c r="BL897" s="18" t="s">
        <v>142</v>
      </c>
      <c r="BM897" s="228" t="s">
        <v>903</v>
      </c>
    </row>
    <row r="898" spans="1:51" s="14" customFormat="1" ht="12">
      <c r="A898" s="14"/>
      <c r="B898" s="241"/>
      <c r="C898" s="242"/>
      <c r="D898" s="232" t="s">
        <v>144</v>
      </c>
      <c r="E898" s="243" t="s">
        <v>1</v>
      </c>
      <c r="F898" s="244" t="s">
        <v>142</v>
      </c>
      <c r="G898" s="242"/>
      <c r="H898" s="245">
        <v>4</v>
      </c>
      <c r="I898" s="246"/>
      <c r="J898" s="242"/>
      <c r="K898" s="242"/>
      <c r="L898" s="247"/>
      <c r="M898" s="248"/>
      <c r="N898" s="249"/>
      <c r="O898" s="249"/>
      <c r="P898" s="249"/>
      <c r="Q898" s="249"/>
      <c r="R898" s="249"/>
      <c r="S898" s="249"/>
      <c r="T898" s="250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1" t="s">
        <v>144</v>
      </c>
      <c r="AU898" s="251" t="s">
        <v>88</v>
      </c>
      <c r="AV898" s="14" t="s">
        <v>88</v>
      </c>
      <c r="AW898" s="14" t="s">
        <v>35</v>
      </c>
      <c r="AX898" s="14" t="s">
        <v>86</v>
      </c>
      <c r="AY898" s="251" t="s">
        <v>135</v>
      </c>
    </row>
    <row r="899" spans="1:65" s="2" customFormat="1" ht="24.15" customHeight="1">
      <c r="A899" s="39"/>
      <c r="B899" s="40"/>
      <c r="C899" s="216" t="s">
        <v>904</v>
      </c>
      <c r="D899" s="216" t="s">
        <v>138</v>
      </c>
      <c r="E899" s="217" t="s">
        <v>905</v>
      </c>
      <c r="F899" s="218" t="s">
        <v>906</v>
      </c>
      <c r="G899" s="219" t="s">
        <v>503</v>
      </c>
      <c r="H899" s="285"/>
      <c r="I899" s="221"/>
      <c r="J899" s="222">
        <f>ROUND(I899*H899,2)</f>
        <v>0</v>
      </c>
      <c r="K899" s="223"/>
      <c r="L899" s="45"/>
      <c r="M899" s="224" t="s">
        <v>1</v>
      </c>
      <c r="N899" s="225" t="s">
        <v>43</v>
      </c>
      <c r="O899" s="92"/>
      <c r="P899" s="226">
        <f>O899*H899</f>
        <v>0</v>
      </c>
      <c r="Q899" s="226">
        <v>0</v>
      </c>
      <c r="R899" s="226">
        <f>Q899*H899</f>
        <v>0</v>
      </c>
      <c r="S899" s="226">
        <v>0</v>
      </c>
      <c r="T899" s="227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28" t="s">
        <v>142</v>
      </c>
      <c r="AT899" s="228" t="s">
        <v>138</v>
      </c>
      <c r="AU899" s="228" t="s">
        <v>88</v>
      </c>
      <c r="AY899" s="18" t="s">
        <v>135</v>
      </c>
      <c r="BE899" s="229">
        <f>IF(N899="základní",J899,0)</f>
        <v>0</v>
      </c>
      <c r="BF899" s="229">
        <f>IF(N899="snížená",J899,0)</f>
        <v>0</v>
      </c>
      <c r="BG899" s="229">
        <f>IF(N899="zákl. přenesená",J899,0)</f>
        <v>0</v>
      </c>
      <c r="BH899" s="229">
        <f>IF(N899="sníž. přenesená",J899,0)</f>
        <v>0</v>
      </c>
      <c r="BI899" s="229">
        <f>IF(N899="nulová",J899,0)</f>
        <v>0</v>
      </c>
      <c r="BJ899" s="18" t="s">
        <v>86</v>
      </c>
      <c r="BK899" s="229">
        <f>ROUND(I899*H899,2)</f>
        <v>0</v>
      </c>
      <c r="BL899" s="18" t="s">
        <v>142</v>
      </c>
      <c r="BM899" s="228" t="s">
        <v>907</v>
      </c>
    </row>
    <row r="900" spans="1:63" s="12" customFormat="1" ht="22.8" customHeight="1">
      <c r="A900" s="12"/>
      <c r="B900" s="200"/>
      <c r="C900" s="201"/>
      <c r="D900" s="202" t="s">
        <v>77</v>
      </c>
      <c r="E900" s="214" t="s">
        <v>908</v>
      </c>
      <c r="F900" s="214" t="s">
        <v>909</v>
      </c>
      <c r="G900" s="201"/>
      <c r="H900" s="201"/>
      <c r="I900" s="204"/>
      <c r="J900" s="215">
        <f>BK900</f>
        <v>0</v>
      </c>
      <c r="K900" s="201"/>
      <c r="L900" s="206"/>
      <c r="M900" s="207"/>
      <c r="N900" s="208"/>
      <c r="O900" s="208"/>
      <c r="P900" s="209">
        <f>SUM(P901:P913)</f>
        <v>0</v>
      </c>
      <c r="Q900" s="208"/>
      <c r="R900" s="209">
        <f>SUM(R901:R913)</f>
        <v>0.28875</v>
      </c>
      <c r="S900" s="208"/>
      <c r="T900" s="210">
        <f>SUM(T901:T913)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11" t="s">
        <v>88</v>
      </c>
      <c r="AT900" s="212" t="s">
        <v>77</v>
      </c>
      <c r="AU900" s="212" t="s">
        <v>86</v>
      </c>
      <c r="AY900" s="211" t="s">
        <v>135</v>
      </c>
      <c r="BK900" s="213">
        <f>SUM(BK901:BK913)</f>
        <v>0</v>
      </c>
    </row>
    <row r="901" spans="1:65" s="2" customFormat="1" ht="33" customHeight="1">
      <c r="A901" s="39"/>
      <c r="B901" s="40"/>
      <c r="C901" s="216" t="s">
        <v>910</v>
      </c>
      <c r="D901" s="216" t="s">
        <v>138</v>
      </c>
      <c r="E901" s="217" t="s">
        <v>911</v>
      </c>
      <c r="F901" s="218" t="s">
        <v>912</v>
      </c>
      <c r="G901" s="219" t="s">
        <v>544</v>
      </c>
      <c r="H901" s="220">
        <v>12</v>
      </c>
      <c r="I901" s="221"/>
      <c r="J901" s="222">
        <f>ROUND(I901*H901,2)</f>
        <v>0</v>
      </c>
      <c r="K901" s="223"/>
      <c r="L901" s="45"/>
      <c r="M901" s="224" t="s">
        <v>1</v>
      </c>
      <c r="N901" s="225" t="s">
        <v>43</v>
      </c>
      <c r="O901" s="92"/>
      <c r="P901" s="226">
        <f>O901*H901</f>
        <v>0</v>
      </c>
      <c r="Q901" s="226">
        <v>0</v>
      </c>
      <c r="R901" s="226">
        <f>Q901*H901</f>
        <v>0</v>
      </c>
      <c r="S901" s="226">
        <v>0</v>
      </c>
      <c r="T901" s="227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28" t="s">
        <v>165</v>
      </c>
      <c r="AT901" s="228" t="s">
        <v>138</v>
      </c>
      <c r="AU901" s="228" t="s">
        <v>88</v>
      </c>
      <c r="AY901" s="18" t="s">
        <v>135</v>
      </c>
      <c r="BE901" s="229">
        <f>IF(N901="základní",J901,0)</f>
        <v>0</v>
      </c>
      <c r="BF901" s="229">
        <f>IF(N901="snížená",J901,0)</f>
        <v>0</v>
      </c>
      <c r="BG901" s="229">
        <f>IF(N901="zákl. přenesená",J901,0)</f>
        <v>0</v>
      </c>
      <c r="BH901" s="229">
        <f>IF(N901="sníž. přenesená",J901,0)</f>
        <v>0</v>
      </c>
      <c r="BI901" s="229">
        <f>IF(N901="nulová",J901,0)</f>
        <v>0</v>
      </c>
      <c r="BJ901" s="18" t="s">
        <v>86</v>
      </c>
      <c r="BK901" s="229">
        <f>ROUND(I901*H901,2)</f>
        <v>0</v>
      </c>
      <c r="BL901" s="18" t="s">
        <v>165</v>
      </c>
      <c r="BM901" s="228" t="s">
        <v>913</v>
      </c>
    </row>
    <row r="902" spans="1:65" s="2" customFormat="1" ht="16.5" customHeight="1">
      <c r="A902" s="39"/>
      <c r="B902" s="40"/>
      <c r="C902" s="274" t="s">
        <v>914</v>
      </c>
      <c r="D902" s="274" t="s">
        <v>495</v>
      </c>
      <c r="E902" s="275" t="s">
        <v>915</v>
      </c>
      <c r="F902" s="276" t="s">
        <v>916</v>
      </c>
      <c r="G902" s="277" t="s">
        <v>544</v>
      </c>
      <c r="H902" s="278">
        <v>12</v>
      </c>
      <c r="I902" s="279"/>
      <c r="J902" s="280">
        <f>ROUND(I902*H902,2)</f>
        <v>0</v>
      </c>
      <c r="K902" s="281"/>
      <c r="L902" s="282"/>
      <c r="M902" s="283" t="s">
        <v>1</v>
      </c>
      <c r="N902" s="284" t="s">
        <v>43</v>
      </c>
      <c r="O902" s="92"/>
      <c r="P902" s="226">
        <f>O902*H902</f>
        <v>0</v>
      </c>
      <c r="Q902" s="226">
        <v>0</v>
      </c>
      <c r="R902" s="226">
        <f>Q902*H902</f>
        <v>0</v>
      </c>
      <c r="S902" s="226">
        <v>0</v>
      </c>
      <c r="T902" s="227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28" t="s">
        <v>357</v>
      </c>
      <c r="AT902" s="228" t="s">
        <v>495</v>
      </c>
      <c r="AU902" s="228" t="s">
        <v>88</v>
      </c>
      <c r="AY902" s="18" t="s">
        <v>135</v>
      </c>
      <c r="BE902" s="229">
        <f>IF(N902="základní",J902,0)</f>
        <v>0</v>
      </c>
      <c r="BF902" s="229">
        <f>IF(N902="snížená",J902,0)</f>
        <v>0</v>
      </c>
      <c r="BG902" s="229">
        <f>IF(N902="zákl. přenesená",J902,0)</f>
        <v>0</v>
      </c>
      <c r="BH902" s="229">
        <f>IF(N902="sníž. přenesená",J902,0)</f>
        <v>0</v>
      </c>
      <c r="BI902" s="229">
        <f>IF(N902="nulová",J902,0)</f>
        <v>0</v>
      </c>
      <c r="BJ902" s="18" t="s">
        <v>86</v>
      </c>
      <c r="BK902" s="229">
        <f>ROUND(I902*H902,2)</f>
        <v>0</v>
      </c>
      <c r="BL902" s="18" t="s">
        <v>165</v>
      </c>
      <c r="BM902" s="228" t="s">
        <v>917</v>
      </c>
    </row>
    <row r="903" spans="1:65" s="2" customFormat="1" ht="24.15" customHeight="1">
      <c r="A903" s="39"/>
      <c r="B903" s="40"/>
      <c r="C903" s="216" t="s">
        <v>918</v>
      </c>
      <c r="D903" s="216" t="s">
        <v>138</v>
      </c>
      <c r="E903" s="217" t="s">
        <v>919</v>
      </c>
      <c r="F903" s="218" t="s">
        <v>920</v>
      </c>
      <c r="G903" s="219" t="s">
        <v>639</v>
      </c>
      <c r="H903" s="220">
        <v>275</v>
      </c>
      <c r="I903" s="221"/>
      <c r="J903" s="222">
        <f>ROUND(I903*H903,2)</f>
        <v>0</v>
      </c>
      <c r="K903" s="223"/>
      <c r="L903" s="45"/>
      <c r="M903" s="224" t="s">
        <v>1</v>
      </c>
      <c r="N903" s="225" t="s">
        <v>43</v>
      </c>
      <c r="O903" s="92"/>
      <c r="P903" s="226">
        <f>O903*H903</f>
        <v>0</v>
      </c>
      <c r="Q903" s="226">
        <v>5E-05</v>
      </c>
      <c r="R903" s="226">
        <f>Q903*H903</f>
        <v>0.01375</v>
      </c>
      <c r="S903" s="226">
        <v>0</v>
      </c>
      <c r="T903" s="227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28" t="s">
        <v>165</v>
      </c>
      <c r="AT903" s="228" t="s">
        <v>138</v>
      </c>
      <c r="AU903" s="228" t="s">
        <v>88</v>
      </c>
      <c r="AY903" s="18" t="s">
        <v>135</v>
      </c>
      <c r="BE903" s="229">
        <f>IF(N903="základní",J903,0)</f>
        <v>0</v>
      </c>
      <c r="BF903" s="229">
        <f>IF(N903="snížená",J903,0)</f>
        <v>0</v>
      </c>
      <c r="BG903" s="229">
        <f>IF(N903="zákl. přenesená",J903,0)</f>
        <v>0</v>
      </c>
      <c r="BH903" s="229">
        <f>IF(N903="sníž. přenesená",J903,0)</f>
        <v>0</v>
      </c>
      <c r="BI903" s="229">
        <f>IF(N903="nulová",J903,0)</f>
        <v>0</v>
      </c>
      <c r="BJ903" s="18" t="s">
        <v>86</v>
      </c>
      <c r="BK903" s="229">
        <f>ROUND(I903*H903,2)</f>
        <v>0</v>
      </c>
      <c r="BL903" s="18" t="s">
        <v>165</v>
      </c>
      <c r="BM903" s="228" t="s">
        <v>921</v>
      </c>
    </row>
    <row r="904" spans="1:51" s="14" customFormat="1" ht="12">
      <c r="A904" s="14"/>
      <c r="B904" s="241"/>
      <c r="C904" s="242"/>
      <c r="D904" s="232" t="s">
        <v>144</v>
      </c>
      <c r="E904" s="243" t="s">
        <v>1</v>
      </c>
      <c r="F904" s="244" t="s">
        <v>922</v>
      </c>
      <c r="G904" s="242"/>
      <c r="H904" s="245">
        <v>220</v>
      </c>
      <c r="I904" s="246"/>
      <c r="J904" s="242"/>
      <c r="K904" s="242"/>
      <c r="L904" s="247"/>
      <c r="M904" s="248"/>
      <c r="N904" s="249"/>
      <c r="O904" s="249"/>
      <c r="P904" s="249"/>
      <c r="Q904" s="249"/>
      <c r="R904" s="249"/>
      <c r="S904" s="249"/>
      <c r="T904" s="250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1" t="s">
        <v>144</v>
      </c>
      <c r="AU904" s="251" t="s">
        <v>88</v>
      </c>
      <c r="AV904" s="14" t="s">
        <v>88</v>
      </c>
      <c r="AW904" s="14" t="s">
        <v>35</v>
      </c>
      <c r="AX904" s="14" t="s">
        <v>78</v>
      </c>
      <c r="AY904" s="251" t="s">
        <v>135</v>
      </c>
    </row>
    <row r="905" spans="1:51" s="14" customFormat="1" ht="12">
      <c r="A905" s="14"/>
      <c r="B905" s="241"/>
      <c r="C905" s="242"/>
      <c r="D905" s="232" t="s">
        <v>144</v>
      </c>
      <c r="E905" s="243" t="s">
        <v>1</v>
      </c>
      <c r="F905" s="244" t="s">
        <v>923</v>
      </c>
      <c r="G905" s="242"/>
      <c r="H905" s="245">
        <v>22</v>
      </c>
      <c r="I905" s="246"/>
      <c r="J905" s="242"/>
      <c r="K905" s="242"/>
      <c r="L905" s="247"/>
      <c r="M905" s="248"/>
      <c r="N905" s="249"/>
      <c r="O905" s="249"/>
      <c r="P905" s="249"/>
      <c r="Q905" s="249"/>
      <c r="R905" s="249"/>
      <c r="S905" s="249"/>
      <c r="T905" s="250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1" t="s">
        <v>144</v>
      </c>
      <c r="AU905" s="251" t="s">
        <v>88</v>
      </c>
      <c r="AV905" s="14" t="s">
        <v>88</v>
      </c>
      <c r="AW905" s="14" t="s">
        <v>35</v>
      </c>
      <c r="AX905" s="14" t="s">
        <v>78</v>
      </c>
      <c r="AY905" s="251" t="s">
        <v>135</v>
      </c>
    </row>
    <row r="906" spans="1:51" s="14" customFormat="1" ht="12">
      <c r="A906" s="14"/>
      <c r="B906" s="241"/>
      <c r="C906" s="242"/>
      <c r="D906" s="232" t="s">
        <v>144</v>
      </c>
      <c r="E906" s="243" t="s">
        <v>1</v>
      </c>
      <c r="F906" s="244" t="s">
        <v>924</v>
      </c>
      <c r="G906" s="242"/>
      <c r="H906" s="245">
        <v>33</v>
      </c>
      <c r="I906" s="246"/>
      <c r="J906" s="242"/>
      <c r="K906" s="242"/>
      <c r="L906" s="247"/>
      <c r="M906" s="248"/>
      <c r="N906" s="249"/>
      <c r="O906" s="249"/>
      <c r="P906" s="249"/>
      <c r="Q906" s="249"/>
      <c r="R906" s="249"/>
      <c r="S906" s="249"/>
      <c r="T906" s="250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1" t="s">
        <v>144</v>
      </c>
      <c r="AU906" s="251" t="s">
        <v>88</v>
      </c>
      <c r="AV906" s="14" t="s">
        <v>88</v>
      </c>
      <c r="AW906" s="14" t="s">
        <v>35</v>
      </c>
      <c r="AX906" s="14" t="s">
        <v>78</v>
      </c>
      <c r="AY906" s="251" t="s">
        <v>135</v>
      </c>
    </row>
    <row r="907" spans="1:51" s="15" customFormat="1" ht="12">
      <c r="A907" s="15"/>
      <c r="B907" s="252"/>
      <c r="C907" s="253"/>
      <c r="D907" s="232" t="s">
        <v>144</v>
      </c>
      <c r="E907" s="254" t="s">
        <v>1</v>
      </c>
      <c r="F907" s="255" t="s">
        <v>152</v>
      </c>
      <c r="G907" s="253"/>
      <c r="H907" s="256">
        <v>275</v>
      </c>
      <c r="I907" s="257"/>
      <c r="J907" s="253"/>
      <c r="K907" s="253"/>
      <c r="L907" s="258"/>
      <c r="M907" s="259"/>
      <c r="N907" s="260"/>
      <c r="O907" s="260"/>
      <c r="P907" s="260"/>
      <c r="Q907" s="260"/>
      <c r="R907" s="260"/>
      <c r="S907" s="260"/>
      <c r="T907" s="261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T907" s="262" t="s">
        <v>144</v>
      </c>
      <c r="AU907" s="262" t="s">
        <v>88</v>
      </c>
      <c r="AV907" s="15" t="s">
        <v>142</v>
      </c>
      <c r="AW907" s="15" t="s">
        <v>35</v>
      </c>
      <c r="AX907" s="15" t="s">
        <v>86</v>
      </c>
      <c r="AY907" s="262" t="s">
        <v>135</v>
      </c>
    </row>
    <row r="908" spans="1:65" s="2" customFormat="1" ht="16.5" customHeight="1">
      <c r="A908" s="39"/>
      <c r="B908" s="40"/>
      <c r="C908" s="274" t="s">
        <v>925</v>
      </c>
      <c r="D908" s="274" t="s">
        <v>495</v>
      </c>
      <c r="E908" s="275" t="s">
        <v>926</v>
      </c>
      <c r="F908" s="276" t="s">
        <v>927</v>
      </c>
      <c r="G908" s="277" t="s">
        <v>639</v>
      </c>
      <c r="H908" s="278">
        <v>275</v>
      </c>
      <c r="I908" s="279"/>
      <c r="J908" s="280">
        <f>ROUND(I908*H908,2)</f>
        <v>0</v>
      </c>
      <c r="K908" s="281"/>
      <c r="L908" s="282"/>
      <c r="M908" s="283" t="s">
        <v>1</v>
      </c>
      <c r="N908" s="284" t="s">
        <v>43</v>
      </c>
      <c r="O908" s="92"/>
      <c r="P908" s="226">
        <f>O908*H908</f>
        <v>0</v>
      </c>
      <c r="Q908" s="226">
        <v>0.001</v>
      </c>
      <c r="R908" s="226">
        <f>Q908*H908</f>
        <v>0.275</v>
      </c>
      <c r="S908" s="226">
        <v>0</v>
      </c>
      <c r="T908" s="227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28" t="s">
        <v>357</v>
      </c>
      <c r="AT908" s="228" t="s">
        <v>495</v>
      </c>
      <c r="AU908" s="228" t="s">
        <v>88</v>
      </c>
      <c r="AY908" s="18" t="s">
        <v>135</v>
      </c>
      <c r="BE908" s="229">
        <f>IF(N908="základní",J908,0)</f>
        <v>0</v>
      </c>
      <c r="BF908" s="229">
        <f>IF(N908="snížená",J908,0)</f>
        <v>0</v>
      </c>
      <c r="BG908" s="229">
        <f>IF(N908="zákl. přenesená",J908,0)</f>
        <v>0</v>
      </c>
      <c r="BH908" s="229">
        <f>IF(N908="sníž. přenesená",J908,0)</f>
        <v>0</v>
      </c>
      <c r="BI908" s="229">
        <f>IF(N908="nulová",J908,0)</f>
        <v>0</v>
      </c>
      <c r="BJ908" s="18" t="s">
        <v>86</v>
      </c>
      <c r="BK908" s="229">
        <f>ROUND(I908*H908,2)</f>
        <v>0</v>
      </c>
      <c r="BL908" s="18" t="s">
        <v>165</v>
      </c>
      <c r="BM908" s="228" t="s">
        <v>928</v>
      </c>
    </row>
    <row r="909" spans="1:51" s="14" customFormat="1" ht="12">
      <c r="A909" s="14"/>
      <c r="B909" s="241"/>
      <c r="C909" s="242"/>
      <c r="D909" s="232" t="s">
        <v>144</v>
      </c>
      <c r="E909" s="243" t="s">
        <v>1</v>
      </c>
      <c r="F909" s="244" t="s">
        <v>922</v>
      </c>
      <c r="G909" s="242"/>
      <c r="H909" s="245">
        <v>220</v>
      </c>
      <c r="I909" s="246"/>
      <c r="J909" s="242"/>
      <c r="K909" s="242"/>
      <c r="L909" s="247"/>
      <c r="M909" s="248"/>
      <c r="N909" s="249"/>
      <c r="O909" s="249"/>
      <c r="P909" s="249"/>
      <c r="Q909" s="249"/>
      <c r="R909" s="249"/>
      <c r="S909" s="249"/>
      <c r="T909" s="250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1" t="s">
        <v>144</v>
      </c>
      <c r="AU909" s="251" t="s">
        <v>88</v>
      </c>
      <c r="AV909" s="14" t="s">
        <v>88</v>
      </c>
      <c r="AW909" s="14" t="s">
        <v>35</v>
      </c>
      <c r="AX909" s="14" t="s">
        <v>78</v>
      </c>
      <c r="AY909" s="251" t="s">
        <v>135</v>
      </c>
    </row>
    <row r="910" spans="1:51" s="14" customFormat="1" ht="12">
      <c r="A910" s="14"/>
      <c r="B910" s="241"/>
      <c r="C910" s="242"/>
      <c r="D910" s="232" t="s">
        <v>144</v>
      </c>
      <c r="E910" s="243" t="s">
        <v>1</v>
      </c>
      <c r="F910" s="244" t="s">
        <v>923</v>
      </c>
      <c r="G910" s="242"/>
      <c r="H910" s="245">
        <v>22</v>
      </c>
      <c r="I910" s="246"/>
      <c r="J910" s="242"/>
      <c r="K910" s="242"/>
      <c r="L910" s="247"/>
      <c r="M910" s="248"/>
      <c r="N910" s="249"/>
      <c r="O910" s="249"/>
      <c r="P910" s="249"/>
      <c r="Q910" s="249"/>
      <c r="R910" s="249"/>
      <c r="S910" s="249"/>
      <c r="T910" s="250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1" t="s">
        <v>144</v>
      </c>
      <c r="AU910" s="251" t="s">
        <v>88</v>
      </c>
      <c r="AV910" s="14" t="s">
        <v>88</v>
      </c>
      <c r="AW910" s="14" t="s">
        <v>35</v>
      </c>
      <c r="AX910" s="14" t="s">
        <v>78</v>
      </c>
      <c r="AY910" s="251" t="s">
        <v>135</v>
      </c>
    </row>
    <row r="911" spans="1:51" s="14" customFormat="1" ht="12">
      <c r="A911" s="14"/>
      <c r="B911" s="241"/>
      <c r="C911" s="242"/>
      <c r="D911" s="232" t="s">
        <v>144</v>
      </c>
      <c r="E911" s="243" t="s">
        <v>1</v>
      </c>
      <c r="F911" s="244" t="s">
        <v>924</v>
      </c>
      <c r="G911" s="242"/>
      <c r="H911" s="245">
        <v>33</v>
      </c>
      <c r="I911" s="246"/>
      <c r="J911" s="242"/>
      <c r="K911" s="242"/>
      <c r="L911" s="247"/>
      <c r="M911" s="248"/>
      <c r="N911" s="249"/>
      <c r="O911" s="249"/>
      <c r="P911" s="249"/>
      <c r="Q911" s="249"/>
      <c r="R911" s="249"/>
      <c r="S911" s="249"/>
      <c r="T911" s="250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1" t="s">
        <v>144</v>
      </c>
      <c r="AU911" s="251" t="s">
        <v>88</v>
      </c>
      <c r="AV911" s="14" t="s">
        <v>88</v>
      </c>
      <c r="AW911" s="14" t="s">
        <v>35</v>
      </c>
      <c r="AX911" s="14" t="s">
        <v>78</v>
      </c>
      <c r="AY911" s="251" t="s">
        <v>135</v>
      </c>
    </row>
    <row r="912" spans="1:51" s="15" customFormat="1" ht="12">
      <c r="A912" s="15"/>
      <c r="B912" s="252"/>
      <c r="C912" s="253"/>
      <c r="D912" s="232" t="s">
        <v>144</v>
      </c>
      <c r="E912" s="254" t="s">
        <v>1</v>
      </c>
      <c r="F912" s="255" t="s">
        <v>152</v>
      </c>
      <c r="G912" s="253"/>
      <c r="H912" s="256">
        <v>275</v>
      </c>
      <c r="I912" s="257"/>
      <c r="J912" s="253"/>
      <c r="K912" s="253"/>
      <c r="L912" s="258"/>
      <c r="M912" s="259"/>
      <c r="N912" s="260"/>
      <c r="O912" s="260"/>
      <c r="P912" s="260"/>
      <c r="Q912" s="260"/>
      <c r="R912" s="260"/>
      <c r="S912" s="260"/>
      <c r="T912" s="261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62" t="s">
        <v>144</v>
      </c>
      <c r="AU912" s="262" t="s">
        <v>88</v>
      </c>
      <c r="AV912" s="15" t="s">
        <v>142</v>
      </c>
      <c r="AW912" s="15" t="s">
        <v>35</v>
      </c>
      <c r="AX912" s="15" t="s">
        <v>86</v>
      </c>
      <c r="AY912" s="262" t="s">
        <v>135</v>
      </c>
    </row>
    <row r="913" spans="1:65" s="2" customFormat="1" ht="24.15" customHeight="1">
      <c r="A913" s="39"/>
      <c r="B913" s="40"/>
      <c r="C913" s="216" t="s">
        <v>929</v>
      </c>
      <c r="D913" s="216" t="s">
        <v>138</v>
      </c>
      <c r="E913" s="217" t="s">
        <v>930</v>
      </c>
      <c r="F913" s="218" t="s">
        <v>931</v>
      </c>
      <c r="G913" s="219" t="s">
        <v>503</v>
      </c>
      <c r="H913" s="285"/>
      <c r="I913" s="221"/>
      <c r="J913" s="222">
        <f>ROUND(I913*H913,2)</f>
        <v>0</v>
      </c>
      <c r="K913" s="223"/>
      <c r="L913" s="45"/>
      <c r="M913" s="224" t="s">
        <v>1</v>
      </c>
      <c r="N913" s="225" t="s">
        <v>43</v>
      </c>
      <c r="O913" s="92"/>
      <c r="P913" s="226">
        <f>O913*H913</f>
        <v>0</v>
      </c>
      <c r="Q913" s="226">
        <v>0</v>
      </c>
      <c r="R913" s="226">
        <f>Q913*H913</f>
        <v>0</v>
      </c>
      <c r="S913" s="226">
        <v>0</v>
      </c>
      <c r="T913" s="227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28" t="s">
        <v>165</v>
      </c>
      <c r="AT913" s="228" t="s">
        <v>138</v>
      </c>
      <c r="AU913" s="228" t="s">
        <v>88</v>
      </c>
      <c r="AY913" s="18" t="s">
        <v>135</v>
      </c>
      <c r="BE913" s="229">
        <f>IF(N913="základní",J913,0)</f>
        <v>0</v>
      </c>
      <c r="BF913" s="229">
        <f>IF(N913="snížená",J913,0)</f>
        <v>0</v>
      </c>
      <c r="BG913" s="229">
        <f>IF(N913="zákl. přenesená",J913,0)</f>
        <v>0</v>
      </c>
      <c r="BH913" s="229">
        <f>IF(N913="sníž. přenesená",J913,0)</f>
        <v>0</v>
      </c>
      <c r="BI913" s="229">
        <f>IF(N913="nulová",J913,0)</f>
        <v>0</v>
      </c>
      <c r="BJ913" s="18" t="s">
        <v>86</v>
      </c>
      <c r="BK913" s="229">
        <f>ROUND(I913*H913,2)</f>
        <v>0</v>
      </c>
      <c r="BL913" s="18" t="s">
        <v>165</v>
      </c>
      <c r="BM913" s="228" t="s">
        <v>932</v>
      </c>
    </row>
    <row r="914" spans="1:63" s="12" customFormat="1" ht="22.8" customHeight="1">
      <c r="A914" s="12"/>
      <c r="B914" s="200"/>
      <c r="C914" s="201"/>
      <c r="D914" s="202" t="s">
        <v>77</v>
      </c>
      <c r="E914" s="214" t="s">
        <v>933</v>
      </c>
      <c r="F914" s="214" t="s">
        <v>934</v>
      </c>
      <c r="G914" s="201"/>
      <c r="H914" s="201"/>
      <c r="I914" s="204"/>
      <c r="J914" s="215">
        <f>BK914</f>
        <v>0</v>
      </c>
      <c r="K914" s="201"/>
      <c r="L914" s="206"/>
      <c r="M914" s="207"/>
      <c r="N914" s="208"/>
      <c r="O914" s="208"/>
      <c r="P914" s="209">
        <f>SUM(P915:P971)</f>
        <v>0</v>
      </c>
      <c r="Q914" s="208"/>
      <c r="R914" s="209">
        <f>SUM(R915:R971)</f>
        <v>0.15503719</v>
      </c>
      <c r="S914" s="208"/>
      <c r="T914" s="210">
        <f>SUM(T915:T971)</f>
        <v>0</v>
      </c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R914" s="211" t="s">
        <v>88</v>
      </c>
      <c r="AT914" s="212" t="s">
        <v>77</v>
      </c>
      <c r="AU914" s="212" t="s">
        <v>86</v>
      </c>
      <c r="AY914" s="211" t="s">
        <v>135</v>
      </c>
      <c r="BK914" s="213">
        <f>SUM(BK915:BK971)</f>
        <v>0</v>
      </c>
    </row>
    <row r="915" spans="1:65" s="2" customFormat="1" ht="24.15" customHeight="1">
      <c r="A915" s="39"/>
      <c r="B915" s="40"/>
      <c r="C915" s="216" t="s">
        <v>935</v>
      </c>
      <c r="D915" s="216" t="s">
        <v>138</v>
      </c>
      <c r="E915" s="217" t="s">
        <v>936</v>
      </c>
      <c r="F915" s="218" t="s">
        <v>937</v>
      </c>
      <c r="G915" s="219" t="s">
        <v>141</v>
      </c>
      <c r="H915" s="220">
        <v>585.125</v>
      </c>
      <c r="I915" s="221"/>
      <c r="J915" s="222">
        <f>ROUND(I915*H915,2)</f>
        <v>0</v>
      </c>
      <c r="K915" s="223"/>
      <c r="L915" s="45"/>
      <c r="M915" s="224" t="s">
        <v>1</v>
      </c>
      <c r="N915" s="225" t="s">
        <v>43</v>
      </c>
      <c r="O915" s="92"/>
      <c r="P915" s="226">
        <f>O915*H915</f>
        <v>0</v>
      </c>
      <c r="Q915" s="226">
        <v>0</v>
      </c>
      <c r="R915" s="226">
        <f>Q915*H915</f>
        <v>0</v>
      </c>
      <c r="S915" s="226">
        <v>0</v>
      </c>
      <c r="T915" s="227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28" t="s">
        <v>165</v>
      </c>
      <c r="AT915" s="228" t="s">
        <v>138</v>
      </c>
      <c r="AU915" s="228" t="s">
        <v>88</v>
      </c>
      <c r="AY915" s="18" t="s">
        <v>135</v>
      </c>
      <c r="BE915" s="229">
        <f>IF(N915="základní",J915,0)</f>
        <v>0</v>
      </c>
      <c r="BF915" s="229">
        <f>IF(N915="snížená",J915,0)</f>
        <v>0</v>
      </c>
      <c r="BG915" s="229">
        <f>IF(N915="zákl. přenesená",J915,0)</f>
        <v>0</v>
      </c>
      <c r="BH915" s="229">
        <f>IF(N915="sníž. přenesená",J915,0)</f>
        <v>0</v>
      </c>
      <c r="BI915" s="229">
        <f>IF(N915="nulová",J915,0)</f>
        <v>0</v>
      </c>
      <c r="BJ915" s="18" t="s">
        <v>86</v>
      </c>
      <c r="BK915" s="229">
        <f>ROUND(I915*H915,2)</f>
        <v>0</v>
      </c>
      <c r="BL915" s="18" t="s">
        <v>165</v>
      </c>
      <c r="BM915" s="228" t="s">
        <v>938</v>
      </c>
    </row>
    <row r="916" spans="1:51" s="13" customFormat="1" ht="12">
      <c r="A916" s="13"/>
      <c r="B916" s="230"/>
      <c r="C916" s="231"/>
      <c r="D916" s="232" t="s">
        <v>144</v>
      </c>
      <c r="E916" s="233" t="s">
        <v>1</v>
      </c>
      <c r="F916" s="234" t="s">
        <v>511</v>
      </c>
      <c r="G916" s="231"/>
      <c r="H916" s="233" t="s">
        <v>1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0" t="s">
        <v>144</v>
      </c>
      <c r="AU916" s="240" t="s">
        <v>88</v>
      </c>
      <c r="AV916" s="13" t="s">
        <v>86</v>
      </c>
      <c r="AW916" s="13" t="s">
        <v>35</v>
      </c>
      <c r="AX916" s="13" t="s">
        <v>78</v>
      </c>
      <c r="AY916" s="240" t="s">
        <v>135</v>
      </c>
    </row>
    <row r="917" spans="1:51" s="14" customFormat="1" ht="12">
      <c r="A917" s="14"/>
      <c r="B917" s="241"/>
      <c r="C917" s="242"/>
      <c r="D917" s="232" t="s">
        <v>144</v>
      </c>
      <c r="E917" s="243" t="s">
        <v>1</v>
      </c>
      <c r="F917" s="244" t="s">
        <v>512</v>
      </c>
      <c r="G917" s="242"/>
      <c r="H917" s="245">
        <v>656</v>
      </c>
      <c r="I917" s="246"/>
      <c r="J917" s="242"/>
      <c r="K917" s="242"/>
      <c r="L917" s="247"/>
      <c r="M917" s="248"/>
      <c r="N917" s="249"/>
      <c r="O917" s="249"/>
      <c r="P917" s="249"/>
      <c r="Q917" s="249"/>
      <c r="R917" s="249"/>
      <c r="S917" s="249"/>
      <c r="T917" s="250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1" t="s">
        <v>144</v>
      </c>
      <c r="AU917" s="251" t="s">
        <v>88</v>
      </c>
      <c r="AV917" s="14" t="s">
        <v>88</v>
      </c>
      <c r="AW917" s="14" t="s">
        <v>35</v>
      </c>
      <c r="AX917" s="14" t="s">
        <v>78</v>
      </c>
      <c r="AY917" s="251" t="s">
        <v>135</v>
      </c>
    </row>
    <row r="918" spans="1:51" s="13" customFormat="1" ht="12">
      <c r="A918" s="13"/>
      <c r="B918" s="230"/>
      <c r="C918" s="231"/>
      <c r="D918" s="232" t="s">
        <v>144</v>
      </c>
      <c r="E918" s="233" t="s">
        <v>1</v>
      </c>
      <c r="F918" s="234" t="s">
        <v>733</v>
      </c>
      <c r="G918" s="231"/>
      <c r="H918" s="233" t="s">
        <v>1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0" t="s">
        <v>144</v>
      </c>
      <c r="AU918" s="240" t="s">
        <v>88</v>
      </c>
      <c r="AV918" s="13" t="s">
        <v>86</v>
      </c>
      <c r="AW918" s="13" t="s">
        <v>35</v>
      </c>
      <c r="AX918" s="13" t="s">
        <v>78</v>
      </c>
      <c r="AY918" s="240" t="s">
        <v>135</v>
      </c>
    </row>
    <row r="919" spans="1:51" s="14" customFormat="1" ht="12">
      <c r="A919" s="14"/>
      <c r="B919" s="241"/>
      <c r="C919" s="242"/>
      <c r="D919" s="232" t="s">
        <v>144</v>
      </c>
      <c r="E919" s="243" t="s">
        <v>1</v>
      </c>
      <c r="F919" s="244" t="s">
        <v>743</v>
      </c>
      <c r="G919" s="242"/>
      <c r="H919" s="245">
        <v>-70.875</v>
      </c>
      <c r="I919" s="246"/>
      <c r="J919" s="242"/>
      <c r="K919" s="242"/>
      <c r="L919" s="247"/>
      <c r="M919" s="248"/>
      <c r="N919" s="249"/>
      <c r="O919" s="249"/>
      <c r="P919" s="249"/>
      <c r="Q919" s="249"/>
      <c r="R919" s="249"/>
      <c r="S919" s="249"/>
      <c r="T919" s="250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1" t="s">
        <v>144</v>
      </c>
      <c r="AU919" s="251" t="s">
        <v>88</v>
      </c>
      <c r="AV919" s="14" t="s">
        <v>88</v>
      </c>
      <c r="AW919" s="14" t="s">
        <v>35</v>
      </c>
      <c r="AX919" s="14" t="s">
        <v>78</v>
      </c>
      <c r="AY919" s="251" t="s">
        <v>135</v>
      </c>
    </row>
    <row r="920" spans="1:51" s="15" customFormat="1" ht="12">
      <c r="A920" s="15"/>
      <c r="B920" s="252"/>
      <c r="C920" s="253"/>
      <c r="D920" s="232" t="s">
        <v>144</v>
      </c>
      <c r="E920" s="254" t="s">
        <v>1</v>
      </c>
      <c r="F920" s="255" t="s">
        <v>152</v>
      </c>
      <c r="G920" s="253"/>
      <c r="H920" s="256">
        <v>585.125</v>
      </c>
      <c r="I920" s="257"/>
      <c r="J920" s="253"/>
      <c r="K920" s="253"/>
      <c r="L920" s="258"/>
      <c r="M920" s="259"/>
      <c r="N920" s="260"/>
      <c r="O920" s="260"/>
      <c r="P920" s="260"/>
      <c r="Q920" s="260"/>
      <c r="R920" s="260"/>
      <c r="S920" s="260"/>
      <c r="T920" s="261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62" t="s">
        <v>144</v>
      </c>
      <c r="AU920" s="262" t="s">
        <v>88</v>
      </c>
      <c r="AV920" s="15" t="s">
        <v>142</v>
      </c>
      <c r="AW920" s="15" t="s">
        <v>35</v>
      </c>
      <c r="AX920" s="15" t="s">
        <v>86</v>
      </c>
      <c r="AY920" s="262" t="s">
        <v>135</v>
      </c>
    </row>
    <row r="921" spans="1:65" s="2" customFormat="1" ht="16.5" customHeight="1">
      <c r="A921" s="39"/>
      <c r="B921" s="40"/>
      <c r="C921" s="274" t="s">
        <v>939</v>
      </c>
      <c r="D921" s="274" t="s">
        <v>495</v>
      </c>
      <c r="E921" s="275" t="s">
        <v>940</v>
      </c>
      <c r="F921" s="276" t="s">
        <v>941</v>
      </c>
      <c r="G921" s="277" t="s">
        <v>141</v>
      </c>
      <c r="H921" s="278">
        <v>614.381</v>
      </c>
      <c r="I921" s="279"/>
      <c r="J921" s="280">
        <f>ROUND(I921*H921,2)</f>
        <v>0</v>
      </c>
      <c r="K921" s="281"/>
      <c r="L921" s="282"/>
      <c r="M921" s="283" t="s">
        <v>1</v>
      </c>
      <c r="N921" s="284" t="s">
        <v>43</v>
      </c>
      <c r="O921" s="92"/>
      <c r="P921" s="226">
        <f>O921*H921</f>
        <v>0</v>
      </c>
      <c r="Q921" s="226">
        <v>0.00011</v>
      </c>
      <c r="R921" s="226">
        <f>Q921*H921</f>
        <v>0.06758191</v>
      </c>
      <c r="S921" s="226">
        <v>0</v>
      </c>
      <c r="T921" s="227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28" t="s">
        <v>357</v>
      </c>
      <c r="AT921" s="228" t="s">
        <v>495</v>
      </c>
      <c r="AU921" s="228" t="s">
        <v>88</v>
      </c>
      <c r="AY921" s="18" t="s">
        <v>135</v>
      </c>
      <c r="BE921" s="229">
        <f>IF(N921="základní",J921,0)</f>
        <v>0</v>
      </c>
      <c r="BF921" s="229">
        <f>IF(N921="snížená",J921,0)</f>
        <v>0</v>
      </c>
      <c r="BG921" s="229">
        <f>IF(N921="zákl. přenesená",J921,0)</f>
        <v>0</v>
      </c>
      <c r="BH921" s="229">
        <f>IF(N921="sníž. přenesená",J921,0)</f>
        <v>0</v>
      </c>
      <c r="BI921" s="229">
        <f>IF(N921="nulová",J921,0)</f>
        <v>0</v>
      </c>
      <c r="BJ921" s="18" t="s">
        <v>86</v>
      </c>
      <c r="BK921" s="229">
        <f>ROUND(I921*H921,2)</f>
        <v>0</v>
      </c>
      <c r="BL921" s="18" t="s">
        <v>165</v>
      </c>
      <c r="BM921" s="228" t="s">
        <v>942</v>
      </c>
    </row>
    <row r="922" spans="1:51" s="13" customFormat="1" ht="12">
      <c r="A922" s="13"/>
      <c r="B922" s="230"/>
      <c r="C922" s="231"/>
      <c r="D922" s="232" t="s">
        <v>144</v>
      </c>
      <c r="E922" s="233" t="s">
        <v>1</v>
      </c>
      <c r="F922" s="234" t="s">
        <v>577</v>
      </c>
      <c r="G922" s="231"/>
      <c r="H922" s="233" t="s">
        <v>1</v>
      </c>
      <c r="I922" s="235"/>
      <c r="J922" s="231"/>
      <c r="K922" s="231"/>
      <c r="L922" s="236"/>
      <c r="M922" s="237"/>
      <c r="N922" s="238"/>
      <c r="O922" s="238"/>
      <c r="P922" s="238"/>
      <c r="Q922" s="238"/>
      <c r="R922" s="238"/>
      <c r="S922" s="238"/>
      <c r="T922" s="239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0" t="s">
        <v>144</v>
      </c>
      <c r="AU922" s="240" t="s">
        <v>88</v>
      </c>
      <c r="AV922" s="13" t="s">
        <v>86</v>
      </c>
      <c r="AW922" s="13" t="s">
        <v>35</v>
      </c>
      <c r="AX922" s="13" t="s">
        <v>78</v>
      </c>
      <c r="AY922" s="240" t="s">
        <v>135</v>
      </c>
    </row>
    <row r="923" spans="1:51" s="14" customFormat="1" ht="12">
      <c r="A923" s="14"/>
      <c r="B923" s="241"/>
      <c r="C923" s="242"/>
      <c r="D923" s="232" t="s">
        <v>144</v>
      </c>
      <c r="E923" s="243" t="s">
        <v>1</v>
      </c>
      <c r="F923" s="244" t="s">
        <v>943</v>
      </c>
      <c r="G923" s="242"/>
      <c r="H923" s="245">
        <v>614.381</v>
      </c>
      <c r="I923" s="246"/>
      <c r="J923" s="242"/>
      <c r="K923" s="242"/>
      <c r="L923" s="247"/>
      <c r="M923" s="248"/>
      <c r="N923" s="249"/>
      <c r="O923" s="249"/>
      <c r="P923" s="249"/>
      <c r="Q923" s="249"/>
      <c r="R923" s="249"/>
      <c r="S923" s="249"/>
      <c r="T923" s="250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1" t="s">
        <v>144</v>
      </c>
      <c r="AU923" s="251" t="s">
        <v>88</v>
      </c>
      <c r="AV923" s="14" t="s">
        <v>88</v>
      </c>
      <c r="AW923" s="14" t="s">
        <v>35</v>
      </c>
      <c r="AX923" s="14" t="s">
        <v>86</v>
      </c>
      <c r="AY923" s="251" t="s">
        <v>135</v>
      </c>
    </row>
    <row r="924" spans="1:65" s="2" customFormat="1" ht="24.15" customHeight="1">
      <c r="A924" s="39"/>
      <c r="B924" s="40"/>
      <c r="C924" s="216" t="s">
        <v>944</v>
      </c>
      <c r="D924" s="216" t="s">
        <v>138</v>
      </c>
      <c r="E924" s="217" t="s">
        <v>945</v>
      </c>
      <c r="F924" s="218" t="s">
        <v>946</v>
      </c>
      <c r="G924" s="219" t="s">
        <v>141</v>
      </c>
      <c r="H924" s="220">
        <v>364.397</v>
      </c>
      <c r="I924" s="221"/>
      <c r="J924" s="222">
        <f>ROUND(I924*H924,2)</f>
        <v>0</v>
      </c>
      <c r="K924" s="223"/>
      <c r="L924" s="45"/>
      <c r="M924" s="224" t="s">
        <v>1</v>
      </c>
      <c r="N924" s="225" t="s">
        <v>43</v>
      </c>
      <c r="O924" s="92"/>
      <c r="P924" s="226">
        <f>O924*H924</f>
        <v>0</v>
      </c>
      <c r="Q924" s="226">
        <v>2E-05</v>
      </c>
      <c r="R924" s="226">
        <f>Q924*H924</f>
        <v>0.0072879400000000006</v>
      </c>
      <c r="S924" s="226">
        <v>0</v>
      </c>
      <c r="T924" s="227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28" t="s">
        <v>165</v>
      </c>
      <c r="AT924" s="228" t="s">
        <v>138</v>
      </c>
      <c r="AU924" s="228" t="s">
        <v>88</v>
      </c>
      <c r="AY924" s="18" t="s">
        <v>135</v>
      </c>
      <c r="BE924" s="229">
        <f>IF(N924="základní",J924,0)</f>
        <v>0</v>
      </c>
      <c r="BF924" s="229">
        <f>IF(N924="snížená",J924,0)</f>
        <v>0</v>
      </c>
      <c r="BG924" s="229">
        <f>IF(N924="zákl. přenesená",J924,0)</f>
        <v>0</v>
      </c>
      <c r="BH924" s="229">
        <f>IF(N924="sníž. přenesená",J924,0)</f>
        <v>0</v>
      </c>
      <c r="BI924" s="229">
        <f>IF(N924="nulová",J924,0)</f>
        <v>0</v>
      </c>
      <c r="BJ924" s="18" t="s">
        <v>86</v>
      </c>
      <c r="BK924" s="229">
        <f>ROUND(I924*H924,2)</f>
        <v>0</v>
      </c>
      <c r="BL924" s="18" t="s">
        <v>165</v>
      </c>
      <c r="BM924" s="228" t="s">
        <v>947</v>
      </c>
    </row>
    <row r="925" spans="1:51" s="14" customFormat="1" ht="12">
      <c r="A925" s="14"/>
      <c r="B925" s="241"/>
      <c r="C925" s="242"/>
      <c r="D925" s="232" t="s">
        <v>144</v>
      </c>
      <c r="E925" s="243" t="s">
        <v>1</v>
      </c>
      <c r="F925" s="244" t="s">
        <v>948</v>
      </c>
      <c r="G925" s="242"/>
      <c r="H925" s="245">
        <v>65.75</v>
      </c>
      <c r="I925" s="246"/>
      <c r="J925" s="242"/>
      <c r="K925" s="242"/>
      <c r="L925" s="247"/>
      <c r="M925" s="248"/>
      <c r="N925" s="249"/>
      <c r="O925" s="249"/>
      <c r="P925" s="249"/>
      <c r="Q925" s="249"/>
      <c r="R925" s="249"/>
      <c r="S925" s="249"/>
      <c r="T925" s="250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1" t="s">
        <v>144</v>
      </c>
      <c r="AU925" s="251" t="s">
        <v>88</v>
      </c>
      <c r="AV925" s="14" t="s">
        <v>88</v>
      </c>
      <c r="AW925" s="14" t="s">
        <v>35</v>
      </c>
      <c r="AX925" s="14" t="s">
        <v>78</v>
      </c>
      <c r="AY925" s="251" t="s">
        <v>135</v>
      </c>
    </row>
    <row r="926" spans="1:51" s="14" customFormat="1" ht="12">
      <c r="A926" s="14"/>
      <c r="B926" s="241"/>
      <c r="C926" s="242"/>
      <c r="D926" s="232" t="s">
        <v>144</v>
      </c>
      <c r="E926" s="243" t="s">
        <v>1</v>
      </c>
      <c r="F926" s="244" t="s">
        <v>949</v>
      </c>
      <c r="G926" s="242"/>
      <c r="H926" s="245">
        <v>185.019</v>
      </c>
      <c r="I926" s="246"/>
      <c r="J926" s="242"/>
      <c r="K926" s="242"/>
      <c r="L926" s="247"/>
      <c r="M926" s="248"/>
      <c r="N926" s="249"/>
      <c r="O926" s="249"/>
      <c r="P926" s="249"/>
      <c r="Q926" s="249"/>
      <c r="R926" s="249"/>
      <c r="S926" s="249"/>
      <c r="T926" s="250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1" t="s">
        <v>144</v>
      </c>
      <c r="AU926" s="251" t="s">
        <v>88</v>
      </c>
      <c r="AV926" s="14" t="s">
        <v>88</v>
      </c>
      <c r="AW926" s="14" t="s">
        <v>35</v>
      </c>
      <c r="AX926" s="14" t="s">
        <v>78</v>
      </c>
      <c r="AY926" s="251" t="s">
        <v>135</v>
      </c>
    </row>
    <row r="927" spans="1:51" s="14" customFormat="1" ht="12">
      <c r="A927" s="14"/>
      <c r="B927" s="241"/>
      <c r="C927" s="242"/>
      <c r="D927" s="232" t="s">
        <v>144</v>
      </c>
      <c r="E927" s="243" t="s">
        <v>1</v>
      </c>
      <c r="F927" s="244" t="s">
        <v>950</v>
      </c>
      <c r="G927" s="242"/>
      <c r="H927" s="245">
        <v>6.649</v>
      </c>
      <c r="I927" s="246"/>
      <c r="J927" s="242"/>
      <c r="K927" s="242"/>
      <c r="L927" s="247"/>
      <c r="M927" s="248"/>
      <c r="N927" s="249"/>
      <c r="O927" s="249"/>
      <c r="P927" s="249"/>
      <c r="Q927" s="249"/>
      <c r="R927" s="249"/>
      <c r="S927" s="249"/>
      <c r="T927" s="250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1" t="s">
        <v>144</v>
      </c>
      <c r="AU927" s="251" t="s">
        <v>88</v>
      </c>
      <c r="AV927" s="14" t="s">
        <v>88</v>
      </c>
      <c r="AW927" s="14" t="s">
        <v>35</v>
      </c>
      <c r="AX927" s="14" t="s">
        <v>78</v>
      </c>
      <c r="AY927" s="251" t="s">
        <v>135</v>
      </c>
    </row>
    <row r="928" spans="1:51" s="14" customFormat="1" ht="12">
      <c r="A928" s="14"/>
      <c r="B928" s="241"/>
      <c r="C928" s="242"/>
      <c r="D928" s="232" t="s">
        <v>144</v>
      </c>
      <c r="E928" s="243" t="s">
        <v>1</v>
      </c>
      <c r="F928" s="244" t="s">
        <v>951</v>
      </c>
      <c r="G928" s="242"/>
      <c r="H928" s="245">
        <v>1.649</v>
      </c>
      <c r="I928" s="246"/>
      <c r="J928" s="242"/>
      <c r="K928" s="242"/>
      <c r="L928" s="247"/>
      <c r="M928" s="248"/>
      <c r="N928" s="249"/>
      <c r="O928" s="249"/>
      <c r="P928" s="249"/>
      <c r="Q928" s="249"/>
      <c r="R928" s="249"/>
      <c r="S928" s="249"/>
      <c r="T928" s="250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1" t="s">
        <v>144</v>
      </c>
      <c r="AU928" s="251" t="s">
        <v>88</v>
      </c>
      <c r="AV928" s="14" t="s">
        <v>88</v>
      </c>
      <c r="AW928" s="14" t="s">
        <v>35</v>
      </c>
      <c r="AX928" s="14" t="s">
        <v>78</v>
      </c>
      <c r="AY928" s="251" t="s">
        <v>135</v>
      </c>
    </row>
    <row r="929" spans="1:51" s="14" customFormat="1" ht="12">
      <c r="A929" s="14"/>
      <c r="B929" s="241"/>
      <c r="C929" s="242"/>
      <c r="D929" s="232" t="s">
        <v>144</v>
      </c>
      <c r="E929" s="243" t="s">
        <v>1</v>
      </c>
      <c r="F929" s="244" t="s">
        <v>952</v>
      </c>
      <c r="G929" s="242"/>
      <c r="H929" s="245">
        <v>10.111</v>
      </c>
      <c r="I929" s="246"/>
      <c r="J929" s="242"/>
      <c r="K929" s="242"/>
      <c r="L929" s="247"/>
      <c r="M929" s="248"/>
      <c r="N929" s="249"/>
      <c r="O929" s="249"/>
      <c r="P929" s="249"/>
      <c r="Q929" s="249"/>
      <c r="R929" s="249"/>
      <c r="S929" s="249"/>
      <c r="T929" s="250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1" t="s">
        <v>144</v>
      </c>
      <c r="AU929" s="251" t="s">
        <v>88</v>
      </c>
      <c r="AV929" s="14" t="s">
        <v>88</v>
      </c>
      <c r="AW929" s="14" t="s">
        <v>35</v>
      </c>
      <c r="AX929" s="14" t="s">
        <v>78</v>
      </c>
      <c r="AY929" s="251" t="s">
        <v>135</v>
      </c>
    </row>
    <row r="930" spans="1:51" s="14" customFormat="1" ht="12">
      <c r="A930" s="14"/>
      <c r="B930" s="241"/>
      <c r="C930" s="242"/>
      <c r="D930" s="232" t="s">
        <v>144</v>
      </c>
      <c r="E930" s="243" t="s">
        <v>1</v>
      </c>
      <c r="F930" s="244" t="s">
        <v>953</v>
      </c>
      <c r="G930" s="242"/>
      <c r="H930" s="245">
        <v>1.471</v>
      </c>
      <c r="I930" s="246"/>
      <c r="J930" s="242"/>
      <c r="K930" s="242"/>
      <c r="L930" s="247"/>
      <c r="M930" s="248"/>
      <c r="N930" s="249"/>
      <c r="O930" s="249"/>
      <c r="P930" s="249"/>
      <c r="Q930" s="249"/>
      <c r="R930" s="249"/>
      <c r="S930" s="249"/>
      <c r="T930" s="250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1" t="s">
        <v>144</v>
      </c>
      <c r="AU930" s="251" t="s">
        <v>88</v>
      </c>
      <c r="AV930" s="14" t="s">
        <v>88</v>
      </c>
      <c r="AW930" s="14" t="s">
        <v>35</v>
      </c>
      <c r="AX930" s="14" t="s">
        <v>78</v>
      </c>
      <c r="AY930" s="251" t="s">
        <v>135</v>
      </c>
    </row>
    <row r="931" spans="1:51" s="14" customFormat="1" ht="12">
      <c r="A931" s="14"/>
      <c r="B931" s="241"/>
      <c r="C931" s="242"/>
      <c r="D931" s="232" t="s">
        <v>144</v>
      </c>
      <c r="E931" s="243" t="s">
        <v>1</v>
      </c>
      <c r="F931" s="244" t="s">
        <v>954</v>
      </c>
      <c r="G931" s="242"/>
      <c r="H931" s="245">
        <v>15.208</v>
      </c>
      <c r="I931" s="246"/>
      <c r="J931" s="242"/>
      <c r="K931" s="242"/>
      <c r="L931" s="247"/>
      <c r="M931" s="248"/>
      <c r="N931" s="249"/>
      <c r="O931" s="249"/>
      <c r="P931" s="249"/>
      <c r="Q931" s="249"/>
      <c r="R931" s="249"/>
      <c r="S931" s="249"/>
      <c r="T931" s="250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1" t="s">
        <v>144</v>
      </c>
      <c r="AU931" s="251" t="s">
        <v>88</v>
      </c>
      <c r="AV931" s="14" t="s">
        <v>88</v>
      </c>
      <c r="AW931" s="14" t="s">
        <v>35</v>
      </c>
      <c r="AX931" s="14" t="s">
        <v>78</v>
      </c>
      <c r="AY931" s="251" t="s">
        <v>135</v>
      </c>
    </row>
    <row r="932" spans="1:51" s="14" customFormat="1" ht="12">
      <c r="A932" s="14"/>
      <c r="B932" s="241"/>
      <c r="C932" s="242"/>
      <c r="D932" s="232" t="s">
        <v>144</v>
      </c>
      <c r="E932" s="243" t="s">
        <v>1</v>
      </c>
      <c r="F932" s="244" t="s">
        <v>955</v>
      </c>
      <c r="G932" s="242"/>
      <c r="H932" s="245">
        <v>20.221</v>
      </c>
      <c r="I932" s="246"/>
      <c r="J932" s="242"/>
      <c r="K932" s="242"/>
      <c r="L932" s="247"/>
      <c r="M932" s="248"/>
      <c r="N932" s="249"/>
      <c r="O932" s="249"/>
      <c r="P932" s="249"/>
      <c r="Q932" s="249"/>
      <c r="R932" s="249"/>
      <c r="S932" s="249"/>
      <c r="T932" s="250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1" t="s">
        <v>144</v>
      </c>
      <c r="AU932" s="251" t="s">
        <v>88</v>
      </c>
      <c r="AV932" s="14" t="s">
        <v>88</v>
      </c>
      <c r="AW932" s="14" t="s">
        <v>35</v>
      </c>
      <c r="AX932" s="14" t="s">
        <v>78</v>
      </c>
      <c r="AY932" s="251" t="s">
        <v>135</v>
      </c>
    </row>
    <row r="933" spans="1:51" s="14" customFormat="1" ht="12">
      <c r="A933" s="14"/>
      <c r="B933" s="241"/>
      <c r="C933" s="242"/>
      <c r="D933" s="232" t="s">
        <v>144</v>
      </c>
      <c r="E933" s="243" t="s">
        <v>1</v>
      </c>
      <c r="F933" s="244" t="s">
        <v>956</v>
      </c>
      <c r="G933" s="242"/>
      <c r="H933" s="245">
        <v>13.98</v>
      </c>
      <c r="I933" s="246"/>
      <c r="J933" s="242"/>
      <c r="K933" s="242"/>
      <c r="L933" s="247"/>
      <c r="M933" s="248"/>
      <c r="N933" s="249"/>
      <c r="O933" s="249"/>
      <c r="P933" s="249"/>
      <c r="Q933" s="249"/>
      <c r="R933" s="249"/>
      <c r="S933" s="249"/>
      <c r="T933" s="250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1" t="s">
        <v>144</v>
      </c>
      <c r="AU933" s="251" t="s">
        <v>88</v>
      </c>
      <c r="AV933" s="14" t="s">
        <v>88</v>
      </c>
      <c r="AW933" s="14" t="s">
        <v>35</v>
      </c>
      <c r="AX933" s="14" t="s">
        <v>78</v>
      </c>
      <c r="AY933" s="251" t="s">
        <v>135</v>
      </c>
    </row>
    <row r="934" spans="1:51" s="14" customFormat="1" ht="12">
      <c r="A934" s="14"/>
      <c r="B934" s="241"/>
      <c r="C934" s="242"/>
      <c r="D934" s="232" t="s">
        <v>144</v>
      </c>
      <c r="E934" s="243" t="s">
        <v>1</v>
      </c>
      <c r="F934" s="244" t="s">
        <v>957</v>
      </c>
      <c r="G934" s="242"/>
      <c r="H934" s="245">
        <v>44.339</v>
      </c>
      <c r="I934" s="246"/>
      <c r="J934" s="242"/>
      <c r="K934" s="242"/>
      <c r="L934" s="247"/>
      <c r="M934" s="248"/>
      <c r="N934" s="249"/>
      <c r="O934" s="249"/>
      <c r="P934" s="249"/>
      <c r="Q934" s="249"/>
      <c r="R934" s="249"/>
      <c r="S934" s="249"/>
      <c r="T934" s="250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1" t="s">
        <v>144</v>
      </c>
      <c r="AU934" s="251" t="s">
        <v>88</v>
      </c>
      <c r="AV934" s="14" t="s">
        <v>88</v>
      </c>
      <c r="AW934" s="14" t="s">
        <v>35</v>
      </c>
      <c r="AX934" s="14" t="s">
        <v>78</v>
      </c>
      <c r="AY934" s="251" t="s">
        <v>135</v>
      </c>
    </row>
    <row r="935" spans="1:51" s="15" customFormat="1" ht="12">
      <c r="A935" s="15"/>
      <c r="B935" s="252"/>
      <c r="C935" s="253"/>
      <c r="D935" s="232" t="s">
        <v>144</v>
      </c>
      <c r="E935" s="254" t="s">
        <v>1</v>
      </c>
      <c r="F935" s="255" t="s">
        <v>152</v>
      </c>
      <c r="G935" s="253"/>
      <c r="H935" s="256">
        <v>364.397</v>
      </c>
      <c r="I935" s="257"/>
      <c r="J935" s="253"/>
      <c r="K935" s="253"/>
      <c r="L935" s="258"/>
      <c r="M935" s="259"/>
      <c r="N935" s="260"/>
      <c r="O935" s="260"/>
      <c r="P935" s="260"/>
      <c r="Q935" s="260"/>
      <c r="R935" s="260"/>
      <c r="S935" s="260"/>
      <c r="T935" s="261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62" t="s">
        <v>144</v>
      </c>
      <c r="AU935" s="262" t="s">
        <v>88</v>
      </c>
      <c r="AV935" s="15" t="s">
        <v>142</v>
      </c>
      <c r="AW935" s="15" t="s">
        <v>35</v>
      </c>
      <c r="AX935" s="15" t="s">
        <v>86</v>
      </c>
      <c r="AY935" s="262" t="s">
        <v>135</v>
      </c>
    </row>
    <row r="936" spans="1:65" s="2" customFormat="1" ht="21.75" customHeight="1">
      <c r="A936" s="39"/>
      <c r="B936" s="40"/>
      <c r="C936" s="216" t="s">
        <v>881</v>
      </c>
      <c r="D936" s="216" t="s">
        <v>138</v>
      </c>
      <c r="E936" s="217" t="s">
        <v>958</v>
      </c>
      <c r="F936" s="218" t="s">
        <v>959</v>
      </c>
      <c r="G936" s="219" t="s">
        <v>141</v>
      </c>
      <c r="H936" s="220">
        <v>364.397</v>
      </c>
      <c r="I936" s="221"/>
      <c r="J936" s="222">
        <f>ROUND(I936*H936,2)</f>
        <v>0</v>
      </c>
      <c r="K936" s="223"/>
      <c r="L936" s="45"/>
      <c r="M936" s="224" t="s">
        <v>1</v>
      </c>
      <c r="N936" s="225" t="s">
        <v>43</v>
      </c>
      <c r="O936" s="92"/>
      <c r="P936" s="226">
        <f>O936*H936</f>
        <v>0</v>
      </c>
      <c r="Q936" s="226">
        <v>0</v>
      </c>
      <c r="R936" s="226">
        <f>Q936*H936</f>
        <v>0</v>
      </c>
      <c r="S936" s="226">
        <v>0</v>
      </c>
      <c r="T936" s="227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28" t="s">
        <v>165</v>
      </c>
      <c r="AT936" s="228" t="s">
        <v>138</v>
      </c>
      <c r="AU936" s="228" t="s">
        <v>88</v>
      </c>
      <c r="AY936" s="18" t="s">
        <v>135</v>
      </c>
      <c r="BE936" s="229">
        <f>IF(N936="základní",J936,0)</f>
        <v>0</v>
      </c>
      <c r="BF936" s="229">
        <f>IF(N936="snížená",J936,0)</f>
        <v>0</v>
      </c>
      <c r="BG936" s="229">
        <f>IF(N936="zákl. přenesená",J936,0)</f>
        <v>0</v>
      </c>
      <c r="BH936" s="229">
        <f>IF(N936="sníž. přenesená",J936,0)</f>
        <v>0</v>
      </c>
      <c r="BI936" s="229">
        <f>IF(N936="nulová",J936,0)</f>
        <v>0</v>
      </c>
      <c r="BJ936" s="18" t="s">
        <v>86</v>
      </c>
      <c r="BK936" s="229">
        <f>ROUND(I936*H936,2)</f>
        <v>0</v>
      </c>
      <c r="BL936" s="18" t="s">
        <v>165</v>
      </c>
      <c r="BM936" s="228" t="s">
        <v>960</v>
      </c>
    </row>
    <row r="937" spans="1:51" s="14" customFormat="1" ht="12">
      <c r="A937" s="14"/>
      <c r="B937" s="241"/>
      <c r="C937" s="242"/>
      <c r="D937" s="232" t="s">
        <v>144</v>
      </c>
      <c r="E937" s="243" t="s">
        <v>1</v>
      </c>
      <c r="F937" s="244" t="s">
        <v>948</v>
      </c>
      <c r="G937" s="242"/>
      <c r="H937" s="245">
        <v>65.75</v>
      </c>
      <c r="I937" s="246"/>
      <c r="J937" s="242"/>
      <c r="K937" s="242"/>
      <c r="L937" s="247"/>
      <c r="M937" s="248"/>
      <c r="N937" s="249"/>
      <c r="O937" s="249"/>
      <c r="P937" s="249"/>
      <c r="Q937" s="249"/>
      <c r="R937" s="249"/>
      <c r="S937" s="249"/>
      <c r="T937" s="250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1" t="s">
        <v>144</v>
      </c>
      <c r="AU937" s="251" t="s">
        <v>88</v>
      </c>
      <c r="AV937" s="14" t="s">
        <v>88</v>
      </c>
      <c r="AW937" s="14" t="s">
        <v>35</v>
      </c>
      <c r="AX937" s="14" t="s">
        <v>78</v>
      </c>
      <c r="AY937" s="251" t="s">
        <v>135</v>
      </c>
    </row>
    <row r="938" spans="1:51" s="14" customFormat="1" ht="12">
      <c r="A938" s="14"/>
      <c r="B938" s="241"/>
      <c r="C938" s="242"/>
      <c r="D938" s="232" t="s">
        <v>144</v>
      </c>
      <c r="E938" s="243" t="s">
        <v>1</v>
      </c>
      <c r="F938" s="244" t="s">
        <v>949</v>
      </c>
      <c r="G938" s="242"/>
      <c r="H938" s="245">
        <v>185.019</v>
      </c>
      <c r="I938" s="246"/>
      <c r="J938" s="242"/>
      <c r="K938" s="242"/>
      <c r="L938" s="247"/>
      <c r="M938" s="248"/>
      <c r="N938" s="249"/>
      <c r="O938" s="249"/>
      <c r="P938" s="249"/>
      <c r="Q938" s="249"/>
      <c r="R938" s="249"/>
      <c r="S938" s="249"/>
      <c r="T938" s="250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1" t="s">
        <v>144</v>
      </c>
      <c r="AU938" s="251" t="s">
        <v>88</v>
      </c>
      <c r="AV938" s="14" t="s">
        <v>88</v>
      </c>
      <c r="AW938" s="14" t="s">
        <v>35</v>
      </c>
      <c r="AX938" s="14" t="s">
        <v>78</v>
      </c>
      <c r="AY938" s="251" t="s">
        <v>135</v>
      </c>
    </row>
    <row r="939" spans="1:51" s="14" customFormat="1" ht="12">
      <c r="A939" s="14"/>
      <c r="B939" s="241"/>
      <c r="C939" s="242"/>
      <c r="D939" s="232" t="s">
        <v>144</v>
      </c>
      <c r="E939" s="243" t="s">
        <v>1</v>
      </c>
      <c r="F939" s="244" t="s">
        <v>950</v>
      </c>
      <c r="G939" s="242"/>
      <c r="H939" s="245">
        <v>6.649</v>
      </c>
      <c r="I939" s="246"/>
      <c r="J939" s="242"/>
      <c r="K939" s="242"/>
      <c r="L939" s="247"/>
      <c r="M939" s="248"/>
      <c r="N939" s="249"/>
      <c r="O939" s="249"/>
      <c r="P939" s="249"/>
      <c r="Q939" s="249"/>
      <c r="R939" s="249"/>
      <c r="S939" s="249"/>
      <c r="T939" s="250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1" t="s">
        <v>144</v>
      </c>
      <c r="AU939" s="251" t="s">
        <v>88</v>
      </c>
      <c r="AV939" s="14" t="s">
        <v>88</v>
      </c>
      <c r="AW939" s="14" t="s">
        <v>35</v>
      </c>
      <c r="AX939" s="14" t="s">
        <v>78</v>
      </c>
      <c r="AY939" s="251" t="s">
        <v>135</v>
      </c>
    </row>
    <row r="940" spans="1:51" s="14" customFormat="1" ht="12">
      <c r="A940" s="14"/>
      <c r="B940" s="241"/>
      <c r="C940" s="242"/>
      <c r="D940" s="232" t="s">
        <v>144</v>
      </c>
      <c r="E940" s="243" t="s">
        <v>1</v>
      </c>
      <c r="F940" s="244" t="s">
        <v>951</v>
      </c>
      <c r="G940" s="242"/>
      <c r="H940" s="245">
        <v>1.649</v>
      </c>
      <c r="I940" s="246"/>
      <c r="J940" s="242"/>
      <c r="K940" s="242"/>
      <c r="L940" s="247"/>
      <c r="M940" s="248"/>
      <c r="N940" s="249"/>
      <c r="O940" s="249"/>
      <c r="P940" s="249"/>
      <c r="Q940" s="249"/>
      <c r="R940" s="249"/>
      <c r="S940" s="249"/>
      <c r="T940" s="250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1" t="s">
        <v>144</v>
      </c>
      <c r="AU940" s="251" t="s">
        <v>88</v>
      </c>
      <c r="AV940" s="14" t="s">
        <v>88</v>
      </c>
      <c r="AW940" s="14" t="s">
        <v>35</v>
      </c>
      <c r="AX940" s="14" t="s">
        <v>78</v>
      </c>
      <c r="AY940" s="251" t="s">
        <v>135</v>
      </c>
    </row>
    <row r="941" spans="1:51" s="14" customFormat="1" ht="12">
      <c r="A941" s="14"/>
      <c r="B941" s="241"/>
      <c r="C941" s="242"/>
      <c r="D941" s="232" t="s">
        <v>144</v>
      </c>
      <c r="E941" s="243" t="s">
        <v>1</v>
      </c>
      <c r="F941" s="244" t="s">
        <v>952</v>
      </c>
      <c r="G941" s="242"/>
      <c r="H941" s="245">
        <v>10.111</v>
      </c>
      <c r="I941" s="246"/>
      <c r="J941" s="242"/>
      <c r="K941" s="242"/>
      <c r="L941" s="247"/>
      <c r="M941" s="248"/>
      <c r="N941" s="249"/>
      <c r="O941" s="249"/>
      <c r="P941" s="249"/>
      <c r="Q941" s="249"/>
      <c r="R941" s="249"/>
      <c r="S941" s="249"/>
      <c r="T941" s="250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1" t="s">
        <v>144</v>
      </c>
      <c r="AU941" s="251" t="s">
        <v>88</v>
      </c>
      <c r="AV941" s="14" t="s">
        <v>88</v>
      </c>
      <c r="AW941" s="14" t="s">
        <v>35</v>
      </c>
      <c r="AX941" s="14" t="s">
        <v>78</v>
      </c>
      <c r="AY941" s="251" t="s">
        <v>135</v>
      </c>
    </row>
    <row r="942" spans="1:51" s="14" customFormat="1" ht="12">
      <c r="A942" s="14"/>
      <c r="B942" s="241"/>
      <c r="C942" s="242"/>
      <c r="D942" s="232" t="s">
        <v>144</v>
      </c>
      <c r="E942" s="243" t="s">
        <v>1</v>
      </c>
      <c r="F942" s="244" t="s">
        <v>953</v>
      </c>
      <c r="G942" s="242"/>
      <c r="H942" s="245">
        <v>1.471</v>
      </c>
      <c r="I942" s="246"/>
      <c r="J942" s="242"/>
      <c r="K942" s="242"/>
      <c r="L942" s="247"/>
      <c r="M942" s="248"/>
      <c r="N942" s="249"/>
      <c r="O942" s="249"/>
      <c r="P942" s="249"/>
      <c r="Q942" s="249"/>
      <c r="R942" s="249"/>
      <c r="S942" s="249"/>
      <c r="T942" s="250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1" t="s">
        <v>144</v>
      </c>
      <c r="AU942" s="251" t="s">
        <v>88</v>
      </c>
      <c r="AV942" s="14" t="s">
        <v>88</v>
      </c>
      <c r="AW942" s="14" t="s">
        <v>35</v>
      </c>
      <c r="AX942" s="14" t="s">
        <v>78</v>
      </c>
      <c r="AY942" s="251" t="s">
        <v>135</v>
      </c>
    </row>
    <row r="943" spans="1:51" s="14" customFormat="1" ht="12">
      <c r="A943" s="14"/>
      <c r="B943" s="241"/>
      <c r="C943" s="242"/>
      <c r="D943" s="232" t="s">
        <v>144</v>
      </c>
      <c r="E943" s="243" t="s">
        <v>1</v>
      </c>
      <c r="F943" s="244" t="s">
        <v>954</v>
      </c>
      <c r="G943" s="242"/>
      <c r="H943" s="245">
        <v>15.208</v>
      </c>
      <c r="I943" s="246"/>
      <c r="J943" s="242"/>
      <c r="K943" s="242"/>
      <c r="L943" s="247"/>
      <c r="M943" s="248"/>
      <c r="N943" s="249"/>
      <c r="O943" s="249"/>
      <c r="P943" s="249"/>
      <c r="Q943" s="249"/>
      <c r="R943" s="249"/>
      <c r="S943" s="249"/>
      <c r="T943" s="250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1" t="s">
        <v>144</v>
      </c>
      <c r="AU943" s="251" t="s">
        <v>88</v>
      </c>
      <c r="AV943" s="14" t="s">
        <v>88</v>
      </c>
      <c r="AW943" s="14" t="s">
        <v>35</v>
      </c>
      <c r="AX943" s="14" t="s">
        <v>78</v>
      </c>
      <c r="AY943" s="251" t="s">
        <v>135</v>
      </c>
    </row>
    <row r="944" spans="1:51" s="14" customFormat="1" ht="12">
      <c r="A944" s="14"/>
      <c r="B944" s="241"/>
      <c r="C944" s="242"/>
      <c r="D944" s="232" t="s">
        <v>144</v>
      </c>
      <c r="E944" s="243" t="s">
        <v>1</v>
      </c>
      <c r="F944" s="244" t="s">
        <v>955</v>
      </c>
      <c r="G944" s="242"/>
      <c r="H944" s="245">
        <v>20.221</v>
      </c>
      <c r="I944" s="246"/>
      <c r="J944" s="242"/>
      <c r="K944" s="242"/>
      <c r="L944" s="247"/>
      <c r="M944" s="248"/>
      <c r="N944" s="249"/>
      <c r="O944" s="249"/>
      <c r="P944" s="249"/>
      <c r="Q944" s="249"/>
      <c r="R944" s="249"/>
      <c r="S944" s="249"/>
      <c r="T944" s="250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1" t="s">
        <v>144</v>
      </c>
      <c r="AU944" s="251" t="s">
        <v>88</v>
      </c>
      <c r="AV944" s="14" t="s">
        <v>88</v>
      </c>
      <c r="AW944" s="14" t="s">
        <v>35</v>
      </c>
      <c r="AX944" s="14" t="s">
        <v>78</v>
      </c>
      <c r="AY944" s="251" t="s">
        <v>135</v>
      </c>
    </row>
    <row r="945" spans="1:51" s="14" customFormat="1" ht="12">
      <c r="A945" s="14"/>
      <c r="B945" s="241"/>
      <c r="C945" s="242"/>
      <c r="D945" s="232" t="s">
        <v>144</v>
      </c>
      <c r="E945" s="243" t="s">
        <v>1</v>
      </c>
      <c r="F945" s="244" t="s">
        <v>956</v>
      </c>
      <c r="G945" s="242"/>
      <c r="H945" s="245">
        <v>13.98</v>
      </c>
      <c r="I945" s="246"/>
      <c r="J945" s="242"/>
      <c r="K945" s="242"/>
      <c r="L945" s="247"/>
      <c r="M945" s="248"/>
      <c r="N945" s="249"/>
      <c r="O945" s="249"/>
      <c r="P945" s="249"/>
      <c r="Q945" s="249"/>
      <c r="R945" s="249"/>
      <c r="S945" s="249"/>
      <c r="T945" s="250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1" t="s">
        <v>144</v>
      </c>
      <c r="AU945" s="251" t="s">
        <v>88</v>
      </c>
      <c r="AV945" s="14" t="s">
        <v>88</v>
      </c>
      <c r="AW945" s="14" t="s">
        <v>35</v>
      </c>
      <c r="AX945" s="14" t="s">
        <v>78</v>
      </c>
      <c r="AY945" s="251" t="s">
        <v>135</v>
      </c>
    </row>
    <row r="946" spans="1:51" s="14" customFormat="1" ht="12">
      <c r="A946" s="14"/>
      <c r="B946" s="241"/>
      <c r="C946" s="242"/>
      <c r="D946" s="232" t="s">
        <v>144</v>
      </c>
      <c r="E946" s="243" t="s">
        <v>1</v>
      </c>
      <c r="F946" s="244" t="s">
        <v>957</v>
      </c>
      <c r="G946" s="242"/>
      <c r="H946" s="245">
        <v>44.339</v>
      </c>
      <c r="I946" s="246"/>
      <c r="J946" s="242"/>
      <c r="K946" s="242"/>
      <c r="L946" s="247"/>
      <c r="M946" s="248"/>
      <c r="N946" s="249"/>
      <c r="O946" s="249"/>
      <c r="P946" s="249"/>
      <c r="Q946" s="249"/>
      <c r="R946" s="249"/>
      <c r="S946" s="249"/>
      <c r="T946" s="250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1" t="s">
        <v>144</v>
      </c>
      <c r="AU946" s="251" t="s">
        <v>88</v>
      </c>
      <c r="AV946" s="14" t="s">
        <v>88</v>
      </c>
      <c r="AW946" s="14" t="s">
        <v>35</v>
      </c>
      <c r="AX946" s="14" t="s">
        <v>78</v>
      </c>
      <c r="AY946" s="251" t="s">
        <v>135</v>
      </c>
    </row>
    <row r="947" spans="1:51" s="15" customFormat="1" ht="12">
      <c r="A947" s="15"/>
      <c r="B947" s="252"/>
      <c r="C947" s="253"/>
      <c r="D947" s="232" t="s">
        <v>144</v>
      </c>
      <c r="E947" s="254" t="s">
        <v>1</v>
      </c>
      <c r="F947" s="255" t="s">
        <v>152</v>
      </c>
      <c r="G947" s="253"/>
      <c r="H947" s="256">
        <v>364.397</v>
      </c>
      <c r="I947" s="257"/>
      <c r="J947" s="253"/>
      <c r="K947" s="253"/>
      <c r="L947" s="258"/>
      <c r="M947" s="259"/>
      <c r="N947" s="260"/>
      <c r="O947" s="260"/>
      <c r="P947" s="260"/>
      <c r="Q947" s="260"/>
      <c r="R947" s="260"/>
      <c r="S947" s="260"/>
      <c r="T947" s="261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62" t="s">
        <v>144</v>
      </c>
      <c r="AU947" s="262" t="s">
        <v>88</v>
      </c>
      <c r="AV947" s="15" t="s">
        <v>142</v>
      </c>
      <c r="AW947" s="15" t="s">
        <v>35</v>
      </c>
      <c r="AX947" s="15" t="s">
        <v>86</v>
      </c>
      <c r="AY947" s="262" t="s">
        <v>135</v>
      </c>
    </row>
    <row r="948" spans="1:65" s="2" customFormat="1" ht="24.15" customHeight="1">
      <c r="A948" s="39"/>
      <c r="B948" s="40"/>
      <c r="C948" s="216" t="s">
        <v>961</v>
      </c>
      <c r="D948" s="216" t="s">
        <v>138</v>
      </c>
      <c r="E948" s="217" t="s">
        <v>962</v>
      </c>
      <c r="F948" s="218" t="s">
        <v>963</v>
      </c>
      <c r="G948" s="219" t="s">
        <v>141</v>
      </c>
      <c r="H948" s="220">
        <v>364.397</v>
      </c>
      <c r="I948" s="221"/>
      <c r="J948" s="222">
        <f>ROUND(I948*H948,2)</f>
        <v>0</v>
      </c>
      <c r="K948" s="223"/>
      <c r="L948" s="45"/>
      <c r="M948" s="224" t="s">
        <v>1</v>
      </c>
      <c r="N948" s="225" t="s">
        <v>43</v>
      </c>
      <c r="O948" s="92"/>
      <c r="P948" s="226">
        <f>O948*H948</f>
        <v>0</v>
      </c>
      <c r="Q948" s="226">
        <v>0</v>
      </c>
      <c r="R948" s="226">
        <f>Q948*H948</f>
        <v>0</v>
      </c>
      <c r="S948" s="226">
        <v>0</v>
      </c>
      <c r="T948" s="227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28" t="s">
        <v>165</v>
      </c>
      <c r="AT948" s="228" t="s">
        <v>138</v>
      </c>
      <c r="AU948" s="228" t="s">
        <v>88</v>
      </c>
      <c r="AY948" s="18" t="s">
        <v>135</v>
      </c>
      <c r="BE948" s="229">
        <f>IF(N948="základní",J948,0)</f>
        <v>0</v>
      </c>
      <c r="BF948" s="229">
        <f>IF(N948="snížená",J948,0)</f>
        <v>0</v>
      </c>
      <c r="BG948" s="229">
        <f>IF(N948="zákl. přenesená",J948,0)</f>
        <v>0</v>
      </c>
      <c r="BH948" s="229">
        <f>IF(N948="sníž. přenesená",J948,0)</f>
        <v>0</v>
      </c>
      <c r="BI948" s="229">
        <f>IF(N948="nulová",J948,0)</f>
        <v>0</v>
      </c>
      <c r="BJ948" s="18" t="s">
        <v>86</v>
      </c>
      <c r="BK948" s="229">
        <f>ROUND(I948*H948,2)</f>
        <v>0</v>
      </c>
      <c r="BL948" s="18" t="s">
        <v>165</v>
      </c>
      <c r="BM948" s="228" t="s">
        <v>964</v>
      </c>
    </row>
    <row r="949" spans="1:51" s="14" customFormat="1" ht="12">
      <c r="A949" s="14"/>
      <c r="B949" s="241"/>
      <c r="C949" s="242"/>
      <c r="D949" s="232" t="s">
        <v>144</v>
      </c>
      <c r="E949" s="243" t="s">
        <v>1</v>
      </c>
      <c r="F949" s="244" t="s">
        <v>948</v>
      </c>
      <c r="G949" s="242"/>
      <c r="H949" s="245">
        <v>65.75</v>
      </c>
      <c r="I949" s="246"/>
      <c r="J949" s="242"/>
      <c r="K949" s="242"/>
      <c r="L949" s="247"/>
      <c r="M949" s="248"/>
      <c r="N949" s="249"/>
      <c r="O949" s="249"/>
      <c r="P949" s="249"/>
      <c r="Q949" s="249"/>
      <c r="R949" s="249"/>
      <c r="S949" s="249"/>
      <c r="T949" s="250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1" t="s">
        <v>144</v>
      </c>
      <c r="AU949" s="251" t="s">
        <v>88</v>
      </c>
      <c r="AV949" s="14" t="s">
        <v>88</v>
      </c>
      <c r="AW949" s="14" t="s">
        <v>35</v>
      </c>
      <c r="AX949" s="14" t="s">
        <v>78</v>
      </c>
      <c r="AY949" s="251" t="s">
        <v>135</v>
      </c>
    </row>
    <row r="950" spans="1:51" s="14" customFormat="1" ht="12">
      <c r="A950" s="14"/>
      <c r="B950" s="241"/>
      <c r="C950" s="242"/>
      <c r="D950" s="232" t="s">
        <v>144</v>
      </c>
      <c r="E950" s="243" t="s">
        <v>1</v>
      </c>
      <c r="F950" s="244" t="s">
        <v>949</v>
      </c>
      <c r="G950" s="242"/>
      <c r="H950" s="245">
        <v>185.019</v>
      </c>
      <c r="I950" s="246"/>
      <c r="J950" s="242"/>
      <c r="K950" s="242"/>
      <c r="L950" s="247"/>
      <c r="M950" s="248"/>
      <c r="N950" s="249"/>
      <c r="O950" s="249"/>
      <c r="P950" s="249"/>
      <c r="Q950" s="249"/>
      <c r="R950" s="249"/>
      <c r="S950" s="249"/>
      <c r="T950" s="250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1" t="s">
        <v>144</v>
      </c>
      <c r="AU950" s="251" t="s">
        <v>88</v>
      </c>
      <c r="AV950" s="14" t="s">
        <v>88</v>
      </c>
      <c r="AW950" s="14" t="s">
        <v>35</v>
      </c>
      <c r="AX950" s="14" t="s">
        <v>78</v>
      </c>
      <c r="AY950" s="251" t="s">
        <v>135</v>
      </c>
    </row>
    <row r="951" spans="1:51" s="14" customFormat="1" ht="12">
      <c r="A951" s="14"/>
      <c r="B951" s="241"/>
      <c r="C951" s="242"/>
      <c r="D951" s="232" t="s">
        <v>144</v>
      </c>
      <c r="E951" s="243" t="s">
        <v>1</v>
      </c>
      <c r="F951" s="244" t="s">
        <v>950</v>
      </c>
      <c r="G951" s="242"/>
      <c r="H951" s="245">
        <v>6.649</v>
      </c>
      <c r="I951" s="246"/>
      <c r="J951" s="242"/>
      <c r="K951" s="242"/>
      <c r="L951" s="247"/>
      <c r="M951" s="248"/>
      <c r="N951" s="249"/>
      <c r="O951" s="249"/>
      <c r="P951" s="249"/>
      <c r="Q951" s="249"/>
      <c r="R951" s="249"/>
      <c r="S951" s="249"/>
      <c r="T951" s="250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1" t="s">
        <v>144</v>
      </c>
      <c r="AU951" s="251" t="s">
        <v>88</v>
      </c>
      <c r="AV951" s="14" t="s">
        <v>88</v>
      </c>
      <c r="AW951" s="14" t="s">
        <v>35</v>
      </c>
      <c r="AX951" s="14" t="s">
        <v>78</v>
      </c>
      <c r="AY951" s="251" t="s">
        <v>135</v>
      </c>
    </row>
    <row r="952" spans="1:51" s="14" customFormat="1" ht="12">
      <c r="A952" s="14"/>
      <c r="B952" s="241"/>
      <c r="C952" s="242"/>
      <c r="D952" s="232" t="s">
        <v>144</v>
      </c>
      <c r="E952" s="243" t="s">
        <v>1</v>
      </c>
      <c r="F952" s="244" t="s">
        <v>951</v>
      </c>
      <c r="G952" s="242"/>
      <c r="H952" s="245">
        <v>1.649</v>
      </c>
      <c r="I952" s="246"/>
      <c r="J952" s="242"/>
      <c r="K952" s="242"/>
      <c r="L952" s="247"/>
      <c r="M952" s="248"/>
      <c r="N952" s="249"/>
      <c r="O952" s="249"/>
      <c r="P952" s="249"/>
      <c r="Q952" s="249"/>
      <c r="R952" s="249"/>
      <c r="S952" s="249"/>
      <c r="T952" s="250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1" t="s">
        <v>144</v>
      </c>
      <c r="AU952" s="251" t="s">
        <v>88</v>
      </c>
      <c r="AV952" s="14" t="s">
        <v>88</v>
      </c>
      <c r="AW952" s="14" t="s">
        <v>35</v>
      </c>
      <c r="AX952" s="14" t="s">
        <v>78</v>
      </c>
      <c r="AY952" s="251" t="s">
        <v>135</v>
      </c>
    </row>
    <row r="953" spans="1:51" s="14" customFormat="1" ht="12">
      <c r="A953" s="14"/>
      <c r="B953" s="241"/>
      <c r="C953" s="242"/>
      <c r="D953" s="232" t="s">
        <v>144</v>
      </c>
      <c r="E953" s="243" t="s">
        <v>1</v>
      </c>
      <c r="F953" s="244" t="s">
        <v>952</v>
      </c>
      <c r="G953" s="242"/>
      <c r="H953" s="245">
        <v>10.111</v>
      </c>
      <c r="I953" s="246"/>
      <c r="J953" s="242"/>
      <c r="K953" s="242"/>
      <c r="L953" s="247"/>
      <c r="M953" s="248"/>
      <c r="N953" s="249"/>
      <c r="O953" s="249"/>
      <c r="P953" s="249"/>
      <c r="Q953" s="249"/>
      <c r="R953" s="249"/>
      <c r="S953" s="249"/>
      <c r="T953" s="250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1" t="s">
        <v>144</v>
      </c>
      <c r="AU953" s="251" t="s">
        <v>88</v>
      </c>
      <c r="AV953" s="14" t="s">
        <v>88</v>
      </c>
      <c r="AW953" s="14" t="s">
        <v>35</v>
      </c>
      <c r="AX953" s="14" t="s">
        <v>78</v>
      </c>
      <c r="AY953" s="251" t="s">
        <v>135</v>
      </c>
    </row>
    <row r="954" spans="1:51" s="14" customFormat="1" ht="12">
      <c r="A954" s="14"/>
      <c r="B954" s="241"/>
      <c r="C954" s="242"/>
      <c r="D954" s="232" t="s">
        <v>144</v>
      </c>
      <c r="E954" s="243" t="s">
        <v>1</v>
      </c>
      <c r="F954" s="244" t="s">
        <v>953</v>
      </c>
      <c r="G954" s="242"/>
      <c r="H954" s="245">
        <v>1.471</v>
      </c>
      <c r="I954" s="246"/>
      <c r="J954" s="242"/>
      <c r="K954" s="242"/>
      <c r="L954" s="247"/>
      <c r="M954" s="248"/>
      <c r="N954" s="249"/>
      <c r="O954" s="249"/>
      <c r="P954" s="249"/>
      <c r="Q954" s="249"/>
      <c r="R954" s="249"/>
      <c r="S954" s="249"/>
      <c r="T954" s="250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51" t="s">
        <v>144</v>
      </c>
      <c r="AU954" s="251" t="s">
        <v>88</v>
      </c>
      <c r="AV954" s="14" t="s">
        <v>88</v>
      </c>
      <c r="AW954" s="14" t="s">
        <v>35</v>
      </c>
      <c r="AX954" s="14" t="s">
        <v>78</v>
      </c>
      <c r="AY954" s="251" t="s">
        <v>135</v>
      </c>
    </row>
    <row r="955" spans="1:51" s="14" customFormat="1" ht="12">
      <c r="A955" s="14"/>
      <c r="B955" s="241"/>
      <c r="C955" s="242"/>
      <c r="D955" s="232" t="s">
        <v>144</v>
      </c>
      <c r="E955" s="243" t="s">
        <v>1</v>
      </c>
      <c r="F955" s="244" t="s">
        <v>954</v>
      </c>
      <c r="G955" s="242"/>
      <c r="H955" s="245">
        <v>15.208</v>
      </c>
      <c r="I955" s="246"/>
      <c r="J955" s="242"/>
      <c r="K955" s="242"/>
      <c r="L955" s="247"/>
      <c r="M955" s="248"/>
      <c r="N955" s="249"/>
      <c r="O955" s="249"/>
      <c r="P955" s="249"/>
      <c r="Q955" s="249"/>
      <c r="R955" s="249"/>
      <c r="S955" s="249"/>
      <c r="T955" s="250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1" t="s">
        <v>144</v>
      </c>
      <c r="AU955" s="251" t="s">
        <v>88</v>
      </c>
      <c r="AV955" s="14" t="s">
        <v>88</v>
      </c>
      <c r="AW955" s="14" t="s">
        <v>35</v>
      </c>
      <c r="AX955" s="14" t="s">
        <v>78</v>
      </c>
      <c r="AY955" s="251" t="s">
        <v>135</v>
      </c>
    </row>
    <row r="956" spans="1:51" s="14" customFormat="1" ht="12">
      <c r="A956" s="14"/>
      <c r="B956" s="241"/>
      <c r="C956" s="242"/>
      <c r="D956" s="232" t="s">
        <v>144</v>
      </c>
      <c r="E956" s="243" t="s">
        <v>1</v>
      </c>
      <c r="F956" s="244" t="s">
        <v>955</v>
      </c>
      <c r="G956" s="242"/>
      <c r="H956" s="245">
        <v>20.221</v>
      </c>
      <c r="I956" s="246"/>
      <c r="J956" s="242"/>
      <c r="K956" s="242"/>
      <c r="L956" s="247"/>
      <c r="M956" s="248"/>
      <c r="N956" s="249"/>
      <c r="O956" s="249"/>
      <c r="P956" s="249"/>
      <c r="Q956" s="249"/>
      <c r="R956" s="249"/>
      <c r="S956" s="249"/>
      <c r="T956" s="250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1" t="s">
        <v>144</v>
      </c>
      <c r="AU956" s="251" t="s">
        <v>88</v>
      </c>
      <c r="AV956" s="14" t="s">
        <v>88</v>
      </c>
      <c r="AW956" s="14" t="s">
        <v>35</v>
      </c>
      <c r="AX956" s="14" t="s">
        <v>78</v>
      </c>
      <c r="AY956" s="251" t="s">
        <v>135</v>
      </c>
    </row>
    <row r="957" spans="1:51" s="14" customFormat="1" ht="12">
      <c r="A957" s="14"/>
      <c r="B957" s="241"/>
      <c r="C957" s="242"/>
      <c r="D957" s="232" t="s">
        <v>144</v>
      </c>
      <c r="E957" s="243" t="s">
        <v>1</v>
      </c>
      <c r="F957" s="244" t="s">
        <v>956</v>
      </c>
      <c r="G957" s="242"/>
      <c r="H957" s="245">
        <v>13.98</v>
      </c>
      <c r="I957" s="246"/>
      <c r="J957" s="242"/>
      <c r="K957" s="242"/>
      <c r="L957" s="247"/>
      <c r="M957" s="248"/>
      <c r="N957" s="249"/>
      <c r="O957" s="249"/>
      <c r="P957" s="249"/>
      <c r="Q957" s="249"/>
      <c r="R957" s="249"/>
      <c r="S957" s="249"/>
      <c r="T957" s="250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1" t="s">
        <v>144</v>
      </c>
      <c r="AU957" s="251" t="s">
        <v>88</v>
      </c>
      <c r="AV957" s="14" t="s">
        <v>88</v>
      </c>
      <c r="AW957" s="14" t="s">
        <v>35</v>
      </c>
      <c r="AX957" s="14" t="s">
        <v>78</v>
      </c>
      <c r="AY957" s="251" t="s">
        <v>135</v>
      </c>
    </row>
    <row r="958" spans="1:51" s="14" customFormat="1" ht="12">
      <c r="A958" s="14"/>
      <c r="B958" s="241"/>
      <c r="C958" s="242"/>
      <c r="D958" s="232" t="s">
        <v>144</v>
      </c>
      <c r="E958" s="243" t="s">
        <v>1</v>
      </c>
      <c r="F958" s="244" t="s">
        <v>957</v>
      </c>
      <c r="G958" s="242"/>
      <c r="H958" s="245">
        <v>44.339</v>
      </c>
      <c r="I958" s="246"/>
      <c r="J958" s="242"/>
      <c r="K958" s="242"/>
      <c r="L958" s="247"/>
      <c r="M958" s="248"/>
      <c r="N958" s="249"/>
      <c r="O958" s="249"/>
      <c r="P958" s="249"/>
      <c r="Q958" s="249"/>
      <c r="R958" s="249"/>
      <c r="S958" s="249"/>
      <c r="T958" s="250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1" t="s">
        <v>144</v>
      </c>
      <c r="AU958" s="251" t="s">
        <v>88</v>
      </c>
      <c r="AV958" s="14" t="s">
        <v>88</v>
      </c>
      <c r="AW958" s="14" t="s">
        <v>35</v>
      </c>
      <c r="AX958" s="14" t="s">
        <v>78</v>
      </c>
      <c r="AY958" s="251" t="s">
        <v>135</v>
      </c>
    </row>
    <row r="959" spans="1:51" s="15" customFormat="1" ht="12">
      <c r="A959" s="15"/>
      <c r="B959" s="252"/>
      <c r="C959" s="253"/>
      <c r="D959" s="232" t="s">
        <v>144</v>
      </c>
      <c r="E959" s="254" t="s">
        <v>1</v>
      </c>
      <c r="F959" s="255" t="s">
        <v>152</v>
      </c>
      <c r="G959" s="253"/>
      <c r="H959" s="256">
        <v>364.397</v>
      </c>
      <c r="I959" s="257"/>
      <c r="J959" s="253"/>
      <c r="K959" s="253"/>
      <c r="L959" s="258"/>
      <c r="M959" s="259"/>
      <c r="N959" s="260"/>
      <c r="O959" s="260"/>
      <c r="P959" s="260"/>
      <c r="Q959" s="260"/>
      <c r="R959" s="260"/>
      <c r="S959" s="260"/>
      <c r="T959" s="261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T959" s="262" t="s">
        <v>144</v>
      </c>
      <c r="AU959" s="262" t="s">
        <v>88</v>
      </c>
      <c r="AV959" s="15" t="s">
        <v>142</v>
      </c>
      <c r="AW959" s="15" t="s">
        <v>35</v>
      </c>
      <c r="AX959" s="15" t="s">
        <v>86</v>
      </c>
      <c r="AY959" s="262" t="s">
        <v>135</v>
      </c>
    </row>
    <row r="960" spans="1:65" s="2" customFormat="1" ht="24.15" customHeight="1">
      <c r="A960" s="39"/>
      <c r="B960" s="40"/>
      <c r="C960" s="216" t="s">
        <v>965</v>
      </c>
      <c r="D960" s="216" t="s">
        <v>138</v>
      </c>
      <c r="E960" s="217" t="s">
        <v>966</v>
      </c>
      <c r="F960" s="218" t="s">
        <v>967</v>
      </c>
      <c r="G960" s="219" t="s">
        <v>141</v>
      </c>
      <c r="H960" s="220">
        <v>364.397</v>
      </c>
      <c r="I960" s="221"/>
      <c r="J960" s="222">
        <f>ROUND(I960*H960,2)</f>
        <v>0</v>
      </c>
      <c r="K960" s="223"/>
      <c r="L960" s="45"/>
      <c r="M960" s="224" t="s">
        <v>1</v>
      </c>
      <c r="N960" s="225" t="s">
        <v>43</v>
      </c>
      <c r="O960" s="92"/>
      <c r="P960" s="226">
        <f>O960*H960</f>
        <v>0</v>
      </c>
      <c r="Q960" s="226">
        <v>0.00022</v>
      </c>
      <c r="R960" s="226">
        <f>Q960*H960</f>
        <v>0.08016734</v>
      </c>
      <c r="S960" s="226">
        <v>0</v>
      </c>
      <c r="T960" s="227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28" t="s">
        <v>165</v>
      </c>
      <c r="AT960" s="228" t="s">
        <v>138</v>
      </c>
      <c r="AU960" s="228" t="s">
        <v>88</v>
      </c>
      <c r="AY960" s="18" t="s">
        <v>135</v>
      </c>
      <c r="BE960" s="229">
        <f>IF(N960="základní",J960,0)</f>
        <v>0</v>
      </c>
      <c r="BF960" s="229">
        <f>IF(N960="snížená",J960,0)</f>
        <v>0</v>
      </c>
      <c r="BG960" s="229">
        <f>IF(N960="zákl. přenesená",J960,0)</f>
        <v>0</v>
      </c>
      <c r="BH960" s="229">
        <f>IF(N960="sníž. přenesená",J960,0)</f>
        <v>0</v>
      </c>
      <c r="BI960" s="229">
        <f>IF(N960="nulová",J960,0)</f>
        <v>0</v>
      </c>
      <c r="BJ960" s="18" t="s">
        <v>86</v>
      </c>
      <c r="BK960" s="229">
        <f>ROUND(I960*H960,2)</f>
        <v>0</v>
      </c>
      <c r="BL960" s="18" t="s">
        <v>165</v>
      </c>
      <c r="BM960" s="228" t="s">
        <v>968</v>
      </c>
    </row>
    <row r="961" spans="1:51" s="14" customFormat="1" ht="12">
      <c r="A961" s="14"/>
      <c r="B961" s="241"/>
      <c r="C961" s="242"/>
      <c r="D961" s="232" t="s">
        <v>144</v>
      </c>
      <c r="E961" s="243" t="s">
        <v>1</v>
      </c>
      <c r="F961" s="244" t="s">
        <v>948</v>
      </c>
      <c r="G961" s="242"/>
      <c r="H961" s="245">
        <v>65.75</v>
      </c>
      <c r="I961" s="246"/>
      <c r="J961" s="242"/>
      <c r="K961" s="242"/>
      <c r="L961" s="247"/>
      <c r="M961" s="248"/>
      <c r="N961" s="249"/>
      <c r="O961" s="249"/>
      <c r="P961" s="249"/>
      <c r="Q961" s="249"/>
      <c r="R961" s="249"/>
      <c r="S961" s="249"/>
      <c r="T961" s="25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1" t="s">
        <v>144</v>
      </c>
      <c r="AU961" s="251" t="s">
        <v>88</v>
      </c>
      <c r="AV961" s="14" t="s">
        <v>88</v>
      </c>
      <c r="AW961" s="14" t="s">
        <v>35</v>
      </c>
      <c r="AX961" s="14" t="s">
        <v>78</v>
      </c>
      <c r="AY961" s="251" t="s">
        <v>135</v>
      </c>
    </row>
    <row r="962" spans="1:51" s="14" customFormat="1" ht="12">
      <c r="A962" s="14"/>
      <c r="B962" s="241"/>
      <c r="C962" s="242"/>
      <c r="D962" s="232" t="s">
        <v>144</v>
      </c>
      <c r="E962" s="243" t="s">
        <v>1</v>
      </c>
      <c r="F962" s="244" t="s">
        <v>949</v>
      </c>
      <c r="G962" s="242"/>
      <c r="H962" s="245">
        <v>185.019</v>
      </c>
      <c r="I962" s="246"/>
      <c r="J962" s="242"/>
      <c r="K962" s="242"/>
      <c r="L962" s="247"/>
      <c r="M962" s="248"/>
      <c r="N962" s="249"/>
      <c r="O962" s="249"/>
      <c r="P962" s="249"/>
      <c r="Q962" s="249"/>
      <c r="R962" s="249"/>
      <c r="S962" s="249"/>
      <c r="T962" s="250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1" t="s">
        <v>144</v>
      </c>
      <c r="AU962" s="251" t="s">
        <v>88</v>
      </c>
      <c r="AV962" s="14" t="s">
        <v>88</v>
      </c>
      <c r="AW962" s="14" t="s">
        <v>35</v>
      </c>
      <c r="AX962" s="14" t="s">
        <v>78</v>
      </c>
      <c r="AY962" s="251" t="s">
        <v>135</v>
      </c>
    </row>
    <row r="963" spans="1:51" s="14" customFormat="1" ht="12">
      <c r="A963" s="14"/>
      <c r="B963" s="241"/>
      <c r="C963" s="242"/>
      <c r="D963" s="232" t="s">
        <v>144</v>
      </c>
      <c r="E963" s="243" t="s">
        <v>1</v>
      </c>
      <c r="F963" s="244" t="s">
        <v>950</v>
      </c>
      <c r="G963" s="242"/>
      <c r="H963" s="245">
        <v>6.649</v>
      </c>
      <c r="I963" s="246"/>
      <c r="J963" s="242"/>
      <c r="K963" s="242"/>
      <c r="L963" s="247"/>
      <c r="M963" s="248"/>
      <c r="N963" s="249"/>
      <c r="O963" s="249"/>
      <c r="P963" s="249"/>
      <c r="Q963" s="249"/>
      <c r="R963" s="249"/>
      <c r="S963" s="249"/>
      <c r="T963" s="250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1" t="s">
        <v>144</v>
      </c>
      <c r="AU963" s="251" t="s">
        <v>88</v>
      </c>
      <c r="AV963" s="14" t="s">
        <v>88</v>
      </c>
      <c r="AW963" s="14" t="s">
        <v>35</v>
      </c>
      <c r="AX963" s="14" t="s">
        <v>78</v>
      </c>
      <c r="AY963" s="251" t="s">
        <v>135</v>
      </c>
    </row>
    <row r="964" spans="1:51" s="14" customFormat="1" ht="12">
      <c r="A964" s="14"/>
      <c r="B964" s="241"/>
      <c r="C964" s="242"/>
      <c r="D964" s="232" t="s">
        <v>144</v>
      </c>
      <c r="E964" s="243" t="s">
        <v>1</v>
      </c>
      <c r="F964" s="244" t="s">
        <v>951</v>
      </c>
      <c r="G964" s="242"/>
      <c r="H964" s="245">
        <v>1.649</v>
      </c>
      <c r="I964" s="246"/>
      <c r="J964" s="242"/>
      <c r="K964" s="242"/>
      <c r="L964" s="247"/>
      <c r="M964" s="248"/>
      <c r="N964" s="249"/>
      <c r="O964" s="249"/>
      <c r="P964" s="249"/>
      <c r="Q964" s="249"/>
      <c r="R964" s="249"/>
      <c r="S964" s="249"/>
      <c r="T964" s="250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1" t="s">
        <v>144</v>
      </c>
      <c r="AU964" s="251" t="s">
        <v>88</v>
      </c>
      <c r="AV964" s="14" t="s">
        <v>88</v>
      </c>
      <c r="AW964" s="14" t="s">
        <v>35</v>
      </c>
      <c r="AX964" s="14" t="s">
        <v>78</v>
      </c>
      <c r="AY964" s="251" t="s">
        <v>135</v>
      </c>
    </row>
    <row r="965" spans="1:51" s="14" customFormat="1" ht="12">
      <c r="A965" s="14"/>
      <c r="B965" s="241"/>
      <c r="C965" s="242"/>
      <c r="D965" s="232" t="s">
        <v>144</v>
      </c>
      <c r="E965" s="243" t="s">
        <v>1</v>
      </c>
      <c r="F965" s="244" t="s">
        <v>952</v>
      </c>
      <c r="G965" s="242"/>
      <c r="H965" s="245">
        <v>10.111</v>
      </c>
      <c r="I965" s="246"/>
      <c r="J965" s="242"/>
      <c r="K965" s="242"/>
      <c r="L965" s="247"/>
      <c r="M965" s="248"/>
      <c r="N965" s="249"/>
      <c r="O965" s="249"/>
      <c r="P965" s="249"/>
      <c r="Q965" s="249"/>
      <c r="R965" s="249"/>
      <c r="S965" s="249"/>
      <c r="T965" s="250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1" t="s">
        <v>144</v>
      </c>
      <c r="AU965" s="251" t="s">
        <v>88</v>
      </c>
      <c r="AV965" s="14" t="s">
        <v>88</v>
      </c>
      <c r="AW965" s="14" t="s">
        <v>35</v>
      </c>
      <c r="AX965" s="14" t="s">
        <v>78</v>
      </c>
      <c r="AY965" s="251" t="s">
        <v>135</v>
      </c>
    </row>
    <row r="966" spans="1:51" s="14" customFormat="1" ht="12">
      <c r="A966" s="14"/>
      <c r="B966" s="241"/>
      <c r="C966" s="242"/>
      <c r="D966" s="232" t="s">
        <v>144</v>
      </c>
      <c r="E966" s="243" t="s">
        <v>1</v>
      </c>
      <c r="F966" s="244" t="s">
        <v>953</v>
      </c>
      <c r="G966" s="242"/>
      <c r="H966" s="245">
        <v>1.471</v>
      </c>
      <c r="I966" s="246"/>
      <c r="J966" s="242"/>
      <c r="K966" s="242"/>
      <c r="L966" s="247"/>
      <c r="M966" s="248"/>
      <c r="N966" s="249"/>
      <c r="O966" s="249"/>
      <c r="P966" s="249"/>
      <c r="Q966" s="249"/>
      <c r="R966" s="249"/>
      <c r="S966" s="249"/>
      <c r="T966" s="250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1" t="s">
        <v>144</v>
      </c>
      <c r="AU966" s="251" t="s">
        <v>88</v>
      </c>
      <c r="AV966" s="14" t="s">
        <v>88</v>
      </c>
      <c r="AW966" s="14" t="s">
        <v>35</v>
      </c>
      <c r="AX966" s="14" t="s">
        <v>78</v>
      </c>
      <c r="AY966" s="251" t="s">
        <v>135</v>
      </c>
    </row>
    <row r="967" spans="1:51" s="14" customFormat="1" ht="12">
      <c r="A967" s="14"/>
      <c r="B967" s="241"/>
      <c r="C967" s="242"/>
      <c r="D967" s="232" t="s">
        <v>144</v>
      </c>
      <c r="E967" s="243" t="s">
        <v>1</v>
      </c>
      <c r="F967" s="244" t="s">
        <v>954</v>
      </c>
      <c r="G967" s="242"/>
      <c r="H967" s="245">
        <v>15.208</v>
      </c>
      <c r="I967" s="246"/>
      <c r="J967" s="242"/>
      <c r="K967" s="242"/>
      <c r="L967" s="247"/>
      <c r="M967" s="248"/>
      <c r="N967" s="249"/>
      <c r="O967" s="249"/>
      <c r="P967" s="249"/>
      <c r="Q967" s="249"/>
      <c r="R967" s="249"/>
      <c r="S967" s="249"/>
      <c r="T967" s="250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1" t="s">
        <v>144</v>
      </c>
      <c r="AU967" s="251" t="s">
        <v>88</v>
      </c>
      <c r="AV967" s="14" t="s">
        <v>88</v>
      </c>
      <c r="AW967" s="14" t="s">
        <v>35</v>
      </c>
      <c r="AX967" s="14" t="s">
        <v>78</v>
      </c>
      <c r="AY967" s="251" t="s">
        <v>135</v>
      </c>
    </row>
    <row r="968" spans="1:51" s="14" customFormat="1" ht="12">
      <c r="A968" s="14"/>
      <c r="B968" s="241"/>
      <c r="C968" s="242"/>
      <c r="D968" s="232" t="s">
        <v>144</v>
      </c>
      <c r="E968" s="243" t="s">
        <v>1</v>
      </c>
      <c r="F968" s="244" t="s">
        <v>955</v>
      </c>
      <c r="G968" s="242"/>
      <c r="H968" s="245">
        <v>20.221</v>
      </c>
      <c r="I968" s="246"/>
      <c r="J968" s="242"/>
      <c r="K968" s="242"/>
      <c r="L968" s="247"/>
      <c r="M968" s="248"/>
      <c r="N968" s="249"/>
      <c r="O968" s="249"/>
      <c r="P968" s="249"/>
      <c r="Q968" s="249"/>
      <c r="R968" s="249"/>
      <c r="S968" s="249"/>
      <c r="T968" s="250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1" t="s">
        <v>144</v>
      </c>
      <c r="AU968" s="251" t="s">
        <v>88</v>
      </c>
      <c r="AV968" s="14" t="s">
        <v>88</v>
      </c>
      <c r="AW968" s="14" t="s">
        <v>35</v>
      </c>
      <c r="AX968" s="14" t="s">
        <v>78</v>
      </c>
      <c r="AY968" s="251" t="s">
        <v>135</v>
      </c>
    </row>
    <row r="969" spans="1:51" s="14" customFormat="1" ht="12">
      <c r="A969" s="14"/>
      <c r="B969" s="241"/>
      <c r="C969" s="242"/>
      <c r="D969" s="232" t="s">
        <v>144</v>
      </c>
      <c r="E969" s="243" t="s">
        <v>1</v>
      </c>
      <c r="F969" s="244" t="s">
        <v>956</v>
      </c>
      <c r="G969" s="242"/>
      <c r="H969" s="245">
        <v>13.98</v>
      </c>
      <c r="I969" s="246"/>
      <c r="J969" s="242"/>
      <c r="K969" s="242"/>
      <c r="L969" s="247"/>
      <c r="M969" s="248"/>
      <c r="N969" s="249"/>
      <c r="O969" s="249"/>
      <c r="P969" s="249"/>
      <c r="Q969" s="249"/>
      <c r="R969" s="249"/>
      <c r="S969" s="249"/>
      <c r="T969" s="250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1" t="s">
        <v>144</v>
      </c>
      <c r="AU969" s="251" t="s">
        <v>88</v>
      </c>
      <c r="AV969" s="14" t="s">
        <v>88</v>
      </c>
      <c r="AW969" s="14" t="s">
        <v>35</v>
      </c>
      <c r="AX969" s="14" t="s">
        <v>78</v>
      </c>
      <c r="AY969" s="251" t="s">
        <v>135</v>
      </c>
    </row>
    <row r="970" spans="1:51" s="14" customFormat="1" ht="12">
      <c r="A970" s="14"/>
      <c r="B970" s="241"/>
      <c r="C970" s="242"/>
      <c r="D970" s="232" t="s">
        <v>144</v>
      </c>
      <c r="E970" s="243" t="s">
        <v>1</v>
      </c>
      <c r="F970" s="244" t="s">
        <v>957</v>
      </c>
      <c r="G970" s="242"/>
      <c r="H970" s="245">
        <v>44.339</v>
      </c>
      <c r="I970" s="246"/>
      <c r="J970" s="242"/>
      <c r="K970" s="242"/>
      <c r="L970" s="247"/>
      <c r="M970" s="248"/>
      <c r="N970" s="249"/>
      <c r="O970" s="249"/>
      <c r="P970" s="249"/>
      <c r="Q970" s="249"/>
      <c r="R970" s="249"/>
      <c r="S970" s="249"/>
      <c r="T970" s="250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51" t="s">
        <v>144</v>
      </c>
      <c r="AU970" s="251" t="s">
        <v>88</v>
      </c>
      <c r="AV970" s="14" t="s">
        <v>88</v>
      </c>
      <c r="AW970" s="14" t="s">
        <v>35</v>
      </c>
      <c r="AX970" s="14" t="s">
        <v>78</v>
      </c>
      <c r="AY970" s="251" t="s">
        <v>135</v>
      </c>
    </row>
    <row r="971" spans="1:51" s="15" customFormat="1" ht="12">
      <c r="A971" s="15"/>
      <c r="B971" s="252"/>
      <c r="C971" s="253"/>
      <c r="D971" s="232" t="s">
        <v>144</v>
      </c>
      <c r="E971" s="254" t="s">
        <v>1</v>
      </c>
      <c r="F971" s="255" t="s">
        <v>152</v>
      </c>
      <c r="G971" s="253"/>
      <c r="H971" s="256">
        <v>364.397</v>
      </c>
      <c r="I971" s="257"/>
      <c r="J971" s="253"/>
      <c r="K971" s="253"/>
      <c r="L971" s="258"/>
      <c r="M971" s="259"/>
      <c r="N971" s="260"/>
      <c r="O971" s="260"/>
      <c r="P971" s="260"/>
      <c r="Q971" s="260"/>
      <c r="R971" s="260"/>
      <c r="S971" s="260"/>
      <c r="T971" s="261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62" t="s">
        <v>144</v>
      </c>
      <c r="AU971" s="262" t="s">
        <v>88</v>
      </c>
      <c r="AV971" s="15" t="s">
        <v>142</v>
      </c>
      <c r="AW971" s="15" t="s">
        <v>35</v>
      </c>
      <c r="AX971" s="15" t="s">
        <v>86</v>
      </c>
      <c r="AY971" s="262" t="s">
        <v>135</v>
      </c>
    </row>
    <row r="972" spans="1:63" s="12" customFormat="1" ht="22.8" customHeight="1">
      <c r="A972" s="12"/>
      <c r="B972" s="200"/>
      <c r="C972" s="201"/>
      <c r="D972" s="202" t="s">
        <v>77</v>
      </c>
      <c r="E972" s="214" t="s">
        <v>969</v>
      </c>
      <c r="F972" s="214" t="s">
        <v>970</v>
      </c>
      <c r="G972" s="201"/>
      <c r="H972" s="201"/>
      <c r="I972" s="204"/>
      <c r="J972" s="215">
        <f>BK972</f>
        <v>0</v>
      </c>
      <c r="K972" s="201"/>
      <c r="L972" s="206"/>
      <c r="M972" s="207"/>
      <c r="N972" s="208"/>
      <c r="O972" s="208"/>
      <c r="P972" s="209">
        <f>SUM(P973:P974)</f>
        <v>0</v>
      </c>
      <c r="Q972" s="208"/>
      <c r="R972" s="209">
        <f>SUM(R973:R974)</f>
        <v>0.0025</v>
      </c>
      <c r="S972" s="208"/>
      <c r="T972" s="210">
        <f>SUM(T973:T974)</f>
        <v>0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11" t="s">
        <v>88</v>
      </c>
      <c r="AT972" s="212" t="s">
        <v>77</v>
      </c>
      <c r="AU972" s="212" t="s">
        <v>86</v>
      </c>
      <c r="AY972" s="211" t="s">
        <v>135</v>
      </c>
      <c r="BK972" s="213">
        <f>SUM(BK973:BK974)</f>
        <v>0</v>
      </c>
    </row>
    <row r="973" spans="1:65" s="2" customFormat="1" ht="24.15" customHeight="1">
      <c r="A973" s="39"/>
      <c r="B973" s="40"/>
      <c r="C973" s="216" t="s">
        <v>971</v>
      </c>
      <c r="D973" s="216" t="s">
        <v>138</v>
      </c>
      <c r="E973" s="217" t="s">
        <v>972</v>
      </c>
      <c r="F973" s="218" t="s">
        <v>973</v>
      </c>
      <c r="G973" s="219" t="s">
        <v>141</v>
      </c>
      <c r="H973" s="220">
        <v>10</v>
      </c>
      <c r="I973" s="221"/>
      <c r="J973" s="222">
        <f>ROUND(I973*H973,2)</f>
        <v>0</v>
      </c>
      <c r="K973" s="223"/>
      <c r="L973" s="45"/>
      <c r="M973" s="224" t="s">
        <v>1</v>
      </c>
      <c r="N973" s="225" t="s">
        <v>43</v>
      </c>
      <c r="O973" s="92"/>
      <c r="P973" s="226">
        <f>O973*H973</f>
        <v>0</v>
      </c>
      <c r="Q973" s="226">
        <v>0.00025</v>
      </c>
      <c r="R973" s="226">
        <f>Q973*H973</f>
        <v>0.0025</v>
      </c>
      <c r="S973" s="226">
        <v>0</v>
      </c>
      <c r="T973" s="227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28" t="s">
        <v>165</v>
      </c>
      <c r="AT973" s="228" t="s">
        <v>138</v>
      </c>
      <c r="AU973" s="228" t="s">
        <v>88</v>
      </c>
      <c r="AY973" s="18" t="s">
        <v>135</v>
      </c>
      <c r="BE973" s="229">
        <f>IF(N973="základní",J973,0)</f>
        <v>0</v>
      </c>
      <c r="BF973" s="229">
        <f>IF(N973="snížená",J973,0)</f>
        <v>0</v>
      </c>
      <c r="BG973" s="229">
        <f>IF(N973="zákl. přenesená",J973,0)</f>
        <v>0</v>
      </c>
      <c r="BH973" s="229">
        <f>IF(N973="sníž. přenesená",J973,0)</f>
        <v>0</v>
      </c>
      <c r="BI973" s="229">
        <f>IF(N973="nulová",J973,0)</f>
        <v>0</v>
      </c>
      <c r="BJ973" s="18" t="s">
        <v>86</v>
      </c>
      <c r="BK973" s="229">
        <f>ROUND(I973*H973,2)</f>
        <v>0</v>
      </c>
      <c r="BL973" s="18" t="s">
        <v>165</v>
      </c>
      <c r="BM973" s="228" t="s">
        <v>974</v>
      </c>
    </row>
    <row r="974" spans="1:51" s="14" customFormat="1" ht="12">
      <c r="A974" s="14"/>
      <c r="B974" s="241"/>
      <c r="C974" s="242"/>
      <c r="D974" s="232" t="s">
        <v>144</v>
      </c>
      <c r="E974" s="243" t="s">
        <v>1</v>
      </c>
      <c r="F974" s="244" t="s">
        <v>975</v>
      </c>
      <c r="G974" s="242"/>
      <c r="H974" s="245">
        <v>10</v>
      </c>
      <c r="I974" s="246"/>
      <c r="J974" s="242"/>
      <c r="K974" s="242"/>
      <c r="L974" s="247"/>
      <c r="M974" s="248"/>
      <c r="N974" s="249"/>
      <c r="O974" s="249"/>
      <c r="P974" s="249"/>
      <c r="Q974" s="249"/>
      <c r="R974" s="249"/>
      <c r="S974" s="249"/>
      <c r="T974" s="250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1" t="s">
        <v>144</v>
      </c>
      <c r="AU974" s="251" t="s">
        <v>88</v>
      </c>
      <c r="AV974" s="14" t="s">
        <v>88</v>
      </c>
      <c r="AW974" s="14" t="s">
        <v>35</v>
      </c>
      <c r="AX974" s="14" t="s">
        <v>86</v>
      </c>
      <c r="AY974" s="251" t="s">
        <v>135</v>
      </c>
    </row>
    <row r="975" spans="1:63" s="12" customFormat="1" ht="25.9" customHeight="1">
      <c r="A975" s="12"/>
      <c r="B975" s="200"/>
      <c r="C975" s="201"/>
      <c r="D975" s="202" t="s">
        <v>77</v>
      </c>
      <c r="E975" s="203" t="s">
        <v>976</v>
      </c>
      <c r="F975" s="203" t="s">
        <v>977</v>
      </c>
      <c r="G975" s="201"/>
      <c r="H975" s="201"/>
      <c r="I975" s="204"/>
      <c r="J975" s="205">
        <f>BK975</f>
        <v>0</v>
      </c>
      <c r="K975" s="201"/>
      <c r="L975" s="206"/>
      <c r="M975" s="207"/>
      <c r="N975" s="208"/>
      <c r="O975" s="208"/>
      <c r="P975" s="209">
        <f>P976+P981+P983+P985+P987</f>
        <v>0</v>
      </c>
      <c r="Q975" s="208"/>
      <c r="R975" s="209">
        <f>R976+R981+R983+R985+R987</f>
        <v>0</v>
      </c>
      <c r="S975" s="208"/>
      <c r="T975" s="210">
        <f>T976+T981+T983+T985+T987</f>
        <v>0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211" t="s">
        <v>189</v>
      </c>
      <c r="AT975" s="212" t="s">
        <v>77</v>
      </c>
      <c r="AU975" s="212" t="s">
        <v>78</v>
      </c>
      <c r="AY975" s="211" t="s">
        <v>135</v>
      </c>
      <c r="BK975" s="213">
        <f>BK976+BK981+BK983+BK985+BK987</f>
        <v>0</v>
      </c>
    </row>
    <row r="976" spans="1:63" s="12" customFormat="1" ht="22.8" customHeight="1">
      <c r="A976" s="12"/>
      <c r="B976" s="200"/>
      <c r="C976" s="201"/>
      <c r="D976" s="202" t="s">
        <v>77</v>
      </c>
      <c r="E976" s="214" t="s">
        <v>978</v>
      </c>
      <c r="F976" s="214" t="s">
        <v>979</v>
      </c>
      <c r="G976" s="201"/>
      <c r="H976" s="201"/>
      <c r="I976" s="204"/>
      <c r="J976" s="215">
        <f>BK976</f>
        <v>0</v>
      </c>
      <c r="K976" s="201"/>
      <c r="L976" s="206"/>
      <c r="M976" s="207"/>
      <c r="N976" s="208"/>
      <c r="O976" s="208"/>
      <c r="P976" s="209">
        <f>SUM(P977:P980)</f>
        <v>0</v>
      </c>
      <c r="Q976" s="208"/>
      <c r="R976" s="209">
        <f>SUM(R977:R980)</f>
        <v>0</v>
      </c>
      <c r="S976" s="208"/>
      <c r="T976" s="210">
        <f>SUM(T977:T980)</f>
        <v>0</v>
      </c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R976" s="211" t="s">
        <v>189</v>
      </c>
      <c r="AT976" s="212" t="s">
        <v>77</v>
      </c>
      <c r="AU976" s="212" t="s">
        <v>86</v>
      </c>
      <c r="AY976" s="211" t="s">
        <v>135</v>
      </c>
      <c r="BK976" s="213">
        <f>SUM(BK977:BK980)</f>
        <v>0</v>
      </c>
    </row>
    <row r="977" spans="1:65" s="2" customFormat="1" ht="37.8" customHeight="1">
      <c r="A977" s="39"/>
      <c r="B977" s="40"/>
      <c r="C977" s="216" t="s">
        <v>980</v>
      </c>
      <c r="D977" s="216" t="s">
        <v>138</v>
      </c>
      <c r="E977" s="217" t="s">
        <v>981</v>
      </c>
      <c r="F977" s="218" t="s">
        <v>982</v>
      </c>
      <c r="G977" s="219" t="s">
        <v>983</v>
      </c>
      <c r="H977" s="220">
        <v>1</v>
      </c>
      <c r="I977" s="221"/>
      <c r="J977" s="222">
        <f>ROUND(I977*H977,2)</f>
        <v>0</v>
      </c>
      <c r="K977" s="223"/>
      <c r="L977" s="45"/>
      <c r="M977" s="224" t="s">
        <v>1</v>
      </c>
      <c r="N977" s="225" t="s">
        <v>43</v>
      </c>
      <c r="O977" s="92"/>
      <c r="P977" s="226">
        <f>O977*H977</f>
        <v>0</v>
      </c>
      <c r="Q977" s="226">
        <v>0</v>
      </c>
      <c r="R977" s="226">
        <f>Q977*H977</f>
        <v>0</v>
      </c>
      <c r="S977" s="226">
        <v>0</v>
      </c>
      <c r="T977" s="227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28" t="s">
        <v>984</v>
      </c>
      <c r="AT977" s="228" t="s">
        <v>138</v>
      </c>
      <c r="AU977" s="228" t="s">
        <v>88</v>
      </c>
      <c r="AY977" s="18" t="s">
        <v>135</v>
      </c>
      <c r="BE977" s="229">
        <f>IF(N977="základní",J977,0)</f>
        <v>0</v>
      </c>
      <c r="BF977" s="229">
        <f>IF(N977="snížená",J977,0)</f>
        <v>0</v>
      </c>
      <c r="BG977" s="229">
        <f>IF(N977="zákl. přenesená",J977,0)</f>
        <v>0</v>
      </c>
      <c r="BH977" s="229">
        <f>IF(N977="sníž. přenesená",J977,0)</f>
        <v>0</v>
      </c>
      <c r="BI977" s="229">
        <f>IF(N977="nulová",J977,0)</f>
        <v>0</v>
      </c>
      <c r="BJ977" s="18" t="s">
        <v>86</v>
      </c>
      <c r="BK977" s="229">
        <f>ROUND(I977*H977,2)</f>
        <v>0</v>
      </c>
      <c r="BL977" s="18" t="s">
        <v>984</v>
      </c>
      <c r="BM977" s="228" t="s">
        <v>985</v>
      </c>
    </row>
    <row r="978" spans="1:65" s="2" customFormat="1" ht="24.15" customHeight="1">
      <c r="A978" s="39"/>
      <c r="B978" s="40"/>
      <c r="C978" s="216" t="s">
        <v>986</v>
      </c>
      <c r="D978" s="216" t="s">
        <v>138</v>
      </c>
      <c r="E978" s="217" t="s">
        <v>987</v>
      </c>
      <c r="F978" s="218" t="s">
        <v>988</v>
      </c>
      <c r="G978" s="219" t="s">
        <v>983</v>
      </c>
      <c r="H978" s="220">
        <v>1</v>
      </c>
      <c r="I978" s="221"/>
      <c r="J978" s="222">
        <f>ROUND(I978*H978,2)</f>
        <v>0</v>
      </c>
      <c r="K978" s="223"/>
      <c r="L978" s="45"/>
      <c r="M978" s="224" t="s">
        <v>1</v>
      </c>
      <c r="N978" s="225" t="s">
        <v>43</v>
      </c>
      <c r="O978" s="92"/>
      <c r="P978" s="226">
        <f>O978*H978</f>
        <v>0</v>
      </c>
      <c r="Q978" s="226">
        <v>0</v>
      </c>
      <c r="R978" s="226">
        <f>Q978*H978</f>
        <v>0</v>
      </c>
      <c r="S978" s="226">
        <v>0</v>
      </c>
      <c r="T978" s="227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28" t="s">
        <v>984</v>
      </c>
      <c r="AT978" s="228" t="s">
        <v>138</v>
      </c>
      <c r="AU978" s="228" t="s">
        <v>88</v>
      </c>
      <c r="AY978" s="18" t="s">
        <v>135</v>
      </c>
      <c r="BE978" s="229">
        <f>IF(N978="základní",J978,0)</f>
        <v>0</v>
      </c>
      <c r="BF978" s="229">
        <f>IF(N978="snížená",J978,0)</f>
        <v>0</v>
      </c>
      <c r="BG978" s="229">
        <f>IF(N978="zákl. přenesená",J978,0)</f>
        <v>0</v>
      </c>
      <c r="BH978" s="229">
        <f>IF(N978="sníž. přenesená",J978,0)</f>
        <v>0</v>
      </c>
      <c r="BI978" s="229">
        <f>IF(N978="nulová",J978,0)</f>
        <v>0</v>
      </c>
      <c r="BJ978" s="18" t="s">
        <v>86</v>
      </c>
      <c r="BK978" s="229">
        <f>ROUND(I978*H978,2)</f>
        <v>0</v>
      </c>
      <c r="BL978" s="18" t="s">
        <v>984</v>
      </c>
      <c r="BM978" s="228" t="s">
        <v>989</v>
      </c>
    </row>
    <row r="979" spans="1:65" s="2" customFormat="1" ht="16.5" customHeight="1">
      <c r="A979" s="39"/>
      <c r="B979" s="40"/>
      <c r="C979" s="216" t="s">
        <v>990</v>
      </c>
      <c r="D979" s="216" t="s">
        <v>138</v>
      </c>
      <c r="E979" s="217" t="s">
        <v>991</v>
      </c>
      <c r="F979" s="218" t="s">
        <v>992</v>
      </c>
      <c r="G979" s="219" t="s">
        <v>983</v>
      </c>
      <c r="H979" s="220">
        <v>1</v>
      </c>
      <c r="I979" s="221"/>
      <c r="J979" s="222">
        <f>ROUND(I979*H979,2)</f>
        <v>0</v>
      </c>
      <c r="K979" s="223"/>
      <c r="L979" s="45"/>
      <c r="M979" s="224" t="s">
        <v>1</v>
      </c>
      <c r="N979" s="225" t="s">
        <v>43</v>
      </c>
      <c r="O979" s="92"/>
      <c r="P979" s="226">
        <f>O979*H979</f>
        <v>0</v>
      </c>
      <c r="Q979" s="226">
        <v>0</v>
      </c>
      <c r="R979" s="226">
        <f>Q979*H979</f>
        <v>0</v>
      </c>
      <c r="S979" s="226">
        <v>0</v>
      </c>
      <c r="T979" s="227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28" t="s">
        <v>984</v>
      </c>
      <c r="AT979" s="228" t="s">
        <v>138</v>
      </c>
      <c r="AU979" s="228" t="s">
        <v>88</v>
      </c>
      <c r="AY979" s="18" t="s">
        <v>135</v>
      </c>
      <c r="BE979" s="229">
        <f>IF(N979="základní",J979,0)</f>
        <v>0</v>
      </c>
      <c r="BF979" s="229">
        <f>IF(N979="snížená",J979,0)</f>
        <v>0</v>
      </c>
      <c r="BG979" s="229">
        <f>IF(N979="zákl. přenesená",J979,0)</f>
        <v>0</v>
      </c>
      <c r="BH979" s="229">
        <f>IF(N979="sníž. přenesená",J979,0)</f>
        <v>0</v>
      </c>
      <c r="BI979" s="229">
        <f>IF(N979="nulová",J979,0)</f>
        <v>0</v>
      </c>
      <c r="BJ979" s="18" t="s">
        <v>86</v>
      </c>
      <c r="BK979" s="229">
        <f>ROUND(I979*H979,2)</f>
        <v>0</v>
      </c>
      <c r="BL979" s="18" t="s">
        <v>984</v>
      </c>
      <c r="BM979" s="228" t="s">
        <v>993</v>
      </c>
    </row>
    <row r="980" spans="1:65" s="2" customFormat="1" ht="16.5" customHeight="1">
      <c r="A980" s="39"/>
      <c r="B980" s="40"/>
      <c r="C980" s="216" t="s">
        <v>994</v>
      </c>
      <c r="D980" s="216" t="s">
        <v>138</v>
      </c>
      <c r="E980" s="217" t="s">
        <v>995</v>
      </c>
      <c r="F980" s="218" t="s">
        <v>996</v>
      </c>
      <c r="G980" s="219" t="s">
        <v>983</v>
      </c>
      <c r="H980" s="220">
        <v>1</v>
      </c>
      <c r="I980" s="221"/>
      <c r="J980" s="222">
        <f>ROUND(I980*H980,2)</f>
        <v>0</v>
      </c>
      <c r="K980" s="223"/>
      <c r="L980" s="45"/>
      <c r="M980" s="224" t="s">
        <v>1</v>
      </c>
      <c r="N980" s="225" t="s">
        <v>43</v>
      </c>
      <c r="O980" s="92"/>
      <c r="P980" s="226">
        <f>O980*H980</f>
        <v>0</v>
      </c>
      <c r="Q980" s="226">
        <v>0</v>
      </c>
      <c r="R980" s="226">
        <f>Q980*H980</f>
        <v>0</v>
      </c>
      <c r="S980" s="226">
        <v>0</v>
      </c>
      <c r="T980" s="227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28" t="s">
        <v>984</v>
      </c>
      <c r="AT980" s="228" t="s">
        <v>138</v>
      </c>
      <c r="AU980" s="228" t="s">
        <v>88</v>
      </c>
      <c r="AY980" s="18" t="s">
        <v>135</v>
      </c>
      <c r="BE980" s="229">
        <f>IF(N980="základní",J980,0)</f>
        <v>0</v>
      </c>
      <c r="BF980" s="229">
        <f>IF(N980="snížená",J980,0)</f>
        <v>0</v>
      </c>
      <c r="BG980" s="229">
        <f>IF(N980="zákl. přenesená",J980,0)</f>
        <v>0</v>
      </c>
      <c r="BH980" s="229">
        <f>IF(N980="sníž. přenesená",J980,0)</f>
        <v>0</v>
      </c>
      <c r="BI980" s="229">
        <f>IF(N980="nulová",J980,0)</f>
        <v>0</v>
      </c>
      <c r="BJ980" s="18" t="s">
        <v>86</v>
      </c>
      <c r="BK980" s="229">
        <f>ROUND(I980*H980,2)</f>
        <v>0</v>
      </c>
      <c r="BL980" s="18" t="s">
        <v>984</v>
      </c>
      <c r="BM980" s="228" t="s">
        <v>997</v>
      </c>
    </row>
    <row r="981" spans="1:63" s="12" customFormat="1" ht="22.8" customHeight="1">
      <c r="A981" s="12"/>
      <c r="B981" s="200"/>
      <c r="C981" s="201"/>
      <c r="D981" s="202" t="s">
        <v>77</v>
      </c>
      <c r="E981" s="214" t="s">
        <v>998</v>
      </c>
      <c r="F981" s="214" t="s">
        <v>999</v>
      </c>
      <c r="G981" s="201"/>
      <c r="H981" s="201"/>
      <c r="I981" s="204"/>
      <c r="J981" s="215">
        <f>BK981</f>
        <v>0</v>
      </c>
      <c r="K981" s="201"/>
      <c r="L981" s="206"/>
      <c r="M981" s="207"/>
      <c r="N981" s="208"/>
      <c r="O981" s="208"/>
      <c r="P981" s="209">
        <f>P982</f>
        <v>0</v>
      </c>
      <c r="Q981" s="208"/>
      <c r="R981" s="209">
        <f>R982</f>
        <v>0</v>
      </c>
      <c r="S981" s="208"/>
      <c r="T981" s="210">
        <f>T982</f>
        <v>0</v>
      </c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R981" s="211" t="s">
        <v>189</v>
      </c>
      <c r="AT981" s="212" t="s">
        <v>77</v>
      </c>
      <c r="AU981" s="212" t="s">
        <v>86</v>
      </c>
      <c r="AY981" s="211" t="s">
        <v>135</v>
      </c>
      <c r="BK981" s="213">
        <f>BK982</f>
        <v>0</v>
      </c>
    </row>
    <row r="982" spans="1:65" s="2" customFormat="1" ht="16.5" customHeight="1">
      <c r="A982" s="39"/>
      <c r="B982" s="40"/>
      <c r="C982" s="216" t="s">
        <v>1000</v>
      </c>
      <c r="D982" s="216" t="s">
        <v>138</v>
      </c>
      <c r="E982" s="217" t="s">
        <v>1001</v>
      </c>
      <c r="F982" s="218" t="s">
        <v>1002</v>
      </c>
      <c r="G982" s="219" t="s">
        <v>983</v>
      </c>
      <c r="H982" s="220">
        <v>1</v>
      </c>
      <c r="I982" s="221"/>
      <c r="J982" s="222">
        <f>ROUND(I982*H982,2)</f>
        <v>0</v>
      </c>
      <c r="K982" s="223"/>
      <c r="L982" s="45"/>
      <c r="M982" s="224" t="s">
        <v>1</v>
      </c>
      <c r="N982" s="225" t="s">
        <v>43</v>
      </c>
      <c r="O982" s="92"/>
      <c r="P982" s="226">
        <f>O982*H982</f>
        <v>0</v>
      </c>
      <c r="Q982" s="226">
        <v>0</v>
      </c>
      <c r="R982" s="226">
        <f>Q982*H982</f>
        <v>0</v>
      </c>
      <c r="S982" s="226">
        <v>0</v>
      </c>
      <c r="T982" s="227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28" t="s">
        <v>984</v>
      </c>
      <c r="AT982" s="228" t="s">
        <v>138</v>
      </c>
      <c r="AU982" s="228" t="s">
        <v>88</v>
      </c>
      <c r="AY982" s="18" t="s">
        <v>135</v>
      </c>
      <c r="BE982" s="229">
        <f>IF(N982="základní",J982,0)</f>
        <v>0</v>
      </c>
      <c r="BF982" s="229">
        <f>IF(N982="snížená",J982,0)</f>
        <v>0</v>
      </c>
      <c r="BG982" s="229">
        <f>IF(N982="zákl. přenesená",J982,0)</f>
        <v>0</v>
      </c>
      <c r="BH982" s="229">
        <f>IF(N982="sníž. přenesená",J982,0)</f>
        <v>0</v>
      </c>
      <c r="BI982" s="229">
        <f>IF(N982="nulová",J982,0)</f>
        <v>0</v>
      </c>
      <c r="BJ982" s="18" t="s">
        <v>86</v>
      </c>
      <c r="BK982" s="229">
        <f>ROUND(I982*H982,2)</f>
        <v>0</v>
      </c>
      <c r="BL982" s="18" t="s">
        <v>984</v>
      </c>
      <c r="BM982" s="228" t="s">
        <v>1003</v>
      </c>
    </row>
    <row r="983" spans="1:63" s="12" customFormat="1" ht="22.8" customHeight="1">
      <c r="A983" s="12"/>
      <c r="B983" s="200"/>
      <c r="C983" s="201"/>
      <c r="D983" s="202" t="s">
        <v>77</v>
      </c>
      <c r="E983" s="214" t="s">
        <v>1004</v>
      </c>
      <c r="F983" s="214" t="s">
        <v>1005</v>
      </c>
      <c r="G983" s="201"/>
      <c r="H983" s="201"/>
      <c r="I983" s="204"/>
      <c r="J983" s="215">
        <f>BK983</f>
        <v>0</v>
      </c>
      <c r="K983" s="201"/>
      <c r="L983" s="206"/>
      <c r="M983" s="207"/>
      <c r="N983" s="208"/>
      <c r="O983" s="208"/>
      <c r="P983" s="209">
        <f>P984</f>
        <v>0</v>
      </c>
      <c r="Q983" s="208"/>
      <c r="R983" s="209">
        <f>R984</f>
        <v>0</v>
      </c>
      <c r="S983" s="208"/>
      <c r="T983" s="210">
        <f>T984</f>
        <v>0</v>
      </c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R983" s="211" t="s">
        <v>189</v>
      </c>
      <c r="AT983" s="212" t="s">
        <v>77</v>
      </c>
      <c r="AU983" s="212" t="s">
        <v>86</v>
      </c>
      <c r="AY983" s="211" t="s">
        <v>135</v>
      </c>
      <c r="BK983" s="213">
        <f>BK984</f>
        <v>0</v>
      </c>
    </row>
    <row r="984" spans="1:65" s="2" customFormat="1" ht="16.5" customHeight="1">
      <c r="A984" s="39"/>
      <c r="B984" s="40"/>
      <c r="C984" s="216" t="s">
        <v>1006</v>
      </c>
      <c r="D984" s="216" t="s">
        <v>138</v>
      </c>
      <c r="E984" s="217" t="s">
        <v>1007</v>
      </c>
      <c r="F984" s="218" t="s">
        <v>1008</v>
      </c>
      <c r="G984" s="219" t="s">
        <v>983</v>
      </c>
      <c r="H984" s="220">
        <v>1</v>
      </c>
      <c r="I984" s="221"/>
      <c r="J984" s="222">
        <f>ROUND(I984*H984,2)</f>
        <v>0</v>
      </c>
      <c r="K984" s="223"/>
      <c r="L984" s="45"/>
      <c r="M984" s="224" t="s">
        <v>1</v>
      </c>
      <c r="N984" s="225" t="s">
        <v>43</v>
      </c>
      <c r="O984" s="92"/>
      <c r="P984" s="226">
        <f>O984*H984</f>
        <v>0</v>
      </c>
      <c r="Q984" s="226">
        <v>0</v>
      </c>
      <c r="R984" s="226">
        <f>Q984*H984</f>
        <v>0</v>
      </c>
      <c r="S984" s="226">
        <v>0</v>
      </c>
      <c r="T984" s="227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28" t="s">
        <v>984</v>
      </c>
      <c r="AT984" s="228" t="s">
        <v>138</v>
      </c>
      <c r="AU984" s="228" t="s">
        <v>88</v>
      </c>
      <c r="AY984" s="18" t="s">
        <v>135</v>
      </c>
      <c r="BE984" s="229">
        <f>IF(N984="základní",J984,0)</f>
        <v>0</v>
      </c>
      <c r="BF984" s="229">
        <f>IF(N984="snížená",J984,0)</f>
        <v>0</v>
      </c>
      <c r="BG984" s="229">
        <f>IF(N984="zákl. přenesená",J984,0)</f>
        <v>0</v>
      </c>
      <c r="BH984" s="229">
        <f>IF(N984="sníž. přenesená",J984,0)</f>
        <v>0</v>
      </c>
      <c r="BI984" s="229">
        <f>IF(N984="nulová",J984,0)</f>
        <v>0</v>
      </c>
      <c r="BJ984" s="18" t="s">
        <v>86</v>
      </c>
      <c r="BK984" s="229">
        <f>ROUND(I984*H984,2)</f>
        <v>0</v>
      </c>
      <c r="BL984" s="18" t="s">
        <v>984</v>
      </c>
      <c r="BM984" s="228" t="s">
        <v>1009</v>
      </c>
    </row>
    <row r="985" spans="1:63" s="12" customFormat="1" ht="22.8" customHeight="1">
      <c r="A985" s="12"/>
      <c r="B985" s="200"/>
      <c r="C985" s="201"/>
      <c r="D985" s="202" t="s">
        <v>77</v>
      </c>
      <c r="E985" s="214" t="s">
        <v>1010</v>
      </c>
      <c r="F985" s="214" t="s">
        <v>1011</v>
      </c>
      <c r="G985" s="201"/>
      <c r="H985" s="201"/>
      <c r="I985" s="204"/>
      <c r="J985" s="215">
        <f>BK985</f>
        <v>0</v>
      </c>
      <c r="K985" s="201"/>
      <c r="L985" s="206"/>
      <c r="M985" s="207"/>
      <c r="N985" s="208"/>
      <c r="O985" s="208"/>
      <c r="P985" s="209">
        <f>P986</f>
        <v>0</v>
      </c>
      <c r="Q985" s="208"/>
      <c r="R985" s="209">
        <f>R986</f>
        <v>0</v>
      </c>
      <c r="S985" s="208"/>
      <c r="T985" s="210">
        <f>T986</f>
        <v>0</v>
      </c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R985" s="211" t="s">
        <v>189</v>
      </c>
      <c r="AT985" s="212" t="s">
        <v>77</v>
      </c>
      <c r="AU985" s="212" t="s">
        <v>86</v>
      </c>
      <c r="AY985" s="211" t="s">
        <v>135</v>
      </c>
      <c r="BK985" s="213">
        <f>BK986</f>
        <v>0</v>
      </c>
    </row>
    <row r="986" spans="1:65" s="2" customFormat="1" ht="24.15" customHeight="1">
      <c r="A986" s="39"/>
      <c r="B986" s="40"/>
      <c r="C986" s="216" t="s">
        <v>1012</v>
      </c>
      <c r="D986" s="216" t="s">
        <v>138</v>
      </c>
      <c r="E986" s="217" t="s">
        <v>1013</v>
      </c>
      <c r="F986" s="218" t="s">
        <v>1014</v>
      </c>
      <c r="G986" s="219" t="s">
        <v>983</v>
      </c>
      <c r="H986" s="220">
        <v>1</v>
      </c>
      <c r="I986" s="221"/>
      <c r="J986" s="222">
        <f>ROUND(I986*H986,2)</f>
        <v>0</v>
      </c>
      <c r="K986" s="223"/>
      <c r="L986" s="45"/>
      <c r="M986" s="224" t="s">
        <v>1</v>
      </c>
      <c r="N986" s="225" t="s">
        <v>43</v>
      </c>
      <c r="O986" s="92"/>
      <c r="P986" s="226">
        <f>O986*H986</f>
        <v>0</v>
      </c>
      <c r="Q986" s="226">
        <v>0</v>
      </c>
      <c r="R986" s="226">
        <f>Q986*H986</f>
        <v>0</v>
      </c>
      <c r="S986" s="226">
        <v>0</v>
      </c>
      <c r="T986" s="227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28" t="s">
        <v>984</v>
      </c>
      <c r="AT986" s="228" t="s">
        <v>138</v>
      </c>
      <c r="AU986" s="228" t="s">
        <v>88</v>
      </c>
      <c r="AY986" s="18" t="s">
        <v>135</v>
      </c>
      <c r="BE986" s="229">
        <f>IF(N986="základní",J986,0)</f>
        <v>0</v>
      </c>
      <c r="BF986" s="229">
        <f>IF(N986="snížená",J986,0)</f>
        <v>0</v>
      </c>
      <c r="BG986" s="229">
        <f>IF(N986="zákl. přenesená",J986,0)</f>
        <v>0</v>
      </c>
      <c r="BH986" s="229">
        <f>IF(N986="sníž. přenesená",J986,0)</f>
        <v>0</v>
      </c>
      <c r="BI986" s="229">
        <f>IF(N986="nulová",J986,0)</f>
        <v>0</v>
      </c>
      <c r="BJ986" s="18" t="s">
        <v>86</v>
      </c>
      <c r="BK986" s="229">
        <f>ROUND(I986*H986,2)</f>
        <v>0</v>
      </c>
      <c r="BL986" s="18" t="s">
        <v>984</v>
      </c>
      <c r="BM986" s="228" t="s">
        <v>1015</v>
      </c>
    </row>
    <row r="987" spans="1:63" s="12" customFormat="1" ht="22.8" customHeight="1">
      <c r="A987" s="12"/>
      <c r="B987" s="200"/>
      <c r="C987" s="201"/>
      <c r="D987" s="202" t="s">
        <v>77</v>
      </c>
      <c r="E987" s="214" t="s">
        <v>1016</v>
      </c>
      <c r="F987" s="214" t="s">
        <v>1017</v>
      </c>
      <c r="G987" s="201"/>
      <c r="H987" s="201"/>
      <c r="I987" s="204"/>
      <c r="J987" s="215">
        <f>BK987</f>
        <v>0</v>
      </c>
      <c r="K987" s="201"/>
      <c r="L987" s="206"/>
      <c r="M987" s="207"/>
      <c r="N987" s="208"/>
      <c r="O987" s="208"/>
      <c r="P987" s="209">
        <f>P988</f>
        <v>0</v>
      </c>
      <c r="Q987" s="208"/>
      <c r="R987" s="209">
        <f>R988</f>
        <v>0</v>
      </c>
      <c r="S987" s="208"/>
      <c r="T987" s="210">
        <f>T988</f>
        <v>0</v>
      </c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R987" s="211" t="s">
        <v>189</v>
      </c>
      <c r="AT987" s="212" t="s">
        <v>77</v>
      </c>
      <c r="AU987" s="212" t="s">
        <v>86</v>
      </c>
      <c r="AY987" s="211" t="s">
        <v>135</v>
      </c>
      <c r="BK987" s="213">
        <f>BK988</f>
        <v>0</v>
      </c>
    </row>
    <row r="988" spans="1:65" s="2" customFormat="1" ht="16.5" customHeight="1">
      <c r="A988" s="39"/>
      <c r="B988" s="40"/>
      <c r="C988" s="216" t="s">
        <v>1018</v>
      </c>
      <c r="D988" s="216" t="s">
        <v>138</v>
      </c>
      <c r="E988" s="217" t="s">
        <v>1019</v>
      </c>
      <c r="F988" s="218" t="s">
        <v>1020</v>
      </c>
      <c r="G988" s="219" t="s">
        <v>983</v>
      </c>
      <c r="H988" s="220">
        <v>1</v>
      </c>
      <c r="I988" s="221"/>
      <c r="J988" s="222">
        <f>ROUND(I988*H988,2)</f>
        <v>0</v>
      </c>
      <c r="K988" s="223"/>
      <c r="L988" s="45"/>
      <c r="M988" s="286" t="s">
        <v>1</v>
      </c>
      <c r="N988" s="287" t="s">
        <v>43</v>
      </c>
      <c r="O988" s="288"/>
      <c r="P988" s="289">
        <f>O988*H988</f>
        <v>0</v>
      </c>
      <c r="Q988" s="289">
        <v>0</v>
      </c>
      <c r="R988" s="289">
        <f>Q988*H988</f>
        <v>0</v>
      </c>
      <c r="S988" s="289">
        <v>0</v>
      </c>
      <c r="T988" s="290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28" t="s">
        <v>984</v>
      </c>
      <c r="AT988" s="228" t="s">
        <v>138</v>
      </c>
      <c r="AU988" s="228" t="s">
        <v>88</v>
      </c>
      <c r="AY988" s="18" t="s">
        <v>135</v>
      </c>
      <c r="BE988" s="229">
        <f>IF(N988="základní",J988,0)</f>
        <v>0</v>
      </c>
      <c r="BF988" s="229">
        <f>IF(N988="snížená",J988,0)</f>
        <v>0</v>
      </c>
      <c r="BG988" s="229">
        <f>IF(N988="zákl. přenesená",J988,0)</f>
        <v>0</v>
      </c>
      <c r="BH988" s="229">
        <f>IF(N988="sníž. přenesená",J988,0)</f>
        <v>0</v>
      </c>
      <c r="BI988" s="229">
        <f>IF(N988="nulová",J988,0)</f>
        <v>0</v>
      </c>
      <c r="BJ988" s="18" t="s">
        <v>86</v>
      </c>
      <c r="BK988" s="229">
        <f>ROUND(I988*H988,2)</f>
        <v>0</v>
      </c>
      <c r="BL988" s="18" t="s">
        <v>984</v>
      </c>
      <c r="BM988" s="228" t="s">
        <v>1021</v>
      </c>
    </row>
    <row r="989" spans="1:31" s="2" customFormat="1" ht="6.95" customHeight="1">
      <c r="A989" s="39"/>
      <c r="B989" s="67"/>
      <c r="C989" s="68"/>
      <c r="D989" s="68"/>
      <c r="E989" s="68"/>
      <c r="F989" s="68"/>
      <c r="G989" s="68"/>
      <c r="H989" s="68"/>
      <c r="I989" s="68"/>
      <c r="J989" s="68"/>
      <c r="K989" s="68"/>
      <c r="L989" s="45"/>
      <c r="M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</row>
  </sheetData>
  <sheetProtection password="CC35" sheet="1" objects="1" scenarios="1" formatColumns="0" formatRows="0" autoFilter="0"/>
  <autoFilter ref="C138:K988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3"/>
      <c r="C3" s="134"/>
      <c r="D3" s="134"/>
      <c r="E3" s="134"/>
      <c r="F3" s="134"/>
      <c r="G3" s="134"/>
      <c r="H3" s="21"/>
    </row>
    <row r="4" spans="2:8" s="1" customFormat="1" ht="24.95" customHeight="1">
      <c r="B4" s="21"/>
      <c r="C4" s="135" t="s">
        <v>1022</v>
      </c>
      <c r="H4" s="21"/>
    </row>
    <row r="5" spans="2:8" s="1" customFormat="1" ht="12" customHeight="1">
      <c r="B5" s="21"/>
      <c r="C5" s="291" t="s">
        <v>13</v>
      </c>
      <c r="D5" s="144" t="s">
        <v>14</v>
      </c>
      <c r="E5" s="1"/>
      <c r="F5" s="1"/>
      <c r="H5" s="21"/>
    </row>
    <row r="6" spans="2:8" s="1" customFormat="1" ht="36.95" customHeight="1">
      <c r="B6" s="21"/>
      <c r="C6" s="292" t="s">
        <v>16</v>
      </c>
      <c r="D6" s="293" t="s">
        <v>17</v>
      </c>
      <c r="E6" s="1"/>
      <c r="F6" s="1"/>
      <c r="H6" s="21"/>
    </row>
    <row r="7" spans="2:8" s="1" customFormat="1" ht="24.75" customHeight="1">
      <c r="B7" s="21"/>
      <c r="C7" s="137" t="s">
        <v>22</v>
      </c>
      <c r="D7" s="141" t="str">
        <f>'Rekapitulace stavby'!AN8</f>
        <v>16. 5. 2019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88"/>
      <c r="B9" s="294"/>
      <c r="C9" s="295" t="s">
        <v>59</v>
      </c>
      <c r="D9" s="296" t="s">
        <v>60</v>
      </c>
      <c r="E9" s="296" t="s">
        <v>122</v>
      </c>
      <c r="F9" s="297" t="s">
        <v>1023</v>
      </c>
      <c r="G9" s="188"/>
      <c r="H9" s="294"/>
    </row>
    <row r="10" spans="1:8" s="2" customFormat="1" ht="26.4" customHeight="1">
      <c r="A10" s="39"/>
      <c r="B10" s="45"/>
      <c r="C10" s="298" t="s">
        <v>1024</v>
      </c>
      <c r="D10" s="298" t="s">
        <v>84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9" t="s">
        <v>1025</v>
      </c>
      <c r="D11" s="300" t="s">
        <v>1026</v>
      </c>
      <c r="E11" s="301" t="s">
        <v>1</v>
      </c>
      <c r="F11" s="302">
        <v>105.58</v>
      </c>
      <c r="G11" s="39"/>
      <c r="H11" s="45"/>
    </row>
    <row r="12" spans="1:8" s="2" customFormat="1" ht="7.4" customHeight="1">
      <c r="A12" s="39"/>
      <c r="B12" s="167"/>
      <c r="C12" s="168"/>
      <c r="D12" s="168"/>
      <c r="E12" s="168"/>
      <c r="F12" s="168"/>
      <c r="G12" s="168"/>
      <c r="H12" s="45"/>
    </row>
    <row r="13" spans="1:8" s="2" customFormat="1" ht="12">
      <c r="A13" s="39"/>
      <c r="B13" s="39"/>
      <c r="C13" s="39"/>
      <c r="D13" s="39"/>
      <c r="E13" s="39"/>
      <c r="F13" s="39"/>
      <c r="G13" s="39"/>
      <c r="H1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DESKTOP-ZBOOKG3\zbook_g3</dc:creator>
  <cp:keywords/>
  <dc:description/>
  <cp:lastModifiedBy>DESKTOP-ZBOOKG3\zbook_g3</cp:lastModifiedBy>
  <dcterms:created xsi:type="dcterms:W3CDTF">2021-11-22T13:47:12Z</dcterms:created>
  <dcterms:modified xsi:type="dcterms:W3CDTF">2021-11-22T13:47:17Z</dcterms:modified>
  <cp:category/>
  <cp:version/>
  <cp:contentType/>
  <cp:contentStatus/>
</cp:coreProperties>
</file>