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10632" activeTab="0"/>
  </bookViews>
  <sheets>
    <sheet name="Rekapitulace stavby" sheetId="1" r:id="rId1"/>
    <sheet name="D.1.1 - Architektonicko s..." sheetId="2" r:id="rId2"/>
    <sheet name="D.1.1 - Architektonicko s..._01" sheetId="3" r:id="rId3"/>
  </sheets>
  <definedNames>
    <definedName name="_xlnm._FilterDatabase" localSheetId="1" hidden="1">'D.1.1 - Architektonicko s...'!$C$85:$K$116</definedName>
    <definedName name="_xlnm._FilterDatabase" localSheetId="2" hidden="1">'D.1.1 - Architektonicko s..._01'!$C$85:$K$121</definedName>
    <definedName name="_xlnm.Print_Area" localSheetId="1">'D.1.1 - Architektonicko s...'!$C$71:$K$116</definedName>
    <definedName name="_xlnm.Print_Area" localSheetId="2">'D.1.1 - Architektonicko s..._01'!$C$71:$K$121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'D.1.1 - Architektonicko s...'!$85:$85</definedName>
    <definedName name="_xlnm.Print_Titles" localSheetId="2">'D.1.1 - Architektonicko s..._01'!$85:$85</definedName>
  </definedNames>
  <calcPr calcId="152511"/>
</workbook>
</file>

<file path=xl/sharedStrings.xml><?xml version="1.0" encoding="utf-8"?>
<sst xmlns="http://schemas.openxmlformats.org/spreadsheetml/2006/main" count="1220" uniqueCount="339">
  <si>
    <t>Export Komplet</t>
  </si>
  <si>
    <t/>
  </si>
  <si>
    <t>2.0</t>
  </si>
  <si>
    <t>False</t>
  </si>
  <si>
    <t>{461715f4-3c63-487b-9095-6e26f787e0e9}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</si>
  <si>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</si>
  <si>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</si>
  <si>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</si>
  <si>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</si>
  <si>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</si>
  <si>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</si>
  <si>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</si>
  <si>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</si>
  <si>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03/02</t>
  </si>
  <si>
    <t>Stavba:</t>
  </si>
  <si>
    <t>KSO:</t>
  </si>
  <si>
    <t>CC-CZ:</t>
  </si>
  <si>
    <t>Místo:</t>
  </si>
  <si>
    <t>Náměstí Českého Ráje čp. 26</t>
  </si>
  <si>
    <t>Datum:</t>
  </si>
  <si>
    <t>2. 5. 2018</t>
  </si>
  <si>
    <t>Zadavatel:</t>
  </si>
  <si>
    <t>IČ:</t>
  </si>
  <si>
    <t>Město Turnov</t>
  </si>
  <si>
    <t>DIČ:</t>
  </si>
  <si>
    <t>Uchazeč:</t>
  </si>
  <si>
    <t xml:space="preserve"> </t>
  </si>
  <si>
    <t>Projektant:</t>
  </si>
  <si>
    <t>Ing. arch. Michaela Chvojková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</si>
  <si>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</si>
  <si>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</si>
  <si>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</si>
  <si>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</si>
  <si>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</si>
  <si>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</si>
  <si>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</si>
  <si>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</si>
  <si>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</si>
  <si>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</si>
  <si>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</si>
  <si>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</si>
  <si>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</si>
  <si>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</si>
  <si>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</si>
  <si>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</si>
  <si>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</si>
  <si>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</si>
  <si>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</si>
  <si>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</si>
  <si>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</si>
  <si>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</si>
  <si>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</si>
  <si>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</si>
  <si>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</si>
  <si>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</si>
  <si>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</si>
  <si>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</si>
  <si>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</si>
  <si>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</si>
  <si>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</si>
  <si>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</si>
  <si>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</si>
  <si>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</si>
  <si>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</si>
  <si>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</si>
  <si>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</si>
  <si>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</si>
  <si>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</si>
  <si>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</si>
  <si>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</si>
  <si>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SO01</t>
  </si>
  <si>
    <t>Uznatelné náklady</t>
  </si>
  <si>
    <t>STA</t>
  </si>
  <si>
    <t>1</t>
  </si>
  <si>
    <t>{ed01594d-2770-404c-b4d9-b14b62f571fc}</t>
  </si>
  <si>
    <t>2</t>
  </si>
  <si>
    <t>/</t>
  </si>
  <si>
    <t>D.1.1</t>
  </si>
  <si>
    <t>Architektonicko stavební</t>
  </si>
  <si>
    <t>Soupis</t>
  </si>
  <si>
    <t>{e0b30147-cc07-429c-a372-484a3f57f448}</t>
  </si>
  <si>
    <t>SO02</t>
  </si>
  <si>
    <t>Neuznatelné náklady</t>
  </si>
  <si>
    <t>{b1fa889a-16ff-419b-a48a-22e05cff9024}</t>
  </si>
  <si>
    <t>{5135a52b-2577-4aa7-9ce2-e3959fa229db}</t>
  </si>
  <si>
    <t>KRYCÍ LIST SOUPISU PRACÍ</t>
  </si>
  <si>
    <t>Objekt:</t>
  </si>
  <si>
    <t>SO01 - Uznatelné náklady</t>
  </si>
  <si>
    <t>Soupis:</t>
  </si>
  <si>
    <t>D.1.1 - Architektonicko stavební</t>
  </si>
  <si>
    <t>REKAPITULACE ČLENĚNÍ SOUPISU PRACÍ</t>
  </si>
  <si>
    <t>Kód dílu - Popis</t>
  </si>
  <si>
    <t>Cena celkem [CZK]</t>
  </si>
  <si>
    <t>Náklady ze soupisu prací</t>
  </si>
  <si>
    <t>-1</t>
  </si>
  <si>
    <t>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</si>
  <si>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</si>
  <si>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</si>
  <si>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</si>
  <si>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</si>
  <si>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</si>
  <si>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</si>
  <si>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</si>
  <si>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</si>
  <si>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</si>
  <si>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</si>
  <si>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</si>
  <si>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</si>
  <si>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</si>
  <si>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766</t>
  </si>
  <si>
    <t>Konstrukce truhlářské</t>
  </si>
  <si>
    <t>ROZPOCET</t>
  </si>
  <si>
    <t>66</t>
  </si>
  <si>
    <t>K</t>
  </si>
  <si>
    <t>N01</t>
  </si>
  <si>
    <t>D+M Vitrína, zásuvky; N01</t>
  </si>
  <si>
    <t>kpl</t>
  </si>
  <si>
    <t>16</t>
  </si>
  <si>
    <t>1952279140</t>
  </si>
  <si>
    <t>P</t>
  </si>
  <si>
    <t>Poznámka k položce:
včetně čirého skla v horní řadě</t>
  </si>
  <si>
    <t>67</t>
  </si>
  <si>
    <t>N02</t>
  </si>
  <si>
    <t>D+M Skříň, lavice; N02</t>
  </si>
  <si>
    <t>-683077438</t>
  </si>
  <si>
    <t>Poznámka k položce:
včetně čirého skla</t>
  </si>
  <si>
    <t>68</t>
  </si>
  <si>
    <t>N03</t>
  </si>
  <si>
    <t>D+M Vitrína, skříň, zásuvky; N03</t>
  </si>
  <si>
    <t>2098850491</t>
  </si>
  <si>
    <t>69</t>
  </si>
  <si>
    <t>N04</t>
  </si>
  <si>
    <t>D+M Recepční pult; N04</t>
  </si>
  <si>
    <t>2046440045</t>
  </si>
  <si>
    <t>Poznámka k položce:
včetně prosklené vytríny</t>
  </si>
  <si>
    <t>70</t>
  </si>
  <si>
    <t>N05</t>
  </si>
  <si>
    <t>D+M Vitrína, skříň, stůl; N05</t>
  </si>
  <si>
    <t>-1782372473</t>
  </si>
  <si>
    <t>71</t>
  </si>
  <si>
    <t>N06</t>
  </si>
  <si>
    <t>D+M Vitrína, skříň; N06</t>
  </si>
  <si>
    <t>1056521452</t>
  </si>
  <si>
    <t>72</t>
  </si>
  <si>
    <t>N07</t>
  </si>
  <si>
    <t>D+M Skříň; N07</t>
  </si>
  <si>
    <t>-1197171628</t>
  </si>
  <si>
    <t>73</t>
  </si>
  <si>
    <t>N08</t>
  </si>
  <si>
    <t>D+M Podium, lavice, stůl; N08</t>
  </si>
  <si>
    <t>-1994329664</t>
  </si>
  <si>
    <t>74</t>
  </si>
  <si>
    <t>N09</t>
  </si>
  <si>
    <t>D+M Nástěnka; N09</t>
  </si>
  <si>
    <t>-282041139</t>
  </si>
  <si>
    <t>Poznámka k položce:
včetně desky s magnetickým povrchem</t>
  </si>
  <si>
    <t>75</t>
  </si>
  <si>
    <t>N10</t>
  </si>
  <si>
    <t>D+M PC stůl; N10</t>
  </si>
  <si>
    <t>1632015971</t>
  </si>
  <si>
    <t>Poznámka k položce:
včetně tyče s háčky</t>
  </si>
  <si>
    <t>76</t>
  </si>
  <si>
    <t>N11</t>
  </si>
  <si>
    <t>D+M Kuchyň; N11</t>
  </si>
  <si>
    <t>265347988</t>
  </si>
  <si>
    <t>Poznámka k položce:
včetně barevného skla mezi skříňkami
bez vybavení automaty</t>
  </si>
  <si>
    <t>77</t>
  </si>
  <si>
    <t>N12</t>
  </si>
  <si>
    <t>D+M Sedátka; N12</t>
  </si>
  <si>
    <t>ks</t>
  </si>
  <si>
    <t>1366222683</t>
  </si>
  <si>
    <t>78</t>
  </si>
  <si>
    <t>N13</t>
  </si>
  <si>
    <t>D+M Přenosný stůl; N13</t>
  </si>
  <si>
    <t>1226577152</t>
  </si>
  <si>
    <t>137</t>
  </si>
  <si>
    <t>V13</t>
  </si>
  <si>
    <t>Vyšší židle</t>
  </si>
  <si>
    <t>-553787620</t>
  </si>
  <si>
    <t>139</t>
  </si>
  <si>
    <t>V15</t>
  </si>
  <si>
    <t>Kancelářská židle</t>
  </si>
  <si>
    <t>-1234267167</t>
  </si>
  <si>
    <t>140</t>
  </si>
  <si>
    <t>V16</t>
  </si>
  <si>
    <t>Kovové regály 300/1000</t>
  </si>
  <si>
    <t>-152880750</t>
  </si>
  <si>
    <t>141</t>
  </si>
  <si>
    <t>V17a</t>
  </si>
  <si>
    <t>Kovové regály 400/1000</t>
  </si>
  <si>
    <t>-106338647</t>
  </si>
  <si>
    <t>156</t>
  </si>
  <si>
    <t>V32</t>
  </si>
  <si>
    <t>Stahovací plátno vč. projektrou</t>
  </si>
  <si>
    <t>-1549107791</t>
  </si>
  <si>
    <t>157</t>
  </si>
  <si>
    <t>V33</t>
  </si>
  <si>
    <t>Monitor - TV</t>
  </si>
  <si>
    <t>926616571</t>
  </si>
  <si>
    <t>165</t>
  </si>
  <si>
    <t>998766201</t>
  </si>
  <si>
    <t>Přesun hmot procentní pro konstrukce truhlářské v objektech v do 6 m</t>
  </si>
  <si>
    <t>%</t>
  </si>
  <si>
    <t>CS ÚRS 2018 01</t>
  </si>
  <si>
    <t>1078253841</t>
  </si>
  <si>
    <t>SO02 - Neuznatelné náklady</t>
  </si>
  <si>
    <t>82</t>
  </si>
  <si>
    <t>766660351</t>
  </si>
  <si>
    <t>Montáž posuvných dveří jednokřídlových průchozí šířky do 800 mm do pojezdu na stěnu</t>
  </si>
  <si>
    <t>kus</t>
  </si>
  <si>
    <t>1985971655</t>
  </si>
  <si>
    <t>83</t>
  </si>
  <si>
    <t>M</t>
  </si>
  <si>
    <t>N15</t>
  </si>
  <si>
    <t>Dveře posuvné na stěnu 600/1970; N15</t>
  </si>
  <si>
    <t>32</t>
  </si>
  <si>
    <t>691913797</t>
  </si>
  <si>
    <t>97</t>
  </si>
  <si>
    <t>N14</t>
  </si>
  <si>
    <t>D+M Skříň vestavěná; N14</t>
  </si>
  <si>
    <t>238277748</t>
  </si>
  <si>
    <t>123</t>
  </si>
  <si>
    <t>V11</t>
  </si>
  <si>
    <t>kancelářská židle</t>
  </si>
  <si>
    <t>526848176</t>
  </si>
  <si>
    <t>124</t>
  </si>
  <si>
    <t>V12</t>
  </si>
  <si>
    <t>Jednací židle</t>
  </si>
  <si>
    <t>-1429519759</t>
  </si>
  <si>
    <t>126</t>
  </si>
  <si>
    <t>V14</t>
  </si>
  <si>
    <t>Jídelní židle</t>
  </si>
  <si>
    <t>203571215</t>
  </si>
  <si>
    <t>178</t>
  </si>
  <si>
    <t>V14.1</t>
  </si>
  <si>
    <t>Jídelní židle 1.08</t>
  </si>
  <si>
    <t>-42228450</t>
  </si>
  <si>
    <t>128</t>
  </si>
  <si>
    <t>1872416444</t>
  </si>
  <si>
    <t>129</t>
  </si>
  <si>
    <t>V17b</t>
  </si>
  <si>
    <t>Kovové regály 400/600</t>
  </si>
  <si>
    <t>-714096739</t>
  </si>
  <si>
    <t>130</t>
  </si>
  <si>
    <t>V18a</t>
  </si>
  <si>
    <t>Kovové regály 600/1200</t>
  </si>
  <si>
    <t>-1087412462</t>
  </si>
  <si>
    <t>167</t>
  </si>
  <si>
    <t>V18b</t>
  </si>
  <si>
    <t>Kovové regály 600/900</t>
  </si>
  <si>
    <t>779816688</t>
  </si>
  <si>
    <t>179</t>
  </si>
  <si>
    <t>V19</t>
  </si>
  <si>
    <t>Palandy</t>
  </si>
  <si>
    <t>-948277987</t>
  </si>
  <si>
    <t>180</t>
  </si>
  <si>
    <t>V20</t>
  </si>
  <si>
    <t>Stůl</t>
  </si>
  <si>
    <t>-1928368824</t>
  </si>
  <si>
    <t>181</t>
  </si>
  <si>
    <t>V21</t>
  </si>
  <si>
    <t>Skříň</t>
  </si>
  <si>
    <t>2002789365</t>
  </si>
  <si>
    <t>182</t>
  </si>
  <si>
    <t>V22</t>
  </si>
  <si>
    <t>Věšák, botník</t>
  </si>
  <si>
    <t>2088412063</t>
  </si>
  <si>
    <t>183</t>
  </si>
  <si>
    <t>V23</t>
  </si>
  <si>
    <t>Kuchyňka</t>
  </si>
  <si>
    <t>-303840727</t>
  </si>
  <si>
    <t>136</t>
  </si>
  <si>
    <t>V24</t>
  </si>
  <si>
    <t>Pracovní stůl - 4 místný</t>
  </si>
  <si>
    <t>-634981545</t>
  </si>
  <si>
    <t>V25</t>
  </si>
  <si>
    <t>Jednací stůl</t>
  </si>
  <si>
    <t>2028815812</t>
  </si>
  <si>
    <t>138</t>
  </si>
  <si>
    <t>V26</t>
  </si>
  <si>
    <t>1155438909</t>
  </si>
  <si>
    <t>V27</t>
  </si>
  <si>
    <t>Pracovní stůl</t>
  </si>
  <si>
    <t>-1560334453</t>
  </si>
  <si>
    <t>V28</t>
  </si>
  <si>
    <t>Jídelní stůl</t>
  </si>
  <si>
    <t>-814249129</t>
  </si>
  <si>
    <t>V29</t>
  </si>
  <si>
    <t>Skříňka</t>
  </si>
  <si>
    <t>171979458</t>
  </si>
  <si>
    <t>142</t>
  </si>
  <si>
    <t>V30</t>
  </si>
  <si>
    <t>Kuchyň</t>
  </si>
  <si>
    <t>-1801559589</t>
  </si>
  <si>
    <t>146</t>
  </si>
  <si>
    <t>V34</t>
  </si>
  <si>
    <t>Kontejner pod stůl</t>
  </si>
  <si>
    <t>604245943</t>
  </si>
  <si>
    <t>147</t>
  </si>
  <si>
    <t>V35</t>
  </si>
  <si>
    <t>-2022395674</t>
  </si>
  <si>
    <t>148</t>
  </si>
  <si>
    <t>V36</t>
  </si>
  <si>
    <t>Židle stohovatelná</t>
  </si>
  <si>
    <t>282547056</t>
  </si>
  <si>
    <t>166</t>
  </si>
  <si>
    <t>V37</t>
  </si>
  <si>
    <t>Stolek na tiskárnu</t>
  </si>
  <si>
    <t>512</t>
  </si>
  <si>
    <t>861366402</t>
  </si>
  <si>
    <t>150</t>
  </si>
  <si>
    <t>V38</t>
  </si>
  <si>
    <t>Kancelářská židle otočná</t>
  </si>
  <si>
    <t>-1708953170</t>
  </si>
  <si>
    <t>151</t>
  </si>
  <si>
    <t>V39a</t>
  </si>
  <si>
    <t>Uzvíratelná skříňka 800/1200</t>
  </si>
  <si>
    <t>-782555045</t>
  </si>
  <si>
    <t>168</t>
  </si>
  <si>
    <t>V39b</t>
  </si>
  <si>
    <t>Uzvíratelná skříňka 1600/1200</t>
  </si>
  <si>
    <t>-1389666072</t>
  </si>
  <si>
    <t>169</t>
  </si>
  <si>
    <t>V40</t>
  </si>
  <si>
    <t>Uzvíratelná skříňka 800/800</t>
  </si>
  <si>
    <t>83543833</t>
  </si>
  <si>
    <t>171</t>
  </si>
  <si>
    <t>V41</t>
  </si>
  <si>
    <t>Vestavěná skříň 2.04</t>
  </si>
  <si>
    <t>778324965</t>
  </si>
  <si>
    <t>172</t>
  </si>
  <si>
    <t>V42</t>
  </si>
  <si>
    <t>Vestavěná skříň 2.05</t>
  </si>
  <si>
    <t>-2145914066</t>
  </si>
  <si>
    <t>155</t>
  </si>
  <si>
    <t>998766202</t>
  </si>
  <si>
    <t>Přesun hmot procentní pro konstrukce truhlářské v objektech v do 12 m</t>
  </si>
  <si>
    <t>-1641294320</t>
  </si>
  <si>
    <t xml:space="preserve">Modernizace regionálního turistického informačního centra v Turnově - VYBAVENÍ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</si>
</sst>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2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2" fillId="0" borderId="12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6" fillId="0" borderId="12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4" fontId="18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14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1" fillId="0" borderId="12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21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6" fillId="3" borderId="7" xfId="0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44:72" ht="36.9" customHeight="1">
      <c r="AR2" s="167" t="s">
        <v>5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2" t="s">
        <v>6</v>
      </c>
      <c r="BT2" s="12" t="s">
        <v>7</v>
      </c>
    </row>
    <row r="3" spans="2:72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" customHeight="1">
      <c r="B4" s="15"/>
      <c r="D4" s="16" t="s">
        <v>9</v>
      </c>
      <c r="AR4" s="15"/>
      <c r="AS4" s="17" t="s">
        <v>10</v>
      </c>
      <c r="BS4" s="12" t="s">
        <v>11</v>
      </c>
    </row>
    <row r="5" spans="2:71" ht="12" customHeight="1">
      <c r="B5" s="15"/>
      <c r="D5" s="18" t="s">
        <v>12</v>
      </c>
      <c r="K5" s="164" t="s">
        <v>13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R5" s="15"/>
      <c r="BS5" s="12" t="s">
        <v>6</v>
      </c>
    </row>
    <row r="6" spans="2:71" ht="36.9" customHeight="1">
      <c r="B6" s="15"/>
      <c r="D6" s="19" t="s">
        <v>14</v>
      </c>
      <c r="K6" s="166" t="s">
        <v>338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R6" s="15"/>
      <c r="BS6" s="12" t="s">
        <v>6</v>
      </c>
    </row>
    <row r="7" spans="2:71" ht="12" customHeight="1">
      <c r="B7" s="15"/>
      <c r="D7" s="20" t="s">
        <v>15</v>
      </c>
      <c r="K7" s="12" t="s">
        <v>1</v>
      </c>
      <c r="AK7" s="20" t="s">
        <v>16</v>
      </c>
      <c r="AN7" s="12" t="s">
        <v>1</v>
      </c>
      <c r="AR7" s="15"/>
      <c r="BS7" s="12" t="s">
        <v>6</v>
      </c>
    </row>
    <row r="8" spans="2:71" ht="12" customHeight="1">
      <c r="B8" s="15"/>
      <c r="D8" s="20" t="s">
        <v>17</v>
      </c>
      <c r="K8" s="12" t="s">
        <v>18</v>
      </c>
      <c r="AK8" s="20" t="s">
        <v>19</v>
      </c>
      <c r="AN8" s="12" t="s">
        <v>20</v>
      </c>
      <c r="AR8" s="15"/>
      <c r="BS8" s="12" t="s">
        <v>6</v>
      </c>
    </row>
    <row r="9" spans="2:71" ht="14.4" customHeight="1">
      <c r="B9" s="15"/>
      <c r="AR9" s="15"/>
      <c r="BS9" s="12" t="s">
        <v>6</v>
      </c>
    </row>
    <row r="10" spans="2:71" ht="12" customHeight="1">
      <c r="B10" s="15"/>
      <c r="D10" s="20" t="s">
        <v>21</v>
      </c>
      <c r="AK10" s="20" t="s">
        <v>22</v>
      </c>
      <c r="AN10" s="12" t="s">
        <v>1</v>
      </c>
      <c r="AR10" s="15"/>
      <c r="BS10" s="12" t="s">
        <v>6</v>
      </c>
    </row>
    <row r="11" spans="2:71" ht="18.45" customHeight="1">
      <c r="B11" s="15"/>
      <c r="E11" s="12" t="s">
        <v>23</v>
      </c>
      <c r="AK11" s="20" t="s">
        <v>24</v>
      </c>
      <c r="AN11" s="12" t="s">
        <v>1</v>
      </c>
      <c r="AR11" s="15"/>
      <c r="BS11" s="12" t="s">
        <v>6</v>
      </c>
    </row>
    <row r="12" spans="2:71" ht="6.9" customHeight="1">
      <c r="B12" s="15"/>
      <c r="AR12" s="15"/>
      <c r="BS12" s="12" t="s">
        <v>6</v>
      </c>
    </row>
    <row r="13" spans="2:71" ht="12" customHeight="1">
      <c r="B13" s="15"/>
      <c r="D13" s="20" t="s">
        <v>25</v>
      </c>
      <c r="AK13" s="20" t="s">
        <v>22</v>
      </c>
      <c r="AN13" s="12" t="s">
        <v>1</v>
      </c>
      <c r="AR13" s="15"/>
      <c r="BS13" s="12" t="s">
        <v>6</v>
      </c>
    </row>
    <row r="14" spans="2:71" ht="12">
      <c r="B14" s="15"/>
      <c r="E14" s="12" t="s">
        <v>26</v>
      </c>
      <c r="AK14" s="20" t="s">
        <v>24</v>
      </c>
      <c r="AN14" s="12" t="s">
        <v>1</v>
      </c>
      <c r="AR14" s="15"/>
      <c r="BS14" s="12" t="s">
        <v>6</v>
      </c>
    </row>
    <row r="15" spans="2:71" ht="6.9" customHeight="1">
      <c r="B15" s="15"/>
      <c r="AR15" s="15"/>
      <c r="BS15" s="12" t="s">
        <v>3</v>
      </c>
    </row>
    <row r="16" spans="2:71" ht="12" customHeight="1">
      <c r="B16" s="15"/>
      <c r="D16" s="20" t="s">
        <v>27</v>
      </c>
      <c r="AK16" s="20" t="s">
        <v>22</v>
      </c>
      <c r="AN16" s="12" t="s">
        <v>1</v>
      </c>
      <c r="AR16" s="15"/>
      <c r="BS16" s="12" t="s">
        <v>3</v>
      </c>
    </row>
    <row r="17" spans="2:71" ht="18.45" customHeight="1">
      <c r="B17" s="15"/>
      <c r="E17" s="12" t="s">
        <v>28</v>
      </c>
      <c r="AK17" s="20" t="s">
        <v>24</v>
      </c>
      <c r="AN17" s="12" t="s">
        <v>1</v>
      </c>
      <c r="AR17" s="15"/>
      <c r="BS17" s="12" t="s">
        <v>29</v>
      </c>
    </row>
    <row r="18" spans="2:71" ht="6.9" customHeight="1">
      <c r="B18" s="15"/>
      <c r="AR18" s="15"/>
      <c r="BS18" s="12" t="s">
        <v>6</v>
      </c>
    </row>
    <row r="19" spans="2:71" ht="12" customHeight="1">
      <c r="B19" s="15"/>
      <c r="D19" s="20" t="s">
        <v>30</v>
      </c>
      <c r="AK19" s="20" t="s">
        <v>22</v>
      </c>
      <c r="AN19" s="12" t="s">
        <v>1</v>
      </c>
      <c r="AR19" s="15"/>
      <c r="BS19" s="12" t="s">
        <v>6</v>
      </c>
    </row>
    <row r="20" spans="2:71" ht="18.45" customHeight="1">
      <c r="B20" s="15"/>
      <c r="E20" s="12" t="s">
        <v>26</v>
      </c>
      <c r="AK20" s="20" t="s">
        <v>24</v>
      </c>
      <c r="AN20" s="12" t="s">
        <v>1</v>
      </c>
      <c r="AR20" s="15"/>
      <c r="BS20" s="12" t="s">
        <v>29</v>
      </c>
    </row>
    <row r="21" spans="2:44" ht="6.9" customHeight="1">
      <c r="B21" s="15"/>
      <c r="AR21" s="15"/>
    </row>
    <row r="22" spans="2:44" ht="12" customHeight="1">
      <c r="B22" s="15"/>
      <c r="D22" s="20" t="s">
        <v>31</v>
      </c>
      <c r="AR22" s="15"/>
    </row>
    <row r="23" spans="2:44" ht="16.5" customHeight="1">
      <c r="B23" s="15"/>
      <c r="E23" s="168" t="s">
        <v>1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R23" s="15"/>
    </row>
    <row r="24" spans="2:44" ht="6.9" customHeight="1">
      <c r="B24" s="15"/>
      <c r="AR24" s="15"/>
    </row>
    <row r="25" spans="2:44" ht="6.9" customHeight="1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44" s="1" customFormat="1" ht="25.95" customHeight="1">
      <c r="B26" s="23"/>
      <c r="D26" s="24" t="s">
        <v>32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69">
        <f>ROUND(AG54,2)</f>
        <v>0</v>
      </c>
      <c r="AL26" s="170"/>
      <c r="AM26" s="170"/>
      <c r="AN26" s="170"/>
      <c r="AO26" s="170"/>
      <c r="AR26" s="23"/>
    </row>
    <row r="27" spans="2:44" s="1" customFormat="1" ht="6.9" customHeight="1">
      <c r="B27" s="23"/>
      <c r="AR27" s="23"/>
    </row>
    <row r="28" spans="2:44" s="1" customFormat="1" ht="12">
      <c r="B28" s="23"/>
      <c r="L28" s="171" t="s">
        <v>33</v>
      </c>
      <c r="M28" s="171"/>
      <c r="N28" s="171"/>
      <c r="O28" s="171"/>
      <c r="P28" s="171"/>
      <c r="W28" s="171" t="s">
        <v>34</v>
      </c>
      <c r="X28" s="171"/>
      <c r="Y28" s="171"/>
      <c r="Z28" s="171"/>
      <c r="AA28" s="171"/>
      <c r="AB28" s="171"/>
      <c r="AC28" s="171"/>
      <c r="AD28" s="171"/>
      <c r="AE28" s="171"/>
      <c r="AK28" s="171" t="s">
        <v>35</v>
      </c>
      <c r="AL28" s="171"/>
      <c r="AM28" s="171"/>
      <c r="AN28" s="171"/>
      <c r="AO28" s="171"/>
      <c r="AR28" s="23"/>
    </row>
    <row r="29" spans="2:44" s="2" customFormat="1" ht="14.4" customHeight="1">
      <c r="B29" s="27"/>
      <c r="D29" s="20" t="s">
        <v>36</v>
      </c>
      <c r="F29" s="20" t="s">
        <v>37</v>
      </c>
      <c r="L29" s="174">
        <v>0.21</v>
      </c>
      <c r="M29" s="173"/>
      <c r="N29" s="173"/>
      <c r="O29" s="173"/>
      <c r="P29" s="173"/>
      <c r="W29" s="172">
        <f>ROUND(AZ54,2)</f>
        <v>0</v>
      </c>
      <c r="X29" s="173"/>
      <c r="Y29" s="173"/>
      <c r="Z29" s="173"/>
      <c r="AA29" s="173"/>
      <c r="AB29" s="173"/>
      <c r="AC29" s="173"/>
      <c r="AD29" s="173"/>
      <c r="AE29" s="173"/>
      <c r="AK29" s="172">
        <f>ROUND(AV54,2)</f>
        <v>0</v>
      </c>
      <c r="AL29" s="173"/>
      <c r="AM29" s="173"/>
      <c r="AN29" s="173"/>
      <c r="AO29" s="173"/>
      <c r="AR29" s="27"/>
    </row>
    <row r="30" spans="2:44" s="2" customFormat="1" ht="14.4" customHeight="1">
      <c r="B30" s="27"/>
      <c r="F30" s="20" t="s">
        <v>38</v>
      </c>
      <c r="L30" s="174">
        <v>0.15</v>
      </c>
      <c r="M30" s="173"/>
      <c r="N30" s="173"/>
      <c r="O30" s="173"/>
      <c r="P30" s="173"/>
      <c r="W30" s="172">
        <f>ROUND(BA54,2)</f>
        <v>0</v>
      </c>
      <c r="X30" s="173"/>
      <c r="Y30" s="173"/>
      <c r="Z30" s="173"/>
      <c r="AA30" s="173"/>
      <c r="AB30" s="173"/>
      <c r="AC30" s="173"/>
      <c r="AD30" s="173"/>
      <c r="AE30" s="173"/>
      <c r="AK30" s="172">
        <f>ROUND(AW54,2)</f>
        <v>0</v>
      </c>
      <c r="AL30" s="173"/>
      <c r="AM30" s="173"/>
      <c r="AN30" s="173"/>
      <c r="AO30" s="173"/>
      <c r="AR30" s="27"/>
    </row>
    <row r="31" spans="2:44" s="2" customFormat="1" ht="14.4" customHeight="1" hidden="1">
      <c r="B31" s="27"/>
      <c r="F31" s="20" t="s">
        <v>39</v>
      </c>
      <c r="L31" s="174">
        <v>0.21</v>
      </c>
      <c r="M31" s="173"/>
      <c r="N31" s="173"/>
      <c r="O31" s="173"/>
      <c r="P31" s="173"/>
      <c r="W31" s="172">
        <f>ROUND(BB54,2)</f>
        <v>0</v>
      </c>
      <c r="X31" s="173"/>
      <c r="Y31" s="173"/>
      <c r="Z31" s="173"/>
      <c r="AA31" s="173"/>
      <c r="AB31" s="173"/>
      <c r="AC31" s="173"/>
      <c r="AD31" s="173"/>
      <c r="AE31" s="173"/>
      <c r="AK31" s="172">
        <v>0</v>
      </c>
      <c r="AL31" s="173"/>
      <c r="AM31" s="173"/>
      <c r="AN31" s="173"/>
      <c r="AO31" s="173"/>
      <c r="AR31" s="27"/>
    </row>
    <row r="32" spans="2:44" s="2" customFormat="1" ht="14.4" customHeight="1" hidden="1">
      <c r="B32" s="27"/>
      <c r="F32" s="20" t="s">
        <v>40</v>
      </c>
      <c r="L32" s="174">
        <v>0.15</v>
      </c>
      <c r="M32" s="173"/>
      <c r="N32" s="173"/>
      <c r="O32" s="173"/>
      <c r="P32" s="173"/>
      <c r="W32" s="172">
        <f>ROUND(BC54,2)</f>
        <v>0</v>
      </c>
      <c r="X32" s="173"/>
      <c r="Y32" s="173"/>
      <c r="Z32" s="173"/>
      <c r="AA32" s="173"/>
      <c r="AB32" s="173"/>
      <c r="AC32" s="173"/>
      <c r="AD32" s="173"/>
      <c r="AE32" s="173"/>
      <c r="AK32" s="172">
        <v>0</v>
      </c>
      <c r="AL32" s="173"/>
      <c r="AM32" s="173"/>
      <c r="AN32" s="173"/>
      <c r="AO32" s="173"/>
      <c r="AR32" s="27"/>
    </row>
    <row r="33" spans="2:44" s="2" customFormat="1" ht="14.4" customHeight="1" hidden="1">
      <c r="B33" s="27"/>
      <c r="F33" s="20" t="s">
        <v>41</v>
      </c>
      <c r="L33" s="174">
        <v>0</v>
      </c>
      <c r="M33" s="173"/>
      <c r="N33" s="173"/>
      <c r="O33" s="173"/>
      <c r="P33" s="173"/>
      <c r="W33" s="172">
        <f>ROUND(BD54,2)</f>
        <v>0</v>
      </c>
      <c r="X33" s="173"/>
      <c r="Y33" s="173"/>
      <c r="Z33" s="173"/>
      <c r="AA33" s="173"/>
      <c r="AB33" s="173"/>
      <c r="AC33" s="173"/>
      <c r="AD33" s="173"/>
      <c r="AE33" s="173"/>
      <c r="AK33" s="172">
        <v>0</v>
      </c>
      <c r="AL33" s="173"/>
      <c r="AM33" s="173"/>
      <c r="AN33" s="173"/>
      <c r="AO33" s="173"/>
      <c r="AR33" s="27"/>
    </row>
    <row r="34" spans="2:44" s="1" customFormat="1" ht="6.9" customHeight="1">
      <c r="B34" s="23"/>
      <c r="AR34" s="23"/>
    </row>
    <row r="35" spans="2:44" s="1" customFormat="1" ht="25.95" customHeight="1">
      <c r="B35" s="23"/>
      <c r="C35" s="29"/>
      <c r="D35" s="30" t="s">
        <v>42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43</v>
      </c>
      <c r="U35" s="31"/>
      <c r="V35" s="31"/>
      <c r="W35" s="31"/>
      <c r="X35" s="175" t="s">
        <v>44</v>
      </c>
      <c r="Y35" s="176"/>
      <c r="Z35" s="176"/>
      <c r="AA35" s="176"/>
      <c r="AB35" s="176"/>
      <c r="AC35" s="31"/>
      <c r="AD35" s="31"/>
      <c r="AE35" s="31"/>
      <c r="AF35" s="31"/>
      <c r="AG35" s="31"/>
      <c r="AH35" s="31"/>
      <c r="AI35" s="31"/>
      <c r="AJ35" s="31"/>
      <c r="AK35" s="177">
        <f>SUM(AK26:AK33)</f>
        <v>0</v>
      </c>
      <c r="AL35" s="176"/>
      <c r="AM35" s="176"/>
      <c r="AN35" s="176"/>
      <c r="AO35" s="178"/>
      <c r="AP35" s="29"/>
      <c r="AQ35" s="29"/>
      <c r="AR35" s="23"/>
    </row>
    <row r="36" spans="2:44" s="1" customFormat="1" ht="6.9" customHeight="1">
      <c r="B36" s="23"/>
      <c r="AR36" s="23"/>
    </row>
    <row r="37" spans="2:44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23"/>
    </row>
    <row r="41" spans="2:44" s="1" customFormat="1" ht="6.9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23"/>
    </row>
    <row r="42" spans="2:44" s="1" customFormat="1" ht="24.9" customHeight="1">
      <c r="B42" s="23"/>
      <c r="C42" s="16" t="s">
        <v>45</v>
      </c>
      <c r="AR42" s="23"/>
    </row>
    <row r="43" spans="2:44" s="1" customFormat="1" ht="6.9" customHeight="1">
      <c r="B43" s="23"/>
      <c r="AR43" s="23"/>
    </row>
    <row r="44" spans="2:44" s="1" customFormat="1" ht="12" customHeight="1">
      <c r="B44" s="23"/>
      <c r="C44" s="20" t="s">
        <v>12</v>
      </c>
      <c r="L44" s="1" t="str">
        <f>K5</f>
        <v>03/02</v>
      </c>
      <c r="AR44" s="23"/>
    </row>
    <row r="45" spans="2:44" s="3" customFormat="1" ht="36.9" customHeight="1">
      <c r="B45" s="37"/>
      <c r="C45" s="38" t="s">
        <v>14</v>
      </c>
      <c r="L45" s="180" t="str">
        <f>K6</f>
        <v xml:space="preserve">Modernizace regionálního turistického informačního centra v Turnově - VYBAVENÍ </v>
      </c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R45" s="37"/>
    </row>
    <row r="46" spans="2:44" s="1" customFormat="1" ht="6.9" customHeight="1">
      <c r="B46" s="23"/>
      <c r="AR46" s="23"/>
    </row>
    <row r="47" spans="2:44" s="1" customFormat="1" ht="12" customHeight="1">
      <c r="B47" s="23"/>
      <c r="C47" s="20" t="s">
        <v>17</v>
      </c>
      <c r="L47" s="39" t="str">
        <f>IF(K8="","",K8)</f>
        <v>Náměstí Českého Ráje čp. 26</v>
      </c>
      <c r="AI47" s="20" t="s">
        <v>19</v>
      </c>
      <c r="AM47" s="182" t="str">
        <f>IF(AN8="","",AN8)</f>
        <v>2. 5. 2018</v>
      </c>
      <c r="AN47" s="182"/>
      <c r="AR47" s="23"/>
    </row>
    <row r="48" spans="2:44" s="1" customFormat="1" ht="6.9" customHeight="1">
      <c r="B48" s="23"/>
      <c r="AR48" s="23"/>
    </row>
    <row r="49" spans="2:56" s="1" customFormat="1" ht="13.65" customHeight="1">
      <c r="B49" s="23"/>
      <c r="C49" s="20" t="s">
        <v>21</v>
      </c>
      <c r="L49" s="1" t="str">
        <f>IF(E11="","",E11)</f>
        <v>Město Turnov</v>
      </c>
      <c r="AI49" s="20" t="s">
        <v>27</v>
      </c>
      <c r="AM49" s="152" t="str">
        <f>IF(E17="","",E17)</f>
        <v>Ing. arch. Michaela Chvojková</v>
      </c>
      <c r="AN49" s="153"/>
      <c r="AO49" s="153"/>
      <c r="AP49" s="153"/>
      <c r="AR49" s="23"/>
      <c r="AS49" s="148" t="s">
        <v>46</v>
      </c>
      <c r="AT49" s="149"/>
      <c r="AU49" s="41"/>
      <c r="AV49" s="41"/>
      <c r="AW49" s="41"/>
      <c r="AX49" s="41"/>
      <c r="AY49" s="41"/>
      <c r="AZ49" s="41"/>
      <c r="BA49" s="41"/>
      <c r="BB49" s="41"/>
      <c r="BC49" s="41"/>
      <c r="BD49" s="42"/>
    </row>
    <row r="50" spans="2:56" s="1" customFormat="1" ht="13.65" customHeight="1">
      <c r="B50" s="23"/>
      <c r="C50" s="20" t="s">
        <v>25</v>
      </c>
      <c r="L50" s="1" t="str">
        <f>IF(E14="","",E14)</f>
        <v xml:space="preserve"> </v>
      </c>
      <c r="AI50" s="20" t="s">
        <v>30</v>
      </c>
      <c r="AM50" s="152" t="str">
        <f>IF(E20="","",E20)</f>
        <v xml:space="preserve"> </v>
      </c>
      <c r="AN50" s="153"/>
      <c r="AO50" s="153"/>
      <c r="AP50" s="153"/>
      <c r="AR50" s="23"/>
      <c r="AS50" s="150"/>
      <c r="AT50" s="151"/>
      <c r="AU50" s="44"/>
      <c r="AV50" s="44"/>
      <c r="AW50" s="44"/>
      <c r="AX50" s="44"/>
      <c r="AY50" s="44"/>
      <c r="AZ50" s="44"/>
      <c r="BA50" s="44"/>
      <c r="BB50" s="44"/>
      <c r="BC50" s="44"/>
      <c r="BD50" s="45"/>
    </row>
    <row r="51" spans="2:56" s="1" customFormat="1" ht="10.8" customHeight="1">
      <c r="B51" s="23"/>
      <c r="AR51" s="23"/>
      <c r="AS51" s="150"/>
      <c r="AT51" s="151"/>
      <c r="AU51" s="44"/>
      <c r="AV51" s="44"/>
      <c r="AW51" s="44"/>
      <c r="AX51" s="44"/>
      <c r="AY51" s="44"/>
      <c r="AZ51" s="44"/>
      <c r="BA51" s="44"/>
      <c r="BB51" s="44"/>
      <c r="BC51" s="44"/>
      <c r="BD51" s="45"/>
    </row>
    <row r="52" spans="2:56" s="1" customFormat="1" ht="29.25" customHeight="1">
      <c r="B52" s="23"/>
      <c r="C52" s="179" t="s">
        <v>47</v>
      </c>
      <c r="D52" s="155"/>
      <c r="E52" s="155"/>
      <c r="F52" s="155"/>
      <c r="G52" s="155"/>
      <c r="H52" s="46"/>
      <c r="I52" s="154" t="s">
        <v>48</v>
      </c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83" t="s">
        <v>49</v>
      </c>
      <c r="AH52" s="155"/>
      <c r="AI52" s="155"/>
      <c r="AJ52" s="155"/>
      <c r="AK52" s="155"/>
      <c r="AL52" s="155"/>
      <c r="AM52" s="155"/>
      <c r="AN52" s="154" t="s">
        <v>50</v>
      </c>
      <c r="AO52" s="155"/>
      <c r="AP52" s="156"/>
      <c r="AQ52" s="47" t="s">
        <v>51</v>
      </c>
      <c r="AR52" s="23"/>
      <c r="AS52" s="48" t="s">
        <v>52</v>
      </c>
      <c r="AT52" s="49" t="s">
        <v>53</v>
      </c>
      <c r="AU52" s="49" t="s">
        <v>54</v>
      </c>
      <c r="AV52" s="49" t="s">
        <v>55</v>
      </c>
      <c r="AW52" s="49" t="s">
        <v>56</v>
      </c>
      <c r="AX52" s="49" t="s">
        <v>57</v>
      </c>
      <c r="AY52" s="49" t="s">
        <v>58</v>
      </c>
      <c r="AZ52" s="49" t="s">
        <v>59</v>
      </c>
      <c r="BA52" s="49" t="s">
        <v>60</v>
      </c>
      <c r="BB52" s="49" t="s">
        <v>61</v>
      </c>
      <c r="BC52" s="49" t="s">
        <v>62</v>
      </c>
      <c r="BD52" s="50" t="s">
        <v>63</v>
      </c>
    </row>
    <row r="53" spans="2:56" s="1" customFormat="1" ht="10.8" customHeight="1">
      <c r="B53" s="23"/>
      <c r="AR53" s="23"/>
      <c r="AS53" s="5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</row>
    <row r="54" spans="2:90" s="4" customFormat="1" ht="32.4" customHeight="1">
      <c r="B54" s="52"/>
      <c r="C54" s="53" t="s">
        <v>64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160">
        <f>ROUND(AG55+AG57,2)</f>
        <v>0</v>
      </c>
      <c r="AH54" s="160"/>
      <c r="AI54" s="160"/>
      <c r="AJ54" s="160"/>
      <c r="AK54" s="160"/>
      <c r="AL54" s="160"/>
      <c r="AM54" s="160"/>
      <c r="AN54" s="161">
        <f>SUM(AG54,AT54)</f>
        <v>0</v>
      </c>
      <c r="AO54" s="161"/>
      <c r="AP54" s="161"/>
      <c r="AQ54" s="56" t="s">
        <v>1</v>
      </c>
      <c r="AR54" s="52"/>
      <c r="AS54" s="57">
        <f>ROUND(AS55+AS57,2)</f>
        <v>0</v>
      </c>
      <c r="AT54" s="58">
        <f>ROUND(SUM(AV54:AW54),2)</f>
        <v>0</v>
      </c>
      <c r="AU54" s="59">
        <f>ROUND(AU55+AU57,5)</f>
        <v>2.335</v>
      </c>
      <c r="AV54" s="58">
        <f>ROUND(AZ54*L29,2)</f>
        <v>0</v>
      </c>
      <c r="AW54" s="58">
        <f>ROUND(BA54*L30,2)</f>
        <v>0</v>
      </c>
      <c r="AX54" s="58">
        <f>ROUND(BB54*L29,2)</f>
        <v>0</v>
      </c>
      <c r="AY54" s="58">
        <f>ROUND(BC54*L30,2)</f>
        <v>0</v>
      </c>
      <c r="AZ54" s="58">
        <f>ROUND(AZ55+AZ57,2)</f>
        <v>0</v>
      </c>
      <c r="BA54" s="58">
        <f>ROUND(BA55+BA57,2)</f>
        <v>0</v>
      </c>
      <c r="BB54" s="58">
        <f>ROUND(BB55+BB57,2)</f>
        <v>0</v>
      </c>
      <c r="BC54" s="58">
        <f>ROUND(BC55+BC57,2)</f>
        <v>0</v>
      </c>
      <c r="BD54" s="60">
        <f>ROUND(BD55+BD57,2)</f>
        <v>0</v>
      </c>
      <c r="BS54" s="61" t="s">
        <v>65</v>
      </c>
      <c r="BT54" s="61" t="s">
        <v>66</v>
      </c>
      <c r="BU54" s="62" t="s">
        <v>67</v>
      </c>
      <c r="BV54" s="61" t="s">
        <v>68</v>
      </c>
      <c r="BW54" s="61" t="s">
        <v>4</v>
      </c>
      <c r="BX54" s="61" t="s">
        <v>69</v>
      </c>
      <c r="CL54" s="61" t="s">
        <v>1</v>
      </c>
    </row>
    <row r="55" spans="2:91" s="5" customFormat="1" ht="16.5" customHeight="1">
      <c r="B55" s="63"/>
      <c r="C55" s="64"/>
      <c r="D55" s="185" t="s">
        <v>70</v>
      </c>
      <c r="E55" s="185"/>
      <c r="F55" s="185"/>
      <c r="G55" s="185"/>
      <c r="H55" s="185"/>
      <c r="I55" s="65"/>
      <c r="J55" s="185" t="s">
        <v>71</v>
      </c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59">
        <f>ROUND(AG56,2)</f>
        <v>0</v>
      </c>
      <c r="AH55" s="158"/>
      <c r="AI55" s="158"/>
      <c r="AJ55" s="158"/>
      <c r="AK55" s="158"/>
      <c r="AL55" s="158"/>
      <c r="AM55" s="158"/>
      <c r="AN55" s="157">
        <f>SUM(AG55,AT55)</f>
        <v>0</v>
      </c>
      <c r="AO55" s="158"/>
      <c r="AP55" s="158"/>
      <c r="AQ55" s="66" t="s">
        <v>72</v>
      </c>
      <c r="AR55" s="63"/>
      <c r="AS55" s="67">
        <f>ROUND(AS56,2)</f>
        <v>0</v>
      </c>
      <c r="AT55" s="68">
        <f>ROUND(SUM(AV55:AW55),2)</f>
        <v>0</v>
      </c>
      <c r="AU55" s="69">
        <f>ROUND(AU56,5)</f>
        <v>0</v>
      </c>
      <c r="AV55" s="68">
        <f>ROUND(AZ55*L29,2)</f>
        <v>0</v>
      </c>
      <c r="AW55" s="68">
        <f>ROUND(BA55*L30,2)</f>
        <v>0</v>
      </c>
      <c r="AX55" s="68">
        <f>ROUND(BB55*L29,2)</f>
        <v>0</v>
      </c>
      <c r="AY55" s="68">
        <f>ROUND(BC55*L30,2)</f>
        <v>0</v>
      </c>
      <c r="AZ55" s="68">
        <f>ROUND(AZ56,2)</f>
        <v>0</v>
      </c>
      <c r="BA55" s="68">
        <f>ROUND(BA56,2)</f>
        <v>0</v>
      </c>
      <c r="BB55" s="68">
        <f>ROUND(BB56,2)</f>
        <v>0</v>
      </c>
      <c r="BC55" s="68">
        <f>ROUND(BC56,2)</f>
        <v>0</v>
      </c>
      <c r="BD55" s="70">
        <f>ROUND(BD56,2)</f>
        <v>0</v>
      </c>
      <c r="BS55" s="71" t="s">
        <v>65</v>
      </c>
      <c r="BT55" s="71" t="s">
        <v>73</v>
      </c>
      <c r="BU55" s="71" t="s">
        <v>67</v>
      </c>
      <c r="BV55" s="71" t="s">
        <v>68</v>
      </c>
      <c r="BW55" s="71" t="s">
        <v>74</v>
      </c>
      <c r="BX55" s="71" t="s">
        <v>4</v>
      </c>
      <c r="CL55" s="71" t="s">
        <v>1</v>
      </c>
      <c r="CM55" s="71" t="s">
        <v>75</v>
      </c>
    </row>
    <row r="56" spans="1:90" s="6" customFormat="1" ht="16.5" customHeight="1">
      <c r="A56" s="72" t="s">
        <v>76</v>
      </c>
      <c r="B56" s="73"/>
      <c r="C56" s="74"/>
      <c r="D56" s="74"/>
      <c r="E56" s="184" t="s">
        <v>77</v>
      </c>
      <c r="F56" s="184"/>
      <c r="G56" s="184"/>
      <c r="H56" s="184"/>
      <c r="I56" s="184"/>
      <c r="J56" s="74"/>
      <c r="K56" s="184" t="s">
        <v>78</v>
      </c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62">
        <f>'D.1.1 - Architektonicko s...'!J32</f>
        <v>0</v>
      </c>
      <c r="AH56" s="163"/>
      <c r="AI56" s="163"/>
      <c r="AJ56" s="163"/>
      <c r="AK56" s="163"/>
      <c r="AL56" s="163"/>
      <c r="AM56" s="163"/>
      <c r="AN56" s="162">
        <f>SUM(AG56,AT56)</f>
        <v>0</v>
      </c>
      <c r="AO56" s="163"/>
      <c r="AP56" s="163"/>
      <c r="AQ56" s="75" t="s">
        <v>79</v>
      </c>
      <c r="AR56" s="73"/>
      <c r="AS56" s="76">
        <v>0</v>
      </c>
      <c r="AT56" s="77">
        <f>ROUND(SUM(AV56:AW56),2)</f>
        <v>0</v>
      </c>
      <c r="AU56" s="78">
        <f>'D.1.1 - Architektonicko s...'!P86</f>
        <v>0</v>
      </c>
      <c r="AV56" s="77">
        <f>'D.1.1 - Architektonicko s...'!J35</f>
        <v>0</v>
      </c>
      <c r="AW56" s="77">
        <f>'D.1.1 - Architektonicko s...'!J36</f>
        <v>0</v>
      </c>
      <c r="AX56" s="77">
        <f>'D.1.1 - Architektonicko s...'!J37</f>
        <v>0</v>
      </c>
      <c r="AY56" s="77">
        <f>'D.1.1 - Architektonicko s...'!J38</f>
        <v>0</v>
      </c>
      <c r="AZ56" s="77">
        <f>'D.1.1 - Architektonicko s...'!F35</f>
        <v>0</v>
      </c>
      <c r="BA56" s="77">
        <f>'D.1.1 - Architektonicko s...'!F36</f>
        <v>0</v>
      </c>
      <c r="BB56" s="77">
        <f>'D.1.1 - Architektonicko s...'!F37</f>
        <v>0</v>
      </c>
      <c r="BC56" s="77">
        <f>'D.1.1 - Architektonicko s...'!F38</f>
        <v>0</v>
      </c>
      <c r="BD56" s="79">
        <f>'D.1.1 - Architektonicko s...'!F39</f>
        <v>0</v>
      </c>
      <c r="BT56" s="80" t="s">
        <v>75</v>
      </c>
      <c r="BV56" s="80" t="s">
        <v>68</v>
      </c>
      <c r="BW56" s="80" t="s">
        <v>80</v>
      </c>
      <c r="BX56" s="80" t="s">
        <v>74</v>
      </c>
      <c r="CL56" s="80" t="s">
        <v>1</v>
      </c>
    </row>
    <row r="57" spans="2:91" s="5" customFormat="1" ht="16.5" customHeight="1">
      <c r="B57" s="63"/>
      <c r="C57" s="64"/>
      <c r="D57" s="185" t="s">
        <v>81</v>
      </c>
      <c r="E57" s="185"/>
      <c r="F57" s="185"/>
      <c r="G57" s="185"/>
      <c r="H57" s="185"/>
      <c r="I57" s="65"/>
      <c r="J57" s="185" t="s">
        <v>82</v>
      </c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59">
        <f>ROUND(AG58,2)</f>
        <v>0</v>
      </c>
      <c r="AH57" s="158"/>
      <c r="AI57" s="158"/>
      <c r="AJ57" s="158"/>
      <c r="AK57" s="158"/>
      <c r="AL57" s="158"/>
      <c r="AM57" s="158"/>
      <c r="AN57" s="157">
        <f>SUM(AG57,AT57)</f>
        <v>0</v>
      </c>
      <c r="AO57" s="158"/>
      <c r="AP57" s="158"/>
      <c r="AQ57" s="66" t="s">
        <v>72</v>
      </c>
      <c r="AR57" s="63"/>
      <c r="AS57" s="67">
        <f>ROUND(AS58,2)</f>
        <v>0</v>
      </c>
      <c r="AT57" s="68">
        <f>ROUND(SUM(AV57:AW57),2)</f>
        <v>0</v>
      </c>
      <c r="AU57" s="69">
        <f>ROUND(AU58,5)</f>
        <v>2.335</v>
      </c>
      <c r="AV57" s="68">
        <f>ROUND(AZ57*L29,2)</f>
        <v>0</v>
      </c>
      <c r="AW57" s="68">
        <f>ROUND(BA57*L30,2)</f>
        <v>0</v>
      </c>
      <c r="AX57" s="68">
        <f>ROUND(BB57*L29,2)</f>
        <v>0</v>
      </c>
      <c r="AY57" s="68">
        <f>ROUND(BC57*L30,2)</f>
        <v>0</v>
      </c>
      <c r="AZ57" s="68">
        <f>ROUND(AZ58,2)</f>
        <v>0</v>
      </c>
      <c r="BA57" s="68">
        <f>ROUND(BA58,2)</f>
        <v>0</v>
      </c>
      <c r="BB57" s="68">
        <f>ROUND(BB58,2)</f>
        <v>0</v>
      </c>
      <c r="BC57" s="68">
        <f>ROUND(BC58,2)</f>
        <v>0</v>
      </c>
      <c r="BD57" s="70">
        <f>ROUND(BD58,2)</f>
        <v>0</v>
      </c>
      <c r="BS57" s="71" t="s">
        <v>65</v>
      </c>
      <c r="BT57" s="71" t="s">
        <v>73</v>
      </c>
      <c r="BU57" s="71" t="s">
        <v>67</v>
      </c>
      <c r="BV57" s="71" t="s">
        <v>68</v>
      </c>
      <c r="BW57" s="71" t="s">
        <v>83</v>
      </c>
      <c r="BX57" s="71" t="s">
        <v>4</v>
      </c>
      <c r="CL57" s="71" t="s">
        <v>1</v>
      </c>
      <c r="CM57" s="71" t="s">
        <v>75</v>
      </c>
    </row>
    <row r="58" spans="1:90" s="6" customFormat="1" ht="16.5" customHeight="1">
      <c r="A58" s="72" t="s">
        <v>76</v>
      </c>
      <c r="B58" s="73"/>
      <c r="C58" s="74"/>
      <c r="D58" s="74"/>
      <c r="E58" s="184" t="s">
        <v>77</v>
      </c>
      <c r="F58" s="184"/>
      <c r="G58" s="184"/>
      <c r="H58" s="184"/>
      <c r="I58" s="184"/>
      <c r="J58" s="74"/>
      <c r="K58" s="184" t="s">
        <v>78</v>
      </c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62">
        <f>'D.1.1 - Architektonicko s..._01'!J32</f>
        <v>0</v>
      </c>
      <c r="AH58" s="163"/>
      <c r="AI58" s="163"/>
      <c r="AJ58" s="163"/>
      <c r="AK58" s="163"/>
      <c r="AL58" s="163"/>
      <c r="AM58" s="163"/>
      <c r="AN58" s="162">
        <f>SUM(AG58,AT58)</f>
        <v>0</v>
      </c>
      <c r="AO58" s="163"/>
      <c r="AP58" s="163"/>
      <c r="AQ58" s="75" t="s">
        <v>79</v>
      </c>
      <c r="AR58" s="73"/>
      <c r="AS58" s="81">
        <v>0</v>
      </c>
      <c r="AT58" s="82">
        <f>ROUND(SUM(AV58:AW58),2)</f>
        <v>0</v>
      </c>
      <c r="AU58" s="83">
        <f>'D.1.1 - Architektonicko s..._01'!P86</f>
        <v>2.335</v>
      </c>
      <c r="AV58" s="82">
        <f>'D.1.1 - Architektonicko s..._01'!J35</f>
        <v>0</v>
      </c>
      <c r="AW58" s="82">
        <f>'D.1.1 - Architektonicko s..._01'!J36</f>
        <v>0</v>
      </c>
      <c r="AX58" s="82">
        <f>'D.1.1 - Architektonicko s..._01'!J37</f>
        <v>0</v>
      </c>
      <c r="AY58" s="82">
        <f>'D.1.1 - Architektonicko s..._01'!J38</f>
        <v>0</v>
      </c>
      <c r="AZ58" s="82">
        <f>'D.1.1 - Architektonicko s..._01'!F35</f>
        <v>0</v>
      </c>
      <c r="BA58" s="82">
        <f>'D.1.1 - Architektonicko s..._01'!F36</f>
        <v>0</v>
      </c>
      <c r="BB58" s="82">
        <f>'D.1.1 - Architektonicko s..._01'!F37</f>
        <v>0</v>
      </c>
      <c r="BC58" s="82">
        <f>'D.1.1 - Architektonicko s..._01'!F38</f>
        <v>0</v>
      </c>
      <c r="BD58" s="84">
        <f>'D.1.1 - Architektonicko s..._01'!F39</f>
        <v>0</v>
      </c>
      <c r="BT58" s="80" t="s">
        <v>75</v>
      </c>
      <c r="BV58" s="80" t="s">
        <v>68</v>
      </c>
      <c r="BW58" s="80" t="s">
        <v>84</v>
      </c>
      <c r="BX58" s="80" t="s">
        <v>83</v>
      </c>
      <c r="CL58" s="80" t="s">
        <v>1</v>
      </c>
    </row>
    <row r="59" spans="2:44" s="1" customFormat="1" ht="30" customHeight="1">
      <c r="B59" s="23"/>
      <c r="AR59" s="23"/>
    </row>
    <row r="60" spans="2:44" s="1" customFormat="1" ht="6.9" customHeight="1"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23"/>
    </row>
  </sheetData>
  <mergeCells count="52">
    <mergeCell ref="E58:I58"/>
    <mergeCell ref="K58:AF58"/>
    <mergeCell ref="D55:H55"/>
    <mergeCell ref="J55:AF55"/>
    <mergeCell ref="E56:I56"/>
    <mergeCell ref="K56:AF56"/>
    <mergeCell ref="D57:H57"/>
    <mergeCell ref="J57:AF57"/>
    <mergeCell ref="X35:AB35"/>
    <mergeCell ref="AK35:AO35"/>
    <mergeCell ref="C52:G52"/>
    <mergeCell ref="L45:AO45"/>
    <mergeCell ref="AM47:AN47"/>
    <mergeCell ref="I52:AF52"/>
    <mergeCell ref="AG52:AM52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N56:AP56"/>
    <mergeCell ref="AG56:AM56"/>
    <mergeCell ref="AN57:AP57"/>
    <mergeCell ref="AG57:AM57"/>
    <mergeCell ref="AN58:AP58"/>
    <mergeCell ref="AG58:AM58"/>
    <mergeCell ref="AS49:AT51"/>
    <mergeCell ref="AM49:AP49"/>
    <mergeCell ref="AM50:AP50"/>
    <mergeCell ref="AN52:AP52"/>
    <mergeCell ref="AN55:AP55"/>
    <mergeCell ref="AG55:AM55"/>
    <mergeCell ref="AG54:AM54"/>
    <mergeCell ref="AN54:AP54"/>
  </mergeCells>
  <hyperlinks>
    <hyperlink ref="A56" location="'D.1.1 - Architektonicko s...'!C2" display="/"/>
    <hyperlink ref="A58" location="'D.1.1 - Architektonicko s..._01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7"/>
  <sheetViews>
    <sheetView showGridLines="0" workbookViewId="0" topLeftCell="A89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5"/>
    </row>
    <row r="2" spans="12:46" ht="36.9" customHeight="1">
      <c r="L2" s="167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2" t="s">
        <v>80</v>
      </c>
    </row>
    <row r="3" spans="2:46" ht="6.9" customHeight="1" hidden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75</v>
      </c>
    </row>
    <row r="4" spans="2:46" ht="24.9" customHeight="1" hidden="1">
      <c r="B4" s="15"/>
      <c r="D4" s="16" t="s">
        <v>85</v>
      </c>
      <c r="L4" s="15"/>
      <c r="M4" s="17" t="s">
        <v>10</v>
      </c>
      <c r="AT4" s="12" t="s">
        <v>3</v>
      </c>
    </row>
    <row r="5" spans="2:12" ht="6.9" customHeight="1" hidden="1">
      <c r="B5" s="15"/>
      <c r="L5" s="15"/>
    </row>
    <row r="6" spans="2:12" ht="12" customHeight="1" hidden="1">
      <c r="B6" s="15"/>
      <c r="D6" s="20" t="s">
        <v>14</v>
      </c>
      <c r="L6" s="15"/>
    </row>
    <row r="7" spans="2:12" ht="16.5" customHeight="1" hidden="1">
      <c r="B7" s="15"/>
      <c r="E7" s="186" t="str">
        <f>'Rekapitulace stavby'!K6</f>
        <v xml:space="preserve">Modernizace regionálního turistického informačního centra v Turnově - VYBAVENÍ </v>
      </c>
      <c r="F7" s="187"/>
      <c r="G7" s="187"/>
      <c r="H7" s="187"/>
      <c r="L7" s="15"/>
    </row>
    <row r="8" spans="2:12" ht="12" customHeight="1" hidden="1">
      <c r="B8" s="15"/>
      <c r="D8" s="20" t="s">
        <v>86</v>
      </c>
      <c r="L8" s="15"/>
    </row>
    <row r="9" spans="2:12" s="1" customFormat="1" ht="16.5" customHeight="1" hidden="1">
      <c r="B9" s="23"/>
      <c r="E9" s="186" t="s">
        <v>87</v>
      </c>
      <c r="F9" s="153"/>
      <c r="G9" s="153"/>
      <c r="H9" s="153"/>
      <c r="L9" s="23"/>
    </row>
    <row r="10" spans="2:12" s="1" customFormat="1" ht="12" customHeight="1" hidden="1">
      <c r="B10" s="23"/>
      <c r="D10" s="20" t="s">
        <v>88</v>
      </c>
      <c r="L10" s="23"/>
    </row>
    <row r="11" spans="2:12" s="1" customFormat="1" ht="36.9" customHeight="1" hidden="1">
      <c r="B11" s="23"/>
      <c r="E11" s="180" t="s">
        <v>89</v>
      </c>
      <c r="F11" s="153"/>
      <c r="G11" s="153"/>
      <c r="H11" s="153"/>
      <c r="L11" s="23"/>
    </row>
    <row r="12" spans="2:12" s="1" customFormat="1" ht="12" hidden="1">
      <c r="B12" s="23"/>
      <c r="L12" s="23"/>
    </row>
    <row r="13" spans="2:12" s="1" customFormat="1" ht="12" customHeight="1" hidden="1">
      <c r="B13" s="23"/>
      <c r="D13" s="20" t="s">
        <v>15</v>
      </c>
      <c r="F13" s="12" t="s">
        <v>1</v>
      </c>
      <c r="I13" s="20" t="s">
        <v>16</v>
      </c>
      <c r="J13" s="12" t="s">
        <v>1</v>
      </c>
      <c r="L13" s="23"/>
    </row>
    <row r="14" spans="2:12" s="1" customFormat="1" ht="12" customHeight="1" hidden="1">
      <c r="B14" s="23"/>
      <c r="D14" s="20" t="s">
        <v>17</v>
      </c>
      <c r="F14" s="12" t="s">
        <v>18</v>
      </c>
      <c r="I14" s="20" t="s">
        <v>19</v>
      </c>
      <c r="J14" s="40" t="str">
        <f>'Rekapitulace stavby'!AN8</f>
        <v>2. 5. 2018</v>
      </c>
      <c r="L14" s="23"/>
    </row>
    <row r="15" spans="2:12" s="1" customFormat="1" ht="10.8" customHeight="1" hidden="1">
      <c r="B15" s="23"/>
      <c r="L15" s="23"/>
    </row>
    <row r="16" spans="2:12" s="1" customFormat="1" ht="12" customHeight="1" hidden="1">
      <c r="B16" s="23"/>
      <c r="D16" s="20" t="s">
        <v>21</v>
      </c>
      <c r="I16" s="20" t="s">
        <v>22</v>
      </c>
      <c r="J16" s="12" t="s">
        <v>1</v>
      </c>
      <c r="L16" s="23"/>
    </row>
    <row r="17" spans="2:12" s="1" customFormat="1" ht="18" customHeight="1" hidden="1">
      <c r="B17" s="23"/>
      <c r="E17" s="12" t="s">
        <v>23</v>
      </c>
      <c r="I17" s="20" t="s">
        <v>24</v>
      </c>
      <c r="J17" s="12" t="s">
        <v>1</v>
      </c>
      <c r="L17" s="23"/>
    </row>
    <row r="18" spans="2:12" s="1" customFormat="1" ht="6.9" customHeight="1" hidden="1">
      <c r="B18" s="23"/>
      <c r="L18" s="23"/>
    </row>
    <row r="19" spans="2:12" s="1" customFormat="1" ht="12" customHeight="1" hidden="1">
      <c r="B19" s="23"/>
      <c r="D19" s="20" t="s">
        <v>25</v>
      </c>
      <c r="I19" s="20" t="s">
        <v>22</v>
      </c>
      <c r="J19" s="12" t="str">
        <f>'Rekapitulace stavby'!AN13</f>
        <v/>
      </c>
      <c r="L19" s="23"/>
    </row>
    <row r="20" spans="2:12" s="1" customFormat="1" ht="18" customHeight="1" hidden="1">
      <c r="B20" s="23"/>
      <c r="E20" s="164" t="str">
        <f>'Rekapitulace stavby'!E14</f>
        <v xml:space="preserve"> </v>
      </c>
      <c r="F20" s="164"/>
      <c r="G20" s="164"/>
      <c r="H20" s="164"/>
      <c r="I20" s="20" t="s">
        <v>24</v>
      </c>
      <c r="J20" s="12" t="str">
        <f>'Rekapitulace stavby'!AN14</f>
        <v/>
      </c>
      <c r="L20" s="23"/>
    </row>
    <row r="21" spans="2:12" s="1" customFormat="1" ht="6.9" customHeight="1" hidden="1">
      <c r="B21" s="23"/>
      <c r="L21" s="23"/>
    </row>
    <row r="22" spans="2:12" s="1" customFormat="1" ht="12" customHeight="1" hidden="1">
      <c r="B22" s="23"/>
      <c r="D22" s="20" t="s">
        <v>27</v>
      </c>
      <c r="I22" s="20" t="s">
        <v>22</v>
      </c>
      <c r="J22" s="12" t="s">
        <v>1</v>
      </c>
      <c r="L22" s="23"/>
    </row>
    <row r="23" spans="2:12" s="1" customFormat="1" ht="18" customHeight="1" hidden="1">
      <c r="B23" s="23"/>
      <c r="E23" s="12" t="s">
        <v>28</v>
      </c>
      <c r="I23" s="20" t="s">
        <v>24</v>
      </c>
      <c r="J23" s="12" t="s">
        <v>1</v>
      </c>
      <c r="L23" s="23"/>
    </row>
    <row r="24" spans="2:12" s="1" customFormat="1" ht="6.9" customHeight="1" hidden="1">
      <c r="B24" s="23"/>
      <c r="L24" s="23"/>
    </row>
    <row r="25" spans="2:12" s="1" customFormat="1" ht="12" customHeight="1" hidden="1">
      <c r="B25" s="23"/>
      <c r="D25" s="20" t="s">
        <v>30</v>
      </c>
      <c r="I25" s="20" t="s">
        <v>22</v>
      </c>
      <c r="J25" s="12" t="s">
        <v>1</v>
      </c>
      <c r="L25" s="23"/>
    </row>
    <row r="26" spans="2:12" s="1" customFormat="1" ht="18" customHeight="1" hidden="1">
      <c r="B26" s="23"/>
      <c r="E26" s="12" t="s">
        <v>28</v>
      </c>
      <c r="I26" s="20" t="s">
        <v>24</v>
      </c>
      <c r="J26" s="12" t="s">
        <v>1</v>
      </c>
      <c r="L26" s="23"/>
    </row>
    <row r="27" spans="2:12" s="1" customFormat="1" ht="6.9" customHeight="1" hidden="1">
      <c r="B27" s="23"/>
      <c r="L27" s="23"/>
    </row>
    <row r="28" spans="2:12" s="1" customFormat="1" ht="12" customHeight="1" hidden="1">
      <c r="B28" s="23"/>
      <c r="D28" s="20" t="s">
        <v>31</v>
      </c>
      <c r="L28" s="23"/>
    </row>
    <row r="29" spans="2:12" s="7" customFormat="1" ht="16.5" customHeight="1" hidden="1">
      <c r="B29" s="86"/>
      <c r="E29" s="168" t="s">
        <v>1</v>
      </c>
      <c r="F29" s="168"/>
      <c r="G29" s="168"/>
      <c r="H29" s="168"/>
      <c r="L29" s="86"/>
    </row>
    <row r="30" spans="2:12" s="1" customFormat="1" ht="6.9" customHeight="1" hidden="1">
      <c r="B30" s="23"/>
      <c r="L30" s="23"/>
    </row>
    <row r="31" spans="2:12" s="1" customFormat="1" ht="6.9" customHeight="1" hidden="1">
      <c r="B31" s="23"/>
      <c r="D31" s="41"/>
      <c r="E31" s="41"/>
      <c r="F31" s="41"/>
      <c r="G31" s="41"/>
      <c r="H31" s="41"/>
      <c r="I31" s="41"/>
      <c r="J31" s="41"/>
      <c r="K31" s="41"/>
      <c r="L31" s="23"/>
    </row>
    <row r="32" spans="2:12" s="1" customFormat="1" ht="25.35" customHeight="1" hidden="1">
      <c r="B32" s="23"/>
      <c r="D32" s="87" t="s">
        <v>32</v>
      </c>
      <c r="J32" s="55">
        <f>ROUND(J86,2)</f>
        <v>0</v>
      </c>
      <c r="L32" s="23"/>
    </row>
    <row r="33" spans="2:12" s="1" customFormat="1" ht="6.9" customHeight="1" hidden="1">
      <c r="B33" s="23"/>
      <c r="D33" s="41"/>
      <c r="E33" s="41"/>
      <c r="F33" s="41"/>
      <c r="G33" s="41"/>
      <c r="H33" s="41"/>
      <c r="I33" s="41"/>
      <c r="J33" s="41"/>
      <c r="K33" s="41"/>
      <c r="L33" s="23"/>
    </row>
    <row r="34" spans="2:12" s="1" customFormat="1" ht="14.4" customHeight="1" hidden="1">
      <c r="B34" s="23"/>
      <c r="F34" s="26" t="s">
        <v>34</v>
      </c>
      <c r="I34" s="26" t="s">
        <v>33</v>
      </c>
      <c r="J34" s="26" t="s">
        <v>35</v>
      </c>
      <c r="L34" s="23"/>
    </row>
    <row r="35" spans="2:12" s="1" customFormat="1" ht="14.4" customHeight="1" hidden="1">
      <c r="B35" s="23"/>
      <c r="D35" s="20" t="s">
        <v>36</v>
      </c>
      <c r="E35" s="20" t="s">
        <v>37</v>
      </c>
      <c r="F35" s="88">
        <f>ROUND((SUM(BE86:BE116)),2)</f>
        <v>0</v>
      </c>
      <c r="I35" s="28">
        <v>0.21</v>
      </c>
      <c r="J35" s="88">
        <f>ROUND(((SUM(BE86:BE116))*I35),2)</f>
        <v>0</v>
      </c>
      <c r="L35" s="23"/>
    </row>
    <row r="36" spans="2:12" s="1" customFormat="1" ht="14.4" customHeight="1" hidden="1">
      <c r="B36" s="23"/>
      <c r="E36" s="20" t="s">
        <v>38</v>
      </c>
      <c r="F36" s="88">
        <f>ROUND((SUM(BF86:BF116)),2)</f>
        <v>0</v>
      </c>
      <c r="I36" s="28">
        <v>0.15</v>
      </c>
      <c r="J36" s="88">
        <f>ROUND(((SUM(BF86:BF116))*I36),2)</f>
        <v>0</v>
      </c>
      <c r="L36" s="23"/>
    </row>
    <row r="37" spans="2:12" s="1" customFormat="1" ht="14.4" customHeight="1" hidden="1">
      <c r="B37" s="23"/>
      <c r="E37" s="20" t="s">
        <v>39</v>
      </c>
      <c r="F37" s="88">
        <f>ROUND((SUM(BG86:BG116)),2)</f>
        <v>0</v>
      </c>
      <c r="I37" s="28">
        <v>0.21</v>
      </c>
      <c r="J37" s="88">
        <f>0</f>
        <v>0</v>
      </c>
      <c r="L37" s="23"/>
    </row>
    <row r="38" spans="2:12" s="1" customFormat="1" ht="14.4" customHeight="1" hidden="1">
      <c r="B38" s="23"/>
      <c r="E38" s="20" t="s">
        <v>40</v>
      </c>
      <c r="F38" s="88">
        <f>ROUND((SUM(BH86:BH116)),2)</f>
        <v>0</v>
      </c>
      <c r="I38" s="28">
        <v>0.15</v>
      </c>
      <c r="J38" s="88">
        <f>0</f>
        <v>0</v>
      </c>
      <c r="L38" s="23"/>
    </row>
    <row r="39" spans="2:12" s="1" customFormat="1" ht="14.4" customHeight="1" hidden="1">
      <c r="B39" s="23"/>
      <c r="E39" s="20" t="s">
        <v>41</v>
      </c>
      <c r="F39" s="88">
        <f>ROUND((SUM(BI86:BI116)),2)</f>
        <v>0</v>
      </c>
      <c r="I39" s="28">
        <v>0</v>
      </c>
      <c r="J39" s="88">
        <f>0</f>
        <v>0</v>
      </c>
      <c r="L39" s="23"/>
    </row>
    <row r="40" spans="2:12" s="1" customFormat="1" ht="6.9" customHeight="1" hidden="1">
      <c r="B40" s="23"/>
      <c r="L40" s="23"/>
    </row>
    <row r="41" spans="2:12" s="1" customFormat="1" ht="25.35" customHeight="1" hidden="1">
      <c r="B41" s="23"/>
      <c r="C41" s="89"/>
      <c r="D41" s="90" t="s">
        <v>42</v>
      </c>
      <c r="E41" s="46"/>
      <c r="F41" s="46"/>
      <c r="G41" s="91" t="s">
        <v>43</v>
      </c>
      <c r="H41" s="92" t="s">
        <v>44</v>
      </c>
      <c r="I41" s="46"/>
      <c r="J41" s="93">
        <f>SUM(J32:J39)</f>
        <v>0</v>
      </c>
      <c r="K41" s="94"/>
      <c r="L41" s="23"/>
    </row>
    <row r="42" spans="2:12" s="1" customFormat="1" ht="14.4" customHeight="1" hidden="1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23"/>
    </row>
    <row r="43" ht="12" hidden="1"/>
    <row r="44" ht="12" hidden="1"/>
    <row r="45" ht="12" hidden="1"/>
    <row r="46" spans="2:12" s="1" customFormat="1" ht="6.9" customHeight="1" hidden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23"/>
    </row>
    <row r="47" spans="2:12" s="1" customFormat="1" ht="24.9" customHeight="1" hidden="1">
      <c r="B47" s="23"/>
      <c r="C47" s="16" t="s">
        <v>90</v>
      </c>
      <c r="L47" s="23"/>
    </row>
    <row r="48" spans="2:12" s="1" customFormat="1" ht="6.9" customHeight="1" hidden="1">
      <c r="B48" s="23"/>
      <c r="L48" s="23"/>
    </row>
    <row r="49" spans="2:12" s="1" customFormat="1" ht="12" customHeight="1" hidden="1">
      <c r="B49" s="23"/>
      <c r="C49" s="20" t="s">
        <v>14</v>
      </c>
      <c r="L49" s="23"/>
    </row>
    <row r="50" spans="2:12" s="1" customFormat="1" ht="16.5" customHeight="1" hidden="1">
      <c r="B50" s="23"/>
      <c r="E50" s="186" t="str">
        <f>E7</f>
        <v xml:space="preserve">Modernizace regionálního turistického informačního centra v Turnově - VYBAVENÍ </v>
      </c>
      <c r="F50" s="187"/>
      <c r="G50" s="187"/>
      <c r="H50" s="187"/>
      <c r="L50" s="23"/>
    </row>
    <row r="51" spans="2:12" ht="12" customHeight="1" hidden="1">
      <c r="B51" s="15"/>
      <c r="C51" s="20" t="s">
        <v>86</v>
      </c>
      <c r="L51" s="15"/>
    </row>
    <row r="52" spans="2:12" s="1" customFormat="1" ht="16.5" customHeight="1" hidden="1">
      <c r="B52" s="23"/>
      <c r="E52" s="186" t="s">
        <v>87</v>
      </c>
      <c r="F52" s="153"/>
      <c r="G52" s="153"/>
      <c r="H52" s="153"/>
      <c r="L52" s="23"/>
    </row>
    <row r="53" spans="2:12" s="1" customFormat="1" ht="12" customHeight="1" hidden="1">
      <c r="B53" s="23"/>
      <c r="C53" s="20" t="s">
        <v>88</v>
      </c>
      <c r="L53" s="23"/>
    </row>
    <row r="54" spans="2:12" s="1" customFormat="1" ht="16.5" customHeight="1" hidden="1">
      <c r="B54" s="23"/>
      <c r="E54" s="180" t="str">
        <f>E11</f>
        <v>D.1.1 - Architektonicko stavební</v>
      </c>
      <c r="F54" s="153"/>
      <c r="G54" s="153"/>
      <c r="H54" s="153"/>
      <c r="L54" s="23"/>
    </row>
    <row r="55" spans="2:12" s="1" customFormat="1" ht="6.9" customHeight="1" hidden="1">
      <c r="B55" s="23"/>
      <c r="L55" s="23"/>
    </row>
    <row r="56" spans="2:12" s="1" customFormat="1" ht="12" customHeight="1" hidden="1">
      <c r="B56" s="23"/>
      <c r="C56" s="20" t="s">
        <v>17</v>
      </c>
      <c r="F56" s="12" t="str">
        <f>F14</f>
        <v>Náměstí Českého Ráje čp. 26</v>
      </c>
      <c r="I56" s="20" t="s">
        <v>19</v>
      </c>
      <c r="J56" s="40" t="str">
        <f>IF(J14="","",J14)</f>
        <v>2. 5. 2018</v>
      </c>
      <c r="L56" s="23"/>
    </row>
    <row r="57" spans="2:12" s="1" customFormat="1" ht="6.9" customHeight="1" hidden="1">
      <c r="B57" s="23"/>
      <c r="L57" s="23"/>
    </row>
    <row r="58" spans="2:12" s="1" customFormat="1" ht="24.9" customHeight="1" hidden="1">
      <c r="B58" s="23"/>
      <c r="C58" s="20" t="s">
        <v>21</v>
      </c>
      <c r="F58" s="12" t="str">
        <f>E17</f>
        <v>Město Turnov</v>
      </c>
      <c r="I58" s="20" t="s">
        <v>27</v>
      </c>
      <c r="J58" s="21" t="str">
        <f>E23</f>
        <v>Ing. arch. Michaela Chvojková</v>
      </c>
      <c r="L58" s="23"/>
    </row>
    <row r="59" spans="2:12" s="1" customFormat="1" ht="24.9" customHeight="1" hidden="1">
      <c r="B59" s="23"/>
      <c r="C59" s="20" t="s">
        <v>25</v>
      </c>
      <c r="F59" s="12" t="str">
        <f>IF(E20="","",E20)</f>
        <v xml:space="preserve"> </v>
      </c>
      <c r="I59" s="20" t="s">
        <v>30</v>
      </c>
      <c r="J59" s="21" t="str">
        <f>E26</f>
        <v>Ing. arch. Michaela Chvojková</v>
      </c>
      <c r="L59" s="23"/>
    </row>
    <row r="60" spans="2:12" s="1" customFormat="1" ht="10.35" customHeight="1" hidden="1">
      <c r="B60" s="23"/>
      <c r="L60" s="23"/>
    </row>
    <row r="61" spans="2:12" s="1" customFormat="1" ht="29.25" customHeight="1" hidden="1">
      <c r="B61" s="23"/>
      <c r="C61" s="95" t="s">
        <v>91</v>
      </c>
      <c r="D61" s="89"/>
      <c r="E61" s="89"/>
      <c r="F61" s="89"/>
      <c r="G61" s="89"/>
      <c r="H61" s="89"/>
      <c r="I61" s="89"/>
      <c r="J61" s="96" t="s">
        <v>92</v>
      </c>
      <c r="K61" s="89"/>
      <c r="L61" s="23"/>
    </row>
    <row r="62" spans="2:12" s="1" customFormat="1" ht="10.35" customHeight="1" hidden="1">
      <c r="B62" s="23"/>
      <c r="L62" s="23"/>
    </row>
    <row r="63" spans="2:47" s="1" customFormat="1" ht="22.8" customHeight="1" hidden="1">
      <c r="B63" s="23"/>
      <c r="C63" s="97" t="s">
        <v>93</v>
      </c>
      <c r="J63" s="55">
        <f>J86</f>
        <v>0</v>
      </c>
      <c r="L63" s="23"/>
      <c r="AU63" s="12" t="s">
        <v>94</v>
      </c>
    </row>
    <row r="64" spans="2:12" s="8" customFormat="1" ht="24.9" customHeight="1" hidden="1">
      <c r="B64" s="98"/>
      <c r="D64" s="99" t="s">
        <v>95</v>
      </c>
      <c r="E64" s="100"/>
      <c r="F64" s="100"/>
      <c r="G64" s="100"/>
      <c r="H64" s="100"/>
      <c r="I64" s="100"/>
      <c r="J64" s="101">
        <f>J87</f>
        <v>0</v>
      </c>
      <c r="L64" s="98"/>
    </row>
    <row r="65" spans="2:12" s="1" customFormat="1" ht="21.75" customHeight="1" hidden="1">
      <c r="B65" s="23"/>
      <c r="L65" s="23"/>
    </row>
    <row r="66" spans="2:12" s="1" customFormat="1" ht="6.9" customHeight="1" hidden="1"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23"/>
    </row>
    <row r="67" ht="12" hidden="1"/>
    <row r="68" ht="12" hidden="1"/>
    <row r="69" ht="12" hidden="1"/>
    <row r="70" spans="2:12" s="1" customFormat="1" ht="6.9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23"/>
    </row>
    <row r="71" spans="2:12" s="1" customFormat="1" ht="24.9" customHeight="1">
      <c r="B71" s="23"/>
      <c r="C71" s="16" t="s">
        <v>96</v>
      </c>
      <c r="L71" s="23"/>
    </row>
    <row r="72" spans="2:12" s="1" customFormat="1" ht="6.9" customHeight="1">
      <c r="B72" s="23"/>
      <c r="L72" s="23"/>
    </row>
    <row r="73" spans="2:12" s="1" customFormat="1" ht="12" customHeight="1">
      <c r="B73" s="23"/>
      <c r="C73" s="20" t="s">
        <v>14</v>
      </c>
      <c r="L73" s="23"/>
    </row>
    <row r="74" spans="2:12" s="1" customFormat="1" ht="16.5" customHeight="1">
      <c r="B74" s="23"/>
      <c r="E74" s="186" t="str">
        <f>E7</f>
        <v xml:space="preserve">Modernizace regionálního turistického informačního centra v Turnově - VYBAVENÍ </v>
      </c>
      <c r="F74" s="187"/>
      <c r="G74" s="187"/>
      <c r="H74" s="187"/>
      <c r="L74" s="23"/>
    </row>
    <row r="75" spans="2:12" ht="12" customHeight="1">
      <c r="B75" s="15"/>
      <c r="C75" s="20" t="s">
        <v>86</v>
      </c>
      <c r="L75" s="15"/>
    </row>
    <row r="76" spans="2:12" s="1" customFormat="1" ht="16.5" customHeight="1">
      <c r="B76" s="23"/>
      <c r="E76" s="186" t="s">
        <v>87</v>
      </c>
      <c r="F76" s="153"/>
      <c r="G76" s="153"/>
      <c r="H76" s="153"/>
      <c r="L76" s="23"/>
    </row>
    <row r="77" spans="2:12" s="1" customFormat="1" ht="12" customHeight="1">
      <c r="B77" s="23"/>
      <c r="C77" s="20" t="s">
        <v>88</v>
      </c>
      <c r="L77" s="23"/>
    </row>
    <row r="78" spans="2:12" s="1" customFormat="1" ht="16.5" customHeight="1">
      <c r="B78" s="23"/>
      <c r="E78" s="180" t="str">
        <f>E11</f>
        <v>D.1.1 - Architektonicko stavební</v>
      </c>
      <c r="F78" s="153"/>
      <c r="G78" s="153"/>
      <c r="H78" s="153"/>
      <c r="L78" s="23"/>
    </row>
    <row r="79" spans="2:12" s="1" customFormat="1" ht="6.9" customHeight="1">
      <c r="B79" s="23"/>
      <c r="L79" s="23"/>
    </row>
    <row r="80" spans="2:12" s="1" customFormat="1" ht="12" customHeight="1">
      <c r="B80" s="23"/>
      <c r="C80" s="20" t="s">
        <v>17</v>
      </c>
      <c r="F80" s="12" t="str">
        <f>F14</f>
        <v>Náměstí Českého Ráje čp. 26</v>
      </c>
      <c r="I80" s="20" t="s">
        <v>19</v>
      </c>
      <c r="J80" s="40" t="str">
        <f>IF(J14="","",J14)</f>
        <v>2. 5. 2018</v>
      </c>
      <c r="L80" s="23"/>
    </row>
    <row r="81" spans="2:12" s="1" customFormat="1" ht="6.9" customHeight="1">
      <c r="B81" s="23"/>
      <c r="L81" s="23"/>
    </row>
    <row r="82" spans="2:12" s="1" customFormat="1" ht="24.9" customHeight="1">
      <c r="B82" s="23"/>
      <c r="C82" s="20" t="s">
        <v>21</v>
      </c>
      <c r="F82" s="12" t="str">
        <f>E17</f>
        <v>Město Turnov</v>
      </c>
      <c r="I82" s="20" t="s">
        <v>27</v>
      </c>
      <c r="J82" s="21" t="str">
        <f>E23</f>
        <v>Ing. arch. Michaela Chvojková</v>
      </c>
      <c r="L82" s="23"/>
    </row>
    <row r="83" spans="2:12" s="1" customFormat="1" ht="24.9" customHeight="1">
      <c r="B83" s="23"/>
      <c r="C83" s="20" t="s">
        <v>25</v>
      </c>
      <c r="F83" s="12" t="str">
        <f>IF(E20="","",E20)</f>
        <v xml:space="preserve"> </v>
      </c>
      <c r="I83" s="20" t="s">
        <v>30</v>
      </c>
      <c r="J83" s="21" t="str">
        <f>E26</f>
        <v>Ing. arch. Michaela Chvojková</v>
      </c>
      <c r="L83" s="23"/>
    </row>
    <row r="84" spans="2:12" s="1" customFormat="1" ht="10.35" customHeight="1">
      <c r="B84" s="23"/>
      <c r="L84" s="23"/>
    </row>
    <row r="85" spans="2:20" s="9" customFormat="1" ht="29.25" customHeight="1">
      <c r="B85" s="102"/>
      <c r="C85" s="103" t="s">
        <v>97</v>
      </c>
      <c r="D85" s="104" t="s">
        <v>51</v>
      </c>
      <c r="E85" s="104" t="s">
        <v>47</v>
      </c>
      <c r="F85" s="104" t="s">
        <v>48</v>
      </c>
      <c r="G85" s="104" t="s">
        <v>98</v>
      </c>
      <c r="H85" s="104" t="s">
        <v>99</v>
      </c>
      <c r="I85" s="104" t="s">
        <v>100</v>
      </c>
      <c r="J85" s="105" t="s">
        <v>92</v>
      </c>
      <c r="K85" s="106" t="s">
        <v>101</v>
      </c>
      <c r="L85" s="102"/>
      <c r="M85" s="48" t="s">
        <v>1</v>
      </c>
      <c r="N85" s="49" t="s">
        <v>36</v>
      </c>
      <c r="O85" s="49" t="s">
        <v>102</v>
      </c>
      <c r="P85" s="49" t="s">
        <v>103</v>
      </c>
      <c r="Q85" s="49" t="s">
        <v>104</v>
      </c>
      <c r="R85" s="49" t="s">
        <v>105</v>
      </c>
      <c r="S85" s="49" t="s">
        <v>106</v>
      </c>
      <c r="T85" s="50" t="s">
        <v>107</v>
      </c>
    </row>
    <row r="86" spans="2:63" s="1" customFormat="1" ht="22.8" customHeight="1">
      <c r="B86" s="23"/>
      <c r="C86" s="53" t="s">
        <v>108</v>
      </c>
      <c r="J86" s="107">
        <f>BK86</f>
        <v>0</v>
      </c>
      <c r="L86" s="23"/>
      <c r="M86" s="51"/>
      <c r="N86" s="41"/>
      <c r="O86" s="41"/>
      <c r="P86" s="108">
        <f>P87</f>
        <v>0</v>
      </c>
      <c r="Q86" s="41"/>
      <c r="R86" s="108">
        <f>R87</f>
        <v>0</v>
      </c>
      <c r="S86" s="41"/>
      <c r="T86" s="109">
        <f>T87</f>
        <v>0</v>
      </c>
      <c r="AT86" s="12" t="s">
        <v>65</v>
      </c>
      <c r="AU86" s="12" t="s">
        <v>94</v>
      </c>
      <c r="BK86" s="110">
        <f>BK87</f>
        <v>0</v>
      </c>
    </row>
    <row r="87" spans="2:63" s="10" customFormat="1" ht="25.95" customHeight="1">
      <c r="B87" s="111"/>
      <c r="D87" s="112" t="s">
        <v>65</v>
      </c>
      <c r="E87" s="113" t="s">
        <v>109</v>
      </c>
      <c r="F87" s="113" t="s">
        <v>110</v>
      </c>
      <c r="J87" s="114">
        <f>BK87</f>
        <v>0</v>
      </c>
      <c r="L87" s="111"/>
      <c r="M87" s="115"/>
      <c r="N87" s="116"/>
      <c r="O87" s="116"/>
      <c r="P87" s="117">
        <f>SUM(P88:P116)</f>
        <v>0</v>
      </c>
      <c r="Q87" s="116"/>
      <c r="R87" s="117">
        <f>SUM(R88:R116)</f>
        <v>0</v>
      </c>
      <c r="S87" s="116"/>
      <c r="T87" s="118">
        <f>SUM(T88:T116)</f>
        <v>0</v>
      </c>
      <c r="AR87" s="112" t="s">
        <v>75</v>
      </c>
      <c r="AT87" s="119" t="s">
        <v>65</v>
      </c>
      <c r="AU87" s="119" t="s">
        <v>66</v>
      </c>
      <c r="AY87" s="112" t="s">
        <v>111</v>
      </c>
      <c r="BK87" s="120">
        <f>SUM(BK88:BK116)</f>
        <v>0</v>
      </c>
    </row>
    <row r="88" spans="2:65" s="1" customFormat="1" ht="16.5" customHeight="1">
      <c r="B88" s="121"/>
      <c r="C88" s="122" t="s">
        <v>112</v>
      </c>
      <c r="D88" s="122" t="s">
        <v>113</v>
      </c>
      <c r="E88" s="123" t="s">
        <v>114</v>
      </c>
      <c r="F88" s="124" t="s">
        <v>115</v>
      </c>
      <c r="G88" s="125" t="s">
        <v>116</v>
      </c>
      <c r="H88" s="126">
        <v>1</v>
      </c>
      <c r="I88" s="127">
        <v>0</v>
      </c>
      <c r="J88" s="127">
        <f>ROUND(I88*H88,2)</f>
        <v>0</v>
      </c>
      <c r="K88" s="124" t="s">
        <v>1</v>
      </c>
      <c r="L88" s="23"/>
      <c r="M88" s="43" t="s">
        <v>1</v>
      </c>
      <c r="N88" s="128" t="s">
        <v>37</v>
      </c>
      <c r="O88" s="129">
        <v>0</v>
      </c>
      <c r="P88" s="129">
        <f>O88*H88</f>
        <v>0</v>
      </c>
      <c r="Q88" s="129">
        <v>0</v>
      </c>
      <c r="R88" s="129">
        <f>Q88*H88</f>
        <v>0</v>
      </c>
      <c r="S88" s="129">
        <v>0</v>
      </c>
      <c r="T88" s="130">
        <f>S88*H88</f>
        <v>0</v>
      </c>
      <c r="AR88" s="12" t="s">
        <v>117</v>
      </c>
      <c r="AT88" s="12" t="s">
        <v>113</v>
      </c>
      <c r="AU88" s="12" t="s">
        <v>73</v>
      </c>
      <c r="AY88" s="12" t="s">
        <v>111</v>
      </c>
      <c r="BE88" s="131">
        <f>IF(N88="základní",J88,0)</f>
        <v>0</v>
      </c>
      <c r="BF88" s="131">
        <f>IF(N88="snížená",J88,0)</f>
        <v>0</v>
      </c>
      <c r="BG88" s="131">
        <f>IF(N88="zákl. přenesená",J88,0)</f>
        <v>0</v>
      </c>
      <c r="BH88" s="131">
        <f>IF(N88="sníž. přenesená",J88,0)</f>
        <v>0</v>
      </c>
      <c r="BI88" s="131">
        <f>IF(N88="nulová",J88,0)</f>
        <v>0</v>
      </c>
      <c r="BJ88" s="12" t="s">
        <v>73</v>
      </c>
      <c r="BK88" s="131">
        <f>ROUND(I88*H88,2)</f>
        <v>0</v>
      </c>
      <c r="BL88" s="12" t="s">
        <v>117</v>
      </c>
      <c r="BM88" s="12" t="s">
        <v>118</v>
      </c>
    </row>
    <row r="89" spans="2:47" s="1" customFormat="1" ht="19.2">
      <c r="B89" s="23"/>
      <c r="D89" s="132" t="s">
        <v>119</v>
      </c>
      <c r="F89" s="133" t="s">
        <v>120</v>
      </c>
      <c r="L89" s="23"/>
      <c r="M89" s="134"/>
      <c r="N89" s="44"/>
      <c r="O89" s="44"/>
      <c r="P89" s="44"/>
      <c r="Q89" s="44"/>
      <c r="R89" s="44"/>
      <c r="S89" s="44"/>
      <c r="T89" s="45"/>
      <c r="AT89" s="12" t="s">
        <v>119</v>
      </c>
      <c r="AU89" s="12" t="s">
        <v>73</v>
      </c>
    </row>
    <row r="90" spans="2:65" s="1" customFormat="1" ht="16.5" customHeight="1">
      <c r="B90" s="121"/>
      <c r="C90" s="122" t="s">
        <v>121</v>
      </c>
      <c r="D90" s="122" t="s">
        <v>113</v>
      </c>
      <c r="E90" s="123" t="s">
        <v>122</v>
      </c>
      <c r="F90" s="124" t="s">
        <v>123</v>
      </c>
      <c r="G90" s="125" t="s">
        <v>116</v>
      </c>
      <c r="H90" s="126">
        <v>1</v>
      </c>
      <c r="I90" s="127">
        <v>0</v>
      </c>
      <c r="J90" s="127">
        <f>ROUND(I90*H90,2)</f>
        <v>0</v>
      </c>
      <c r="K90" s="124" t="s">
        <v>1</v>
      </c>
      <c r="L90" s="23"/>
      <c r="M90" s="43" t="s">
        <v>1</v>
      </c>
      <c r="N90" s="128" t="s">
        <v>37</v>
      </c>
      <c r="O90" s="129">
        <v>0</v>
      </c>
      <c r="P90" s="129">
        <f>O90*H90</f>
        <v>0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2" t="s">
        <v>117</v>
      </c>
      <c r="AT90" s="12" t="s">
        <v>113</v>
      </c>
      <c r="AU90" s="12" t="s">
        <v>73</v>
      </c>
      <c r="AY90" s="12" t="s">
        <v>111</v>
      </c>
      <c r="BE90" s="131">
        <f>IF(N90="základní",J90,0)</f>
        <v>0</v>
      </c>
      <c r="BF90" s="131">
        <f>IF(N90="snížená",J90,0)</f>
        <v>0</v>
      </c>
      <c r="BG90" s="131">
        <f>IF(N90="zákl. přenesená",J90,0)</f>
        <v>0</v>
      </c>
      <c r="BH90" s="131">
        <f>IF(N90="sníž. přenesená",J90,0)</f>
        <v>0</v>
      </c>
      <c r="BI90" s="131">
        <f>IF(N90="nulová",J90,0)</f>
        <v>0</v>
      </c>
      <c r="BJ90" s="12" t="s">
        <v>73</v>
      </c>
      <c r="BK90" s="131">
        <f>ROUND(I90*H90,2)</f>
        <v>0</v>
      </c>
      <c r="BL90" s="12" t="s">
        <v>117</v>
      </c>
      <c r="BM90" s="12" t="s">
        <v>124</v>
      </c>
    </row>
    <row r="91" spans="2:47" s="1" customFormat="1" ht="19.2">
      <c r="B91" s="23"/>
      <c r="D91" s="132" t="s">
        <v>119</v>
      </c>
      <c r="F91" s="133" t="s">
        <v>125</v>
      </c>
      <c r="L91" s="23"/>
      <c r="M91" s="134"/>
      <c r="N91" s="44"/>
      <c r="O91" s="44"/>
      <c r="P91" s="44"/>
      <c r="Q91" s="44"/>
      <c r="R91" s="44"/>
      <c r="S91" s="44"/>
      <c r="T91" s="45"/>
      <c r="AT91" s="12" t="s">
        <v>119</v>
      </c>
      <c r="AU91" s="12" t="s">
        <v>73</v>
      </c>
    </row>
    <row r="92" spans="2:65" s="1" customFormat="1" ht="16.5" customHeight="1">
      <c r="B92" s="121"/>
      <c r="C92" s="122" t="s">
        <v>126</v>
      </c>
      <c r="D92" s="122" t="s">
        <v>113</v>
      </c>
      <c r="E92" s="123" t="s">
        <v>127</v>
      </c>
      <c r="F92" s="124" t="s">
        <v>128</v>
      </c>
      <c r="G92" s="125" t="s">
        <v>116</v>
      </c>
      <c r="H92" s="126">
        <v>1</v>
      </c>
      <c r="I92" s="127">
        <v>0</v>
      </c>
      <c r="J92" s="127">
        <f>ROUND(I92*H92,2)</f>
        <v>0</v>
      </c>
      <c r="K92" s="124" t="s">
        <v>1</v>
      </c>
      <c r="L92" s="23"/>
      <c r="M92" s="43" t="s">
        <v>1</v>
      </c>
      <c r="N92" s="128" t="s">
        <v>37</v>
      </c>
      <c r="O92" s="129">
        <v>0</v>
      </c>
      <c r="P92" s="129">
        <f>O92*H92</f>
        <v>0</v>
      </c>
      <c r="Q92" s="129">
        <v>0</v>
      </c>
      <c r="R92" s="129">
        <f>Q92*H92</f>
        <v>0</v>
      </c>
      <c r="S92" s="129">
        <v>0</v>
      </c>
      <c r="T92" s="130">
        <f>S92*H92</f>
        <v>0</v>
      </c>
      <c r="AR92" s="12" t="s">
        <v>117</v>
      </c>
      <c r="AT92" s="12" t="s">
        <v>113</v>
      </c>
      <c r="AU92" s="12" t="s">
        <v>73</v>
      </c>
      <c r="AY92" s="12" t="s">
        <v>111</v>
      </c>
      <c r="BE92" s="131">
        <f>IF(N92="základní",J92,0)</f>
        <v>0</v>
      </c>
      <c r="BF92" s="131">
        <f>IF(N92="snížená",J92,0)</f>
        <v>0</v>
      </c>
      <c r="BG92" s="131">
        <f>IF(N92="zákl. přenesená",J92,0)</f>
        <v>0</v>
      </c>
      <c r="BH92" s="131">
        <f>IF(N92="sníž. přenesená",J92,0)</f>
        <v>0</v>
      </c>
      <c r="BI92" s="131">
        <f>IF(N92="nulová",J92,0)</f>
        <v>0</v>
      </c>
      <c r="BJ92" s="12" t="s">
        <v>73</v>
      </c>
      <c r="BK92" s="131">
        <f>ROUND(I92*H92,2)</f>
        <v>0</v>
      </c>
      <c r="BL92" s="12" t="s">
        <v>117</v>
      </c>
      <c r="BM92" s="12" t="s">
        <v>129</v>
      </c>
    </row>
    <row r="93" spans="2:47" s="1" customFormat="1" ht="19.2">
      <c r="B93" s="23"/>
      <c r="D93" s="132" t="s">
        <v>119</v>
      </c>
      <c r="F93" s="133" t="s">
        <v>125</v>
      </c>
      <c r="L93" s="23"/>
      <c r="M93" s="134"/>
      <c r="N93" s="44"/>
      <c r="O93" s="44"/>
      <c r="P93" s="44"/>
      <c r="Q93" s="44"/>
      <c r="R93" s="44"/>
      <c r="S93" s="44"/>
      <c r="T93" s="45"/>
      <c r="AT93" s="12" t="s">
        <v>119</v>
      </c>
      <c r="AU93" s="12" t="s">
        <v>73</v>
      </c>
    </row>
    <row r="94" spans="2:65" s="1" customFormat="1" ht="16.5" customHeight="1">
      <c r="B94" s="121"/>
      <c r="C94" s="122" t="s">
        <v>130</v>
      </c>
      <c r="D94" s="122" t="s">
        <v>113</v>
      </c>
      <c r="E94" s="123" t="s">
        <v>131</v>
      </c>
      <c r="F94" s="124" t="s">
        <v>132</v>
      </c>
      <c r="G94" s="125" t="s">
        <v>116</v>
      </c>
      <c r="H94" s="126">
        <v>1</v>
      </c>
      <c r="I94" s="127">
        <v>0</v>
      </c>
      <c r="J94" s="127">
        <f>ROUND(I94*H94,2)</f>
        <v>0</v>
      </c>
      <c r="K94" s="124" t="s">
        <v>1</v>
      </c>
      <c r="L94" s="23"/>
      <c r="M94" s="43" t="s">
        <v>1</v>
      </c>
      <c r="N94" s="128" t="s">
        <v>37</v>
      </c>
      <c r="O94" s="129">
        <v>0</v>
      </c>
      <c r="P94" s="129">
        <f>O94*H94</f>
        <v>0</v>
      </c>
      <c r="Q94" s="129">
        <v>0</v>
      </c>
      <c r="R94" s="129">
        <f>Q94*H94</f>
        <v>0</v>
      </c>
      <c r="S94" s="129">
        <v>0</v>
      </c>
      <c r="T94" s="130">
        <f>S94*H94</f>
        <v>0</v>
      </c>
      <c r="AR94" s="12" t="s">
        <v>117</v>
      </c>
      <c r="AT94" s="12" t="s">
        <v>113</v>
      </c>
      <c r="AU94" s="12" t="s">
        <v>73</v>
      </c>
      <c r="AY94" s="12" t="s">
        <v>111</v>
      </c>
      <c r="BE94" s="131">
        <f>IF(N94="základní",J94,0)</f>
        <v>0</v>
      </c>
      <c r="BF94" s="131">
        <f>IF(N94="snížená",J94,0)</f>
        <v>0</v>
      </c>
      <c r="BG94" s="131">
        <f>IF(N94="zákl. přenesená",J94,0)</f>
        <v>0</v>
      </c>
      <c r="BH94" s="131">
        <f>IF(N94="sníž. přenesená",J94,0)</f>
        <v>0</v>
      </c>
      <c r="BI94" s="131">
        <f>IF(N94="nulová",J94,0)</f>
        <v>0</v>
      </c>
      <c r="BJ94" s="12" t="s">
        <v>73</v>
      </c>
      <c r="BK94" s="131">
        <f>ROUND(I94*H94,2)</f>
        <v>0</v>
      </c>
      <c r="BL94" s="12" t="s">
        <v>117</v>
      </c>
      <c r="BM94" s="12" t="s">
        <v>133</v>
      </c>
    </row>
    <row r="95" spans="2:47" s="1" customFormat="1" ht="19.2">
      <c r="B95" s="23"/>
      <c r="D95" s="132" t="s">
        <v>119</v>
      </c>
      <c r="F95" s="133" t="s">
        <v>134</v>
      </c>
      <c r="L95" s="23"/>
      <c r="M95" s="134"/>
      <c r="N95" s="44"/>
      <c r="O95" s="44"/>
      <c r="P95" s="44"/>
      <c r="Q95" s="44"/>
      <c r="R95" s="44"/>
      <c r="S95" s="44"/>
      <c r="T95" s="45"/>
      <c r="AT95" s="12" t="s">
        <v>119</v>
      </c>
      <c r="AU95" s="12" t="s">
        <v>73</v>
      </c>
    </row>
    <row r="96" spans="2:65" s="1" customFormat="1" ht="16.5" customHeight="1">
      <c r="B96" s="121"/>
      <c r="C96" s="122" t="s">
        <v>135</v>
      </c>
      <c r="D96" s="122" t="s">
        <v>113</v>
      </c>
      <c r="E96" s="123" t="s">
        <v>136</v>
      </c>
      <c r="F96" s="124" t="s">
        <v>137</v>
      </c>
      <c r="G96" s="125" t="s">
        <v>116</v>
      </c>
      <c r="H96" s="126">
        <v>1</v>
      </c>
      <c r="I96" s="127">
        <v>0</v>
      </c>
      <c r="J96" s="127">
        <f>ROUND(I96*H96,2)</f>
        <v>0</v>
      </c>
      <c r="K96" s="124" t="s">
        <v>1</v>
      </c>
      <c r="L96" s="23"/>
      <c r="M96" s="43" t="s">
        <v>1</v>
      </c>
      <c r="N96" s="128" t="s">
        <v>37</v>
      </c>
      <c r="O96" s="129">
        <v>0</v>
      </c>
      <c r="P96" s="129">
        <f>O96*H96</f>
        <v>0</v>
      </c>
      <c r="Q96" s="129">
        <v>0</v>
      </c>
      <c r="R96" s="129">
        <f>Q96*H96</f>
        <v>0</v>
      </c>
      <c r="S96" s="129">
        <v>0</v>
      </c>
      <c r="T96" s="130">
        <f>S96*H96</f>
        <v>0</v>
      </c>
      <c r="AR96" s="12" t="s">
        <v>117</v>
      </c>
      <c r="AT96" s="12" t="s">
        <v>113</v>
      </c>
      <c r="AU96" s="12" t="s">
        <v>73</v>
      </c>
      <c r="AY96" s="12" t="s">
        <v>111</v>
      </c>
      <c r="BE96" s="131">
        <f>IF(N96="základní",J96,0)</f>
        <v>0</v>
      </c>
      <c r="BF96" s="131">
        <f>IF(N96="snížená",J96,0)</f>
        <v>0</v>
      </c>
      <c r="BG96" s="131">
        <f>IF(N96="zákl. přenesená",J96,0)</f>
        <v>0</v>
      </c>
      <c r="BH96" s="131">
        <f>IF(N96="sníž. přenesená",J96,0)</f>
        <v>0</v>
      </c>
      <c r="BI96" s="131">
        <f>IF(N96="nulová",J96,0)</f>
        <v>0</v>
      </c>
      <c r="BJ96" s="12" t="s">
        <v>73</v>
      </c>
      <c r="BK96" s="131">
        <f>ROUND(I96*H96,2)</f>
        <v>0</v>
      </c>
      <c r="BL96" s="12" t="s">
        <v>117</v>
      </c>
      <c r="BM96" s="12" t="s">
        <v>138</v>
      </c>
    </row>
    <row r="97" spans="2:47" s="1" customFormat="1" ht="19.2">
      <c r="B97" s="23"/>
      <c r="D97" s="132" t="s">
        <v>119</v>
      </c>
      <c r="F97" s="133" t="s">
        <v>125</v>
      </c>
      <c r="L97" s="23"/>
      <c r="M97" s="134"/>
      <c r="N97" s="44"/>
      <c r="O97" s="44"/>
      <c r="P97" s="44"/>
      <c r="Q97" s="44"/>
      <c r="R97" s="44"/>
      <c r="S97" s="44"/>
      <c r="T97" s="45"/>
      <c r="AT97" s="12" t="s">
        <v>119</v>
      </c>
      <c r="AU97" s="12" t="s">
        <v>73</v>
      </c>
    </row>
    <row r="98" spans="2:65" s="1" customFormat="1" ht="16.5" customHeight="1">
      <c r="B98" s="121"/>
      <c r="C98" s="122" t="s">
        <v>139</v>
      </c>
      <c r="D98" s="122" t="s">
        <v>113</v>
      </c>
      <c r="E98" s="123" t="s">
        <v>140</v>
      </c>
      <c r="F98" s="124" t="s">
        <v>141</v>
      </c>
      <c r="G98" s="125" t="s">
        <v>116</v>
      </c>
      <c r="H98" s="126">
        <v>1</v>
      </c>
      <c r="I98" s="127">
        <v>0</v>
      </c>
      <c r="J98" s="127">
        <f>ROUND(I98*H98,2)</f>
        <v>0</v>
      </c>
      <c r="K98" s="124" t="s">
        <v>1</v>
      </c>
      <c r="L98" s="23"/>
      <c r="M98" s="43" t="s">
        <v>1</v>
      </c>
      <c r="N98" s="128" t="s">
        <v>37</v>
      </c>
      <c r="O98" s="129">
        <v>0</v>
      </c>
      <c r="P98" s="129">
        <f>O98*H98</f>
        <v>0</v>
      </c>
      <c r="Q98" s="129">
        <v>0</v>
      </c>
      <c r="R98" s="129">
        <f>Q98*H98</f>
        <v>0</v>
      </c>
      <c r="S98" s="129">
        <v>0</v>
      </c>
      <c r="T98" s="130">
        <f>S98*H98</f>
        <v>0</v>
      </c>
      <c r="AR98" s="12" t="s">
        <v>117</v>
      </c>
      <c r="AT98" s="12" t="s">
        <v>113</v>
      </c>
      <c r="AU98" s="12" t="s">
        <v>73</v>
      </c>
      <c r="AY98" s="12" t="s">
        <v>111</v>
      </c>
      <c r="BE98" s="131">
        <f>IF(N98="základní",J98,0)</f>
        <v>0</v>
      </c>
      <c r="BF98" s="131">
        <f>IF(N98="snížená",J98,0)</f>
        <v>0</v>
      </c>
      <c r="BG98" s="131">
        <f>IF(N98="zákl. přenesená",J98,0)</f>
        <v>0</v>
      </c>
      <c r="BH98" s="131">
        <f>IF(N98="sníž. přenesená",J98,0)</f>
        <v>0</v>
      </c>
      <c r="BI98" s="131">
        <f>IF(N98="nulová",J98,0)</f>
        <v>0</v>
      </c>
      <c r="BJ98" s="12" t="s">
        <v>73</v>
      </c>
      <c r="BK98" s="131">
        <f>ROUND(I98*H98,2)</f>
        <v>0</v>
      </c>
      <c r="BL98" s="12" t="s">
        <v>117</v>
      </c>
      <c r="BM98" s="12" t="s">
        <v>142</v>
      </c>
    </row>
    <row r="99" spans="2:47" s="1" customFormat="1" ht="19.2">
      <c r="B99" s="23"/>
      <c r="D99" s="132" t="s">
        <v>119</v>
      </c>
      <c r="F99" s="133" t="s">
        <v>125</v>
      </c>
      <c r="L99" s="23"/>
      <c r="M99" s="134"/>
      <c r="N99" s="44"/>
      <c r="O99" s="44"/>
      <c r="P99" s="44"/>
      <c r="Q99" s="44"/>
      <c r="R99" s="44"/>
      <c r="S99" s="44"/>
      <c r="T99" s="45"/>
      <c r="AT99" s="12" t="s">
        <v>119</v>
      </c>
      <c r="AU99" s="12" t="s">
        <v>73</v>
      </c>
    </row>
    <row r="100" spans="2:65" s="1" customFormat="1" ht="16.5" customHeight="1">
      <c r="B100" s="121"/>
      <c r="C100" s="122" t="s">
        <v>143</v>
      </c>
      <c r="D100" s="122" t="s">
        <v>113</v>
      </c>
      <c r="E100" s="123" t="s">
        <v>144</v>
      </c>
      <c r="F100" s="124" t="s">
        <v>145</v>
      </c>
      <c r="G100" s="125" t="s">
        <v>116</v>
      </c>
      <c r="H100" s="126">
        <v>1</v>
      </c>
      <c r="I100" s="127">
        <v>0</v>
      </c>
      <c r="J100" s="127">
        <f>ROUND(I100*H100,2)</f>
        <v>0</v>
      </c>
      <c r="K100" s="124" t="s">
        <v>1</v>
      </c>
      <c r="L100" s="23"/>
      <c r="M100" s="43" t="s">
        <v>1</v>
      </c>
      <c r="N100" s="128" t="s">
        <v>37</v>
      </c>
      <c r="O100" s="129">
        <v>0</v>
      </c>
      <c r="P100" s="129">
        <f>O100*H100</f>
        <v>0</v>
      </c>
      <c r="Q100" s="129">
        <v>0</v>
      </c>
      <c r="R100" s="129">
        <f>Q100*H100</f>
        <v>0</v>
      </c>
      <c r="S100" s="129">
        <v>0</v>
      </c>
      <c r="T100" s="130">
        <f>S100*H100</f>
        <v>0</v>
      </c>
      <c r="AR100" s="12" t="s">
        <v>117</v>
      </c>
      <c r="AT100" s="12" t="s">
        <v>113</v>
      </c>
      <c r="AU100" s="12" t="s">
        <v>73</v>
      </c>
      <c r="AY100" s="12" t="s">
        <v>111</v>
      </c>
      <c r="BE100" s="131">
        <f>IF(N100="základní",J100,0)</f>
        <v>0</v>
      </c>
      <c r="BF100" s="131">
        <f>IF(N100="snížená",J100,0)</f>
        <v>0</v>
      </c>
      <c r="BG100" s="131">
        <f>IF(N100="zákl. přenesená",J100,0)</f>
        <v>0</v>
      </c>
      <c r="BH100" s="131">
        <f>IF(N100="sníž. přenesená",J100,0)</f>
        <v>0</v>
      </c>
      <c r="BI100" s="131">
        <f>IF(N100="nulová",J100,0)</f>
        <v>0</v>
      </c>
      <c r="BJ100" s="12" t="s">
        <v>73</v>
      </c>
      <c r="BK100" s="131">
        <f>ROUND(I100*H100,2)</f>
        <v>0</v>
      </c>
      <c r="BL100" s="12" t="s">
        <v>117</v>
      </c>
      <c r="BM100" s="12" t="s">
        <v>146</v>
      </c>
    </row>
    <row r="101" spans="2:65" s="1" customFormat="1" ht="16.5" customHeight="1">
      <c r="B101" s="121"/>
      <c r="C101" s="122" t="s">
        <v>147</v>
      </c>
      <c r="D101" s="122" t="s">
        <v>113</v>
      </c>
      <c r="E101" s="123" t="s">
        <v>148</v>
      </c>
      <c r="F101" s="124" t="s">
        <v>149</v>
      </c>
      <c r="G101" s="125" t="s">
        <v>116</v>
      </c>
      <c r="H101" s="126">
        <v>1</v>
      </c>
      <c r="I101" s="127">
        <v>0</v>
      </c>
      <c r="J101" s="127">
        <f>ROUND(I101*H101,2)</f>
        <v>0</v>
      </c>
      <c r="K101" s="124" t="s">
        <v>1</v>
      </c>
      <c r="L101" s="23"/>
      <c r="M101" s="43" t="s">
        <v>1</v>
      </c>
      <c r="N101" s="128" t="s">
        <v>37</v>
      </c>
      <c r="O101" s="129">
        <v>0</v>
      </c>
      <c r="P101" s="129">
        <f>O101*H101</f>
        <v>0</v>
      </c>
      <c r="Q101" s="129">
        <v>0</v>
      </c>
      <c r="R101" s="129">
        <f>Q101*H101</f>
        <v>0</v>
      </c>
      <c r="S101" s="129">
        <v>0</v>
      </c>
      <c r="T101" s="130">
        <f>S101*H101</f>
        <v>0</v>
      </c>
      <c r="AR101" s="12" t="s">
        <v>117</v>
      </c>
      <c r="AT101" s="12" t="s">
        <v>113</v>
      </c>
      <c r="AU101" s="12" t="s">
        <v>73</v>
      </c>
      <c r="AY101" s="12" t="s">
        <v>111</v>
      </c>
      <c r="BE101" s="131">
        <f>IF(N101="základní",J101,0)</f>
        <v>0</v>
      </c>
      <c r="BF101" s="131">
        <f>IF(N101="snížená",J101,0)</f>
        <v>0</v>
      </c>
      <c r="BG101" s="131">
        <f>IF(N101="zákl. přenesená",J101,0)</f>
        <v>0</v>
      </c>
      <c r="BH101" s="131">
        <f>IF(N101="sníž. přenesená",J101,0)</f>
        <v>0</v>
      </c>
      <c r="BI101" s="131">
        <f>IF(N101="nulová",J101,0)</f>
        <v>0</v>
      </c>
      <c r="BJ101" s="12" t="s">
        <v>73</v>
      </c>
      <c r="BK101" s="131">
        <f>ROUND(I101*H101,2)</f>
        <v>0</v>
      </c>
      <c r="BL101" s="12" t="s">
        <v>117</v>
      </c>
      <c r="BM101" s="12" t="s">
        <v>150</v>
      </c>
    </row>
    <row r="102" spans="2:65" s="1" customFormat="1" ht="16.5" customHeight="1">
      <c r="B102" s="121"/>
      <c r="C102" s="122" t="s">
        <v>151</v>
      </c>
      <c r="D102" s="122" t="s">
        <v>113</v>
      </c>
      <c r="E102" s="123" t="s">
        <v>152</v>
      </c>
      <c r="F102" s="124" t="s">
        <v>153</v>
      </c>
      <c r="G102" s="125" t="s">
        <v>116</v>
      </c>
      <c r="H102" s="126">
        <v>1</v>
      </c>
      <c r="I102" s="127">
        <v>0</v>
      </c>
      <c r="J102" s="127">
        <f>ROUND(I102*H102,2)</f>
        <v>0</v>
      </c>
      <c r="K102" s="124" t="s">
        <v>1</v>
      </c>
      <c r="L102" s="23"/>
      <c r="M102" s="43" t="s">
        <v>1</v>
      </c>
      <c r="N102" s="128" t="s">
        <v>37</v>
      </c>
      <c r="O102" s="129">
        <v>0</v>
      </c>
      <c r="P102" s="129">
        <f>O102*H102</f>
        <v>0</v>
      </c>
      <c r="Q102" s="129">
        <v>0</v>
      </c>
      <c r="R102" s="129">
        <f>Q102*H102</f>
        <v>0</v>
      </c>
      <c r="S102" s="129">
        <v>0</v>
      </c>
      <c r="T102" s="130">
        <f>S102*H102</f>
        <v>0</v>
      </c>
      <c r="AR102" s="12" t="s">
        <v>117</v>
      </c>
      <c r="AT102" s="12" t="s">
        <v>113</v>
      </c>
      <c r="AU102" s="12" t="s">
        <v>73</v>
      </c>
      <c r="AY102" s="12" t="s">
        <v>111</v>
      </c>
      <c r="BE102" s="131">
        <f>IF(N102="základní",J102,0)</f>
        <v>0</v>
      </c>
      <c r="BF102" s="131">
        <f>IF(N102="snížená",J102,0)</f>
        <v>0</v>
      </c>
      <c r="BG102" s="131">
        <f>IF(N102="zákl. přenesená",J102,0)</f>
        <v>0</v>
      </c>
      <c r="BH102" s="131">
        <f>IF(N102="sníž. přenesená",J102,0)</f>
        <v>0</v>
      </c>
      <c r="BI102" s="131">
        <f>IF(N102="nulová",J102,0)</f>
        <v>0</v>
      </c>
      <c r="BJ102" s="12" t="s">
        <v>73</v>
      </c>
      <c r="BK102" s="131">
        <f>ROUND(I102*H102,2)</f>
        <v>0</v>
      </c>
      <c r="BL102" s="12" t="s">
        <v>117</v>
      </c>
      <c r="BM102" s="12" t="s">
        <v>154</v>
      </c>
    </row>
    <row r="103" spans="2:47" s="1" customFormat="1" ht="19.2">
      <c r="B103" s="23"/>
      <c r="D103" s="132" t="s">
        <v>119</v>
      </c>
      <c r="F103" s="133" t="s">
        <v>155</v>
      </c>
      <c r="L103" s="23"/>
      <c r="M103" s="134"/>
      <c r="N103" s="44"/>
      <c r="O103" s="44"/>
      <c r="P103" s="44"/>
      <c r="Q103" s="44"/>
      <c r="R103" s="44"/>
      <c r="S103" s="44"/>
      <c r="T103" s="45"/>
      <c r="AT103" s="12" t="s">
        <v>119</v>
      </c>
      <c r="AU103" s="12" t="s">
        <v>73</v>
      </c>
    </row>
    <row r="104" spans="2:65" s="1" customFormat="1" ht="16.5" customHeight="1">
      <c r="B104" s="121"/>
      <c r="C104" s="122" t="s">
        <v>156</v>
      </c>
      <c r="D104" s="122" t="s">
        <v>113</v>
      </c>
      <c r="E104" s="123" t="s">
        <v>157</v>
      </c>
      <c r="F104" s="124" t="s">
        <v>158</v>
      </c>
      <c r="G104" s="125" t="s">
        <v>116</v>
      </c>
      <c r="H104" s="126">
        <v>1</v>
      </c>
      <c r="I104" s="127">
        <v>0</v>
      </c>
      <c r="J104" s="127">
        <f>ROUND(I104*H104,2)</f>
        <v>0</v>
      </c>
      <c r="K104" s="124" t="s">
        <v>1</v>
      </c>
      <c r="L104" s="23"/>
      <c r="M104" s="43" t="s">
        <v>1</v>
      </c>
      <c r="N104" s="128" t="s">
        <v>37</v>
      </c>
      <c r="O104" s="129">
        <v>0</v>
      </c>
      <c r="P104" s="129">
        <f>O104*H104</f>
        <v>0</v>
      </c>
      <c r="Q104" s="129">
        <v>0</v>
      </c>
      <c r="R104" s="129">
        <f>Q104*H104</f>
        <v>0</v>
      </c>
      <c r="S104" s="129">
        <v>0</v>
      </c>
      <c r="T104" s="130">
        <f>S104*H104</f>
        <v>0</v>
      </c>
      <c r="AR104" s="12" t="s">
        <v>117</v>
      </c>
      <c r="AT104" s="12" t="s">
        <v>113</v>
      </c>
      <c r="AU104" s="12" t="s">
        <v>73</v>
      </c>
      <c r="AY104" s="12" t="s">
        <v>111</v>
      </c>
      <c r="BE104" s="131">
        <f>IF(N104="základní",J104,0)</f>
        <v>0</v>
      </c>
      <c r="BF104" s="131">
        <f>IF(N104="snížená",J104,0)</f>
        <v>0</v>
      </c>
      <c r="BG104" s="131">
        <f>IF(N104="zákl. přenesená",J104,0)</f>
        <v>0</v>
      </c>
      <c r="BH104" s="131">
        <f>IF(N104="sníž. přenesená",J104,0)</f>
        <v>0</v>
      </c>
      <c r="BI104" s="131">
        <f>IF(N104="nulová",J104,0)</f>
        <v>0</v>
      </c>
      <c r="BJ104" s="12" t="s">
        <v>73</v>
      </c>
      <c r="BK104" s="131">
        <f>ROUND(I104*H104,2)</f>
        <v>0</v>
      </c>
      <c r="BL104" s="12" t="s">
        <v>117</v>
      </c>
      <c r="BM104" s="12" t="s">
        <v>159</v>
      </c>
    </row>
    <row r="105" spans="2:47" s="1" customFormat="1" ht="19.2">
      <c r="B105" s="23"/>
      <c r="D105" s="132" t="s">
        <v>119</v>
      </c>
      <c r="F105" s="133" t="s">
        <v>160</v>
      </c>
      <c r="L105" s="23"/>
      <c r="M105" s="134"/>
      <c r="N105" s="44"/>
      <c r="O105" s="44"/>
      <c r="P105" s="44"/>
      <c r="Q105" s="44"/>
      <c r="R105" s="44"/>
      <c r="S105" s="44"/>
      <c r="T105" s="45"/>
      <c r="AT105" s="12" t="s">
        <v>119</v>
      </c>
      <c r="AU105" s="12" t="s">
        <v>73</v>
      </c>
    </row>
    <row r="106" spans="2:65" s="1" customFormat="1" ht="16.5" customHeight="1">
      <c r="B106" s="121"/>
      <c r="C106" s="122" t="s">
        <v>161</v>
      </c>
      <c r="D106" s="122" t="s">
        <v>113</v>
      </c>
      <c r="E106" s="123" t="s">
        <v>162</v>
      </c>
      <c r="F106" s="124" t="s">
        <v>163</v>
      </c>
      <c r="G106" s="125" t="s">
        <v>116</v>
      </c>
      <c r="H106" s="126">
        <v>1</v>
      </c>
      <c r="I106" s="127">
        <v>0</v>
      </c>
      <c r="J106" s="127">
        <f>ROUND(I106*H106,2)</f>
        <v>0</v>
      </c>
      <c r="K106" s="124" t="s">
        <v>1</v>
      </c>
      <c r="L106" s="23"/>
      <c r="M106" s="43" t="s">
        <v>1</v>
      </c>
      <c r="N106" s="128" t="s">
        <v>37</v>
      </c>
      <c r="O106" s="129">
        <v>0</v>
      </c>
      <c r="P106" s="129">
        <f>O106*H106</f>
        <v>0</v>
      </c>
      <c r="Q106" s="129">
        <v>0</v>
      </c>
      <c r="R106" s="129">
        <f>Q106*H106</f>
        <v>0</v>
      </c>
      <c r="S106" s="129">
        <v>0</v>
      </c>
      <c r="T106" s="130">
        <f>S106*H106</f>
        <v>0</v>
      </c>
      <c r="AR106" s="12" t="s">
        <v>117</v>
      </c>
      <c r="AT106" s="12" t="s">
        <v>113</v>
      </c>
      <c r="AU106" s="12" t="s">
        <v>73</v>
      </c>
      <c r="AY106" s="12" t="s">
        <v>111</v>
      </c>
      <c r="BE106" s="131">
        <f>IF(N106="základní",J106,0)</f>
        <v>0</v>
      </c>
      <c r="BF106" s="131">
        <f>IF(N106="snížená",J106,0)</f>
        <v>0</v>
      </c>
      <c r="BG106" s="131">
        <f>IF(N106="zákl. přenesená",J106,0)</f>
        <v>0</v>
      </c>
      <c r="BH106" s="131">
        <f>IF(N106="sníž. přenesená",J106,0)</f>
        <v>0</v>
      </c>
      <c r="BI106" s="131">
        <f>IF(N106="nulová",J106,0)</f>
        <v>0</v>
      </c>
      <c r="BJ106" s="12" t="s">
        <v>73</v>
      </c>
      <c r="BK106" s="131">
        <f>ROUND(I106*H106,2)</f>
        <v>0</v>
      </c>
      <c r="BL106" s="12" t="s">
        <v>117</v>
      </c>
      <c r="BM106" s="12" t="s">
        <v>164</v>
      </c>
    </row>
    <row r="107" spans="2:47" s="1" customFormat="1" ht="28.8">
      <c r="B107" s="23"/>
      <c r="D107" s="132" t="s">
        <v>119</v>
      </c>
      <c r="F107" s="133" t="s">
        <v>165</v>
      </c>
      <c r="L107" s="23"/>
      <c r="M107" s="134"/>
      <c r="N107" s="44"/>
      <c r="O107" s="44"/>
      <c r="P107" s="44"/>
      <c r="Q107" s="44"/>
      <c r="R107" s="44"/>
      <c r="S107" s="44"/>
      <c r="T107" s="45"/>
      <c r="AT107" s="12" t="s">
        <v>119</v>
      </c>
      <c r="AU107" s="12" t="s">
        <v>73</v>
      </c>
    </row>
    <row r="108" spans="2:65" s="1" customFormat="1" ht="16.5" customHeight="1">
      <c r="B108" s="121"/>
      <c r="C108" s="122" t="s">
        <v>166</v>
      </c>
      <c r="D108" s="122" t="s">
        <v>113</v>
      </c>
      <c r="E108" s="123" t="s">
        <v>167</v>
      </c>
      <c r="F108" s="124" t="s">
        <v>168</v>
      </c>
      <c r="G108" s="125" t="s">
        <v>169</v>
      </c>
      <c r="H108" s="126">
        <v>12</v>
      </c>
      <c r="I108" s="127">
        <v>0</v>
      </c>
      <c r="J108" s="127">
        <f aca="true" t="shared" si="0" ref="J108:J116">ROUND(I108*H108,2)</f>
        <v>0</v>
      </c>
      <c r="K108" s="124" t="s">
        <v>1</v>
      </c>
      <c r="L108" s="23"/>
      <c r="M108" s="43" t="s">
        <v>1</v>
      </c>
      <c r="N108" s="128" t="s">
        <v>37</v>
      </c>
      <c r="O108" s="129">
        <v>0</v>
      </c>
      <c r="P108" s="129">
        <f aca="true" t="shared" si="1" ref="P108:P116">O108*H108</f>
        <v>0</v>
      </c>
      <c r="Q108" s="129">
        <v>0</v>
      </c>
      <c r="R108" s="129">
        <f aca="true" t="shared" si="2" ref="R108:R116">Q108*H108</f>
        <v>0</v>
      </c>
      <c r="S108" s="129">
        <v>0</v>
      </c>
      <c r="T108" s="130">
        <f aca="true" t="shared" si="3" ref="T108:T116">S108*H108</f>
        <v>0</v>
      </c>
      <c r="AR108" s="12" t="s">
        <v>117</v>
      </c>
      <c r="AT108" s="12" t="s">
        <v>113</v>
      </c>
      <c r="AU108" s="12" t="s">
        <v>73</v>
      </c>
      <c r="AY108" s="12" t="s">
        <v>111</v>
      </c>
      <c r="BE108" s="131">
        <f aca="true" t="shared" si="4" ref="BE108:BE116">IF(N108="základní",J108,0)</f>
        <v>0</v>
      </c>
      <c r="BF108" s="131">
        <f aca="true" t="shared" si="5" ref="BF108:BF116">IF(N108="snížená",J108,0)</f>
        <v>0</v>
      </c>
      <c r="BG108" s="131">
        <f aca="true" t="shared" si="6" ref="BG108:BG116">IF(N108="zákl. přenesená",J108,0)</f>
        <v>0</v>
      </c>
      <c r="BH108" s="131">
        <f aca="true" t="shared" si="7" ref="BH108:BH116">IF(N108="sníž. přenesená",J108,0)</f>
        <v>0</v>
      </c>
      <c r="BI108" s="131">
        <f aca="true" t="shared" si="8" ref="BI108:BI116">IF(N108="nulová",J108,0)</f>
        <v>0</v>
      </c>
      <c r="BJ108" s="12" t="s">
        <v>73</v>
      </c>
      <c r="BK108" s="131">
        <f aca="true" t="shared" si="9" ref="BK108:BK116">ROUND(I108*H108,2)</f>
        <v>0</v>
      </c>
      <c r="BL108" s="12" t="s">
        <v>117</v>
      </c>
      <c r="BM108" s="12" t="s">
        <v>170</v>
      </c>
    </row>
    <row r="109" spans="2:65" s="1" customFormat="1" ht="16.5" customHeight="1">
      <c r="B109" s="121"/>
      <c r="C109" s="122" t="s">
        <v>171</v>
      </c>
      <c r="D109" s="122" t="s">
        <v>113</v>
      </c>
      <c r="E109" s="123" t="s">
        <v>172</v>
      </c>
      <c r="F109" s="124" t="s">
        <v>173</v>
      </c>
      <c r="G109" s="125" t="s">
        <v>169</v>
      </c>
      <c r="H109" s="126">
        <v>5</v>
      </c>
      <c r="I109" s="127">
        <v>0</v>
      </c>
      <c r="J109" s="127">
        <f t="shared" si="0"/>
        <v>0</v>
      </c>
      <c r="K109" s="124" t="s">
        <v>1</v>
      </c>
      <c r="L109" s="23"/>
      <c r="M109" s="43" t="s">
        <v>1</v>
      </c>
      <c r="N109" s="128" t="s">
        <v>37</v>
      </c>
      <c r="O109" s="129">
        <v>0</v>
      </c>
      <c r="P109" s="129">
        <f t="shared" si="1"/>
        <v>0</v>
      </c>
      <c r="Q109" s="129">
        <v>0</v>
      </c>
      <c r="R109" s="129">
        <f t="shared" si="2"/>
        <v>0</v>
      </c>
      <c r="S109" s="129">
        <v>0</v>
      </c>
      <c r="T109" s="130">
        <f t="shared" si="3"/>
        <v>0</v>
      </c>
      <c r="AR109" s="12" t="s">
        <v>117</v>
      </c>
      <c r="AT109" s="12" t="s">
        <v>113</v>
      </c>
      <c r="AU109" s="12" t="s">
        <v>73</v>
      </c>
      <c r="AY109" s="12" t="s">
        <v>111</v>
      </c>
      <c r="BE109" s="131">
        <f t="shared" si="4"/>
        <v>0</v>
      </c>
      <c r="BF109" s="131">
        <f t="shared" si="5"/>
        <v>0</v>
      </c>
      <c r="BG109" s="131">
        <f t="shared" si="6"/>
        <v>0</v>
      </c>
      <c r="BH109" s="131">
        <f t="shared" si="7"/>
        <v>0</v>
      </c>
      <c r="BI109" s="131">
        <f t="shared" si="8"/>
        <v>0</v>
      </c>
      <c r="BJ109" s="12" t="s">
        <v>73</v>
      </c>
      <c r="BK109" s="131">
        <f t="shared" si="9"/>
        <v>0</v>
      </c>
      <c r="BL109" s="12" t="s">
        <v>117</v>
      </c>
      <c r="BM109" s="12" t="s">
        <v>174</v>
      </c>
    </row>
    <row r="110" spans="2:65" s="1" customFormat="1" ht="16.5" customHeight="1">
      <c r="B110" s="121"/>
      <c r="C110" s="122" t="s">
        <v>175</v>
      </c>
      <c r="D110" s="122" t="s">
        <v>113</v>
      </c>
      <c r="E110" s="123" t="s">
        <v>176</v>
      </c>
      <c r="F110" s="124" t="s">
        <v>177</v>
      </c>
      <c r="G110" s="125" t="s">
        <v>169</v>
      </c>
      <c r="H110" s="126">
        <v>3</v>
      </c>
      <c r="I110" s="127">
        <v>0</v>
      </c>
      <c r="J110" s="127">
        <f t="shared" si="0"/>
        <v>0</v>
      </c>
      <c r="K110" s="124" t="s">
        <v>1</v>
      </c>
      <c r="L110" s="23"/>
      <c r="M110" s="43" t="s">
        <v>1</v>
      </c>
      <c r="N110" s="128" t="s">
        <v>37</v>
      </c>
      <c r="O110" s="129">
        <v>0</v>
      </c>
      <c r="P110" s="129">
        <f t="shared" si="1"/>
        <v>0</v>
      </c>
      <c r="Q110" s="129">
        <v>0</v>
      </c>
      <c r="R110" s="129">
        <f t="shared" si="2"/>
        <v>0</v>
      </c>
      <c r="S110" s="129">
        <v>0</v>
      </c>
      <c r="T110" s="130">
        <f t="shared" si="3"/>
        <v>0</v>
      </c>
      <c r="AR110" s="12" t="s">
        <v>117</v>
      </c>
      <c r="AT110" s="12" t="s">
        <v>113</v>
      </c>
      <c r="AU110" s="12" t="s">
        <v>73</v>
      </c>
      <c r="AY110" s="12" t="s">
        <v>111</v>
      </c>
      <c r="BE110" s="131">
        <f t="shared" si="4"/>
        <v>0</v>
      </c>
      <c r="BF110" s="131">
        <f t="shared" si="5"/>
        <v>0</v>
      </c>
      <c r="BG110" s="131">
        <f t="shared" si="6"/>
        <v>0</v>
      </c>
      <c r="BH110" s="131">
        <f t="shared" si="7"/>
        <v>0</v>
      </c>
      <c r="BI110" s="131">
        <f t="shared" si="8"/>
        <v>0</v>
      </c>
      <c r="BJ110" s="12" t="s">
        <v>73</v>
      </c>
      <c r="BK110" s="131">
        <f t="shared" si="9"/>
        <v>0</v>
      </c>
      <c r="BL110" s="12" t="s">
        <v>117</v>
      </c>
      <c r="BM110" s="12" t="s">
        <v>178</v>
      </c>
    </row>
    <row r="111" spans="2:65" s="1" customFormat="1" ht="16.5" customHeight="1">
      <c r="B111" s="121"/>
      <c r="C111" s="122" t="s">
        <v>179</v>
      </c>
      <c r="D111" s="122" t="s">
        <v>113</v>
      </c>
      <c r="E111" s="123" t="s">
        <v>180</v>
      </c>
      <c r="F111" s="124" t="s">
        <v>181</v>
      </c>
      <c r="G111" s="125" t="s">
        <v>169</v>
      </c>
      <c r="H111" s="126">
        <v>4</v>
      </c>
      <c r="I111" s="127">
        <v>0</v>
      </c>
      <c r="J111" s="127">
        <f t="shared" si="0"/>
        <v>0</v>
      </c>
      <c r="K111" s="124" t="s">
        <v>1</v>
      </c>
      <c r="L111" s="23"/>
      <c r="M111" s="43" t="s">
        <v>1</v>
      </c>
      <c r="N111" s="128" t="s">
        <v>37</v>
      </c>
      <c r="O111" s="129">
        <v>0</v>
      </c>
      <c r="P111" s="129">
        <f t="shared" si="1"/>
        <v>0</v>
      </c>
      <c r="Q111" s="129">
        <v>0</v>
      </c>
      <c r="R111" s="129">
        <f t="shared" si="2"/>
        <v>0</v>
      </c>
      <c r="S111" s="129">
        <v>0</v>
      </c>
      <c r="T111" s="130">
        <f t="shared" si="3"/>
        <v>0</v>
      </c>
      <c r="AR111" s="12" t="s">
        <v>117</v>
      </c>
      <c r="AT111" s="12" t="s">
        <v>113</v>
      </c>
      <c r="AU111" s="12" t="s">
        <v>73</v>
      </c>
      <c r="AY111" s="12" t="s">
        <v>111</v>
      </c>
      <c r="BE111" s="131">
        <f t="shared" si="4"/>
        <v>0</v>
      </c>
      <c r="BF111" s="131">
        <f t="shared" si="5"/>
        <v>0</v>
      </c>
      <c r="BG111" s="131">
        <f t="shared" si="6"/>
        <v>0</v>
      </c>
      <c r="BH111" s="131">
        <f t="shared" si="7"/>
        <v>0</v>
      </c>
      <c r="BI111" s="131">
        <f t="shared" si="8"/>
        <v>0</v>
      </c>
      <c r="BJ111" s="12" t="s">
        <v>73</v>
      </c>
      <c r="BK111" s="131">
        <f t="shared" si="9"/>
        <v>0</v>
      </c>
      <c r="BL111" s="12" t="s">
        <v>117</v>
      </c>
      <c r="BM111" s="12" t="s">
        <v>182</v>
      </c>
    </row>
    <row r="112" spans="2:65" s="1" customFormat="1" ht="16.5" customHeight="1">
      <c r="B112" s="121"/>
      <c r="C112" s="122" t="s">
        <v>183</v>
      </c>
      <c r="D112" s="122" t="s">
        <v>113</v>
      </c>
      <c r="E112" s="123" t="s">
        <v>184</v>
      </c>
      <c r="F112" s="124" t="s">
        <v>185</v>
      </c>
      <c r="G112" s="125" t="s">
        <v>169</v>
      </c>
      <c r="H112" s="126">
        <v>7</v>
      </c>
      <c r="I112" s="127">
        <v>0</v>
      </c>
      <c r="J112" s="127">
        <f t="shared" si="0"/>
        <v>0</v>
      </c>
      <c r="K112" s="124" t="s">
        <v>1</v>
      </c>
      <c r="L112" s="23"/>
      <c r="M112" s="43" t="s">
        <v>1</v>
      </c>
      <c r="N112" s="128" t="s">
        <v>37</v>
      </c>
      <c r="O112" s="129">
        <v>0</v>
      </c>
      <c r="P112" s="129">
        <f t="shared" si="1"/>
        <v>0</v>
      </c>
      <c r="Q112" s="129">
        <v>0</v>
      </c>
      <c r="R112" s="129">
        <f t="shared" si="2"/>
        <v>0</v>
      </c>
      <c r="S112" s="129">
        <v>0</v>
      </c>
      <c r="T112" s="130">
        <f t="shared" si="3"/>
        <v>0</v>
      </c>
      <c r="AR112" s="12" t="s">
        <v>117</v>
      </c>
      <c r="AT112" s="12" t="s">
        <v>113</v>
      </c>
      <c r="AU112" s="12" t="s">
        <v>73</v>
      </c>
      <c r="AY112" s="12" t="s">
        <v>111</v>
      </c>
      <c r="BE112" s="131">
        <f t="shared" si="4"/>
        <v>0</v>
      </c>
      <c r="BF112" s="131">
        <f t="shared" si="5"/>
        <v>0</v>
      </c>
      <c r="BG112" s="131">
        <f t="shared" si="6"/>
        <v>0</v>
      </c>
      <c r="BH112" s="131">
        <f t="shared" si="7"/>
        <v>0</v>
      </c>
      <c r="BI112" s="131">
        <f t="shared" si="8"/>
        <v>0</v>
      </c>
      <c r="BJ112" s="12" t="s">
        <v>73</v>
      </c>
      <c r="BK112" s="131">
        <f t="shared" si="9"/>
        <v>0</v>
      </c>
      <c r="BL112" s="12" t="s">
        <v>117</v>
      </c>
      <c r="BM112" s="12" t="s">
        <v>186</v>
      </c>
    </row>
    <row r="113" spans="2:65" s="1" customFormat="1" ht="16.5" customHeight="1">
      <c r="B113" s="121"/>
      <c r="C113" s="122" t="s">
        <v>187</v>
      </c>
      <c r="D113" s="122" t="s">
        <v>113</v>
      </c>
      <c r="E113" s="123" t="s">
        <v>188</v>
      </c>
      <c r="F113" s="124" t="s">
        <v>189</v>
      </c>
      <c r="G113" s="125" t="s">
        <v>169</v>
      </c>
      <c r="H113" s="126">
        <v>8</v>
      </c>
      <c r="I113" s="127">
        <v>0</v>
      </c>
      <c r="J113" s="127">
        <f t="shared" si="0"/>
        <v>0</v>
      </c>
      <c r="K113" s="124" t="s">
        <v>1</v>
      </c>
      <c r="L113" s="23"/>
      <c r="M113" s="43" t="s">
        <v>1</v>
      </c>
      <c r="N113" s="128" t="s">
        <v>37</v>
      </c>
      <c r="O113" s="129">
        <v>0</v>
      </c>
      <c r="P113" s="129">
        <f t="shared" si="1"/>
        <v>0</v>
      </c>
      <c r="Q113" s="129">
        <v>0</v>
      </c>
      <c r="R113" s="129">
        <f t="shared" si="2"/>
        <v>0</v>
      </c>
      <c r="S113" s="129">
        <v>0</v>
      </c>
      <c r="T113" s="130">
        <f t="shared" si="3"/>
        <v>0</v>
      </c>
      <c r="AR113" s="12" t="s">
        <v>117</v>
      </c>
      <c r="AT113" s="12" t="s">
        <v>113</v>
      </c>
      <c r="AU113" s="12" t="s">
        <v>73</v>
      </c>
      <c r="AY113" s="12" t="s">
        <v>111</v>
      </c>
      <c r="BE113" s="131">
        <f t="shared" si="4"/>
        <v>0</v>
      </c>
      <c r="BF113" s="131">
        <f t="shared" si="5"/>
        <v>0</v>
      </c>
      <c r="BG113" s="131">
        <f t="shared" si="6"/>
        <v>0</v>
      </c>
      <c r="BH113" s="131">
        <f t="shared" si="7"/>
        <v>0</v>
      </c>
      <c r="BI113" s="131">
        <f t="shared" si="8"/>
        <v>0</v>
      </c>
      <c r="BJ113" s="12" t="s">
        <v>73</v>
      </c>
      <c r="BK113" s="131">
        <f t="shared" si="9"/>
        <v>0</v>
      </c>
      <c r="BL113" s="12" t="s">
        <v>117</v>
      </c>
      <c r="BM113" s="12" t="s">
        <v>190</v>
      </c>
    </row>
    <row r="114" spans="2:65" s="1" customFormat="1" ht="16.5" customHeight="1">
      <c r="B114" s="121"/>
      <c r="C114" s="122" t="s">
        <v>191</v>
      </c>
      <c r="D114" s="122" t="s">
        <v>113</v>
      </c>
      <c r="E114" s="123" t="s">
        <v>192</v>
      </c>
      <c r="F114" s="124" t="s">
        <v>193</v>
      </c>
      <c r="G114" s="125" t="s">
        <v>169</v>
      </c>
      <c r="H114" s="126">
        <v>1</v>
      </c>
      <c r="I114" s="127">
        <v>0</v>
      </c>
      <c r="J114" s="127">
        <f t="shared" si="0"/>
        <v>0</v>
      </c>
      <c r="K114" s="124" t="s">
        <v>1</v>
      </c>
      <c r="L114" s="23"/>
      <c r="M114" s="43" t="s">
        <v>1</v>
      </c>
      <c r="N114" s="128" t="s">
        <v>37</v>
      </c>
      <c r="O114" s="129">
        <v>0</v>
      </c>
      <c r="P114" s="129">
        <f t="shared" si="1"/>
        <v>0</v>
      </c>
      <c r="Q114" s="129">
        <v>0</v>
      </c>
      <c r="R114" s="129">
        <f t="shared" si="2"/>
        <v>0</v>
      </c>
      <c r="S114" s="129">
        <v>0</v>
      </c>
      <c r="T114" s="130">
        <f t="shared" si="3"/>
        <v>0</v>
      </c>
      <c r="AR114" s="12" t="s">
        <v>117</v>
      </c>
      <c r="AT114" s="12" t="s">
        <v>113</v>
      </c>
      <c r="AU114" s="12" t="s">
        <v>73</v>
      </c>
      <c r="AY114" s="12" t="s">
        <v>111</v>
      </c>
      <c r="BE114" s="131">
        <f t="shared" si="4"/>
        <v>0</v>
      </c>
      <c r="BF114" s="131">
        <f t="shared" si="5"/>
        <v>0</v>
      </c>
      <c r="BG114" s="131">
        <f t="shared" si="6"/>
        <v>0</v>
      </c>
      <c r="BH114" s="131">
        <f t="shared" si="7"/>
        <v>0</v>
      </c>
      <c r="BI114" s="131">
        <f t="shared" si="8"/>
        <v>0</v>
      </c>
      <c r="BJ114" s="12" t="s">
        <v>73</v>
      </c>
      <c r="BK114" s="131">
        <f t="shared" si="9"/>
        <v>0</v>
      </c>
      <c r="BL114" s="12" t="s">
        <v>117</v>
      </c>
      <c r="BM114" s="12" t="s">
        <v>194</v>
      </c>
    </row>
    <row r="115" spans="2:65" s="1" customFormat="1" ht="16.5" customHeight="1">
      <c r="B115" s="121"/>
      <c r="C115" s="122" t="s">
        <v>195</v>
      </c>
      <c r="D115" s="122" t="s">
        <v>113</v>
      </c>
      <c r="E115" s="123" t="s">
        <v>196</v>
      </c>
      <c r="F115" s="124" t="s">
        <v>197</v>
      </c>
      <c r="G115" s="125" t="s">
        <v>169</v>
      </c>
      <c r="H115" s="126">
        <v>1</v>
      </c>
      <c r="I115" s="127">
        <v>0</v>
      </c>
      <c r="J115" s="127">
        <f t="shared" si="0"/>
        <v>0</v>
      </c>
      <c r="K115" s="124" t="s">
        <v>1</v>
      </c>
      <c r="L115" s="23"/>
      <c r="M115" s="43" t="s">
        <v>1</v>
      </c>
      <c r="N115" s="128" t="s">
        <v>37</v>
      </c>
      <c r="O115" s="129">
        <v>0</v>
      </c>
      <c r="P115" s="129">
        <f t="shared" si="1"/>
        <v>0</v>
      </c>
      <c r="Q115" s="129">
        <v>0</v>
      </c>
      <c r="R115" s="129">
        <f t="shared" si="2"/>
        <v>0</v>
      </c>
      <c r="S115" s="129">
        <v>0</v>
      </c>
      <c r="T115" s="130">
        <f t="shared" si="3"/>
        <v>0</v>
      </c>
      <c r="AR115" s="12" t="s">
        <v>117</v>
      </c>
      <c r="AT115" s="12" t="s">
        <v>113</v>
      </c>
      <c r="AU115" s="12" t="s">
        <v>73</v>
      </c>
      <c r="AY115" s="12" t="s">
        <v>111</v>
      </c>
      <c r="BE115" s="131">
        <f t="shared" si="4"/>
        <v>0</v>
      </c>
      <c r="BF115" s="131">
        <f t="shared" si="5"/>
        <v>0</v>
      </c>
      <c r="BG115" s="131">
        <f t="shared" si="6"/>
        <v>0</v>
      </c>
      <c r="BH115" s="131">
        <f t="shared" si="7"/>
        <v>0</v>
      </c>
      <c r="BI115" s="131">
        <f t="shared" si="8"/>
        <v>0</v>
      </c>
      <c r="BJ115" s="12" t="s">
        <v>73</v>
      </c>
      <c r="BK115" s="131">
        <f t="shared" si="9"/>
        <v>0</v>
      </c>
      <c r="BL115" s="12" t="s">
        <v>117</v>
      </c>
      <c r="BM115" s="12" t="s">
        <v>198</v>
      </c>
    </row>
    <row r="116" spans="2:65" s="1" customFormat="1" ht="16.5" customHeight="1">
      <c r="B116" s="121"/>
      <c r="C116" s="122" t="s">
        <v>199</v>
      </c>
      <c r="D116" s="122" t="s">
        <v>113</v>
      </c>
      <c r="E116" s="123" t="s">
        <v>200</v>
      </c>
      <c r="F116" s="124" t="s">
        <v>201</v>
      </c>
      <c r="G116" s="125" t="s">
        <v>202</v>
      </c>
      <c r="H116" s="126">
        <v>0</v>
      </c>
      <c r="I116" s="127">
        <v>0</v>
      </c>
      <c r="J116" s="127">
        <f t="shared" si="0"/>
        <v>0</v>
      </c>
      <c r="K116" s="124" t="s">
        <v>203</v>
      </c>
      <c r="L116" s="23"/>
      <c r="M116" s="135" t="s">
        <v>1</v>
      </c>
      <c r="N116" s="136" t="s">
        <v>37</v>
      </c>
      <c r="O116" s="137">
        <v>0</v>
      </c>
      <c r="P116" s="137">
        <f t="shared" si="1"/>
        <v>0</v>
      </c>
      <c r="Q116" s="137">
        <v>0</v>
      </c>
      <c r="R116" s="137">
        <f t="shared" si="2"/>
        <v>0</v>
      </c>
      <c r="S116" s="137">
        <v>0</v>
      </c>
      <c r="T116" s="138">
        <f t="shared" si="3"/>
        <v>0</v>
      </c>
      <c r="AR116" s="12" t="s">
        <v>117</v>
      </c>
      <c r="AT116" s="12" t="s">
        <v>113</v>
      </c>
      <c r="AU116" s="12" t="s">
        <v>73</v>
      </c>
      <c r="AY116" s="12" t="s">
        <v>111</v>
      </c>
      <c r="BE116" s="131">
        <f t="shared" si="4"/>
        <v>0</v>
      </c>
      <c r="BF116" s="131">
        <f t="shared" si="5"/>
        <v>0</v>
      </c>
      <c r="BG116" s="131">
        <f t="shared" si="6"/>
        <v>0</v>
      </c>
      <c r="BH116" s="131">
        <f t="shared" si="7"/>
        <v>0</v>
      </c>
      <c r="BI116" s="131">
        <f t="shared" si="8"/>
        <v>0</v>
      </c>
      <c r="BJ116" s="12" t="s">
        <v>73</v>
      </c>
      <c r="BK116" s="131">
        <f t="shared" si="9"/>
        <v>0</v>
      </c>
      <c r="BL116" s="12" t="s">
        <v>117</v>
      </c>
      <c r="BM116" s="12" t="s">
        <v>204</v>
      </c>
    </row>
    <row r="117" spans="2:12" s="1" customFormat="1" ht="6.9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23"/>
    </row>
  </sheetData>
  <autoFilter ref="C85:K116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5"/>
    </row>
    <row r="2" spans="12:46" ht="36.9" customHeight="1">
      <c r="L2" s="167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2" t="s">
        <v>84</v>
      </c>
    </row>
    <row r="3" spans="2:46" ht="6.9" customHeight="1" hidden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75</v>
      </c>
    </row>
    <row r="4" spans="2:46" ht="24.9" customHeight="1" hidden="1">
      <c r="B4" s="15"/>
      <c r="D4" s="16" t="s">
        <v>85</v>
      </c>
      <c r="L4" s="15"/>
      <c r="M4" s="17" t="s">
        <v>10</v>
      </c>
      <c r="AT4" s="12" t="s">
        <v>3</v>
      </c>
    </row>
    <row r="5" spans="2:12" ht="6.9" customHeight="1" hidden="1">
      <c r="B5" s="15"/>
      <c r="L5" s="15"/>
    </row>
    <row r="6" spans="2:12" ht="12" customHeight="1" hidden="1">
      <c r="B6" s="15"/>
      <c r="D6" s="20" t="s">
        <v>14</v>
      </c>
      <c r="L6" s="15"/>
    </row>
    <row r="7" spans="2:12" ht="16.5" customHeight="1" hidden="1">
      <c r="B7" s="15"/>
      <c r="E7" s="186" t="str">
        <f>'Rekapitulace stavby'!K6</f>
        <v xml:space="preserve">Modernizace regionálního turistického informačního centra v Turnově - VYBAVENÍ </v>
      </c>
      <c r="F7" s="187"/>
      <c r="G7" s="187"/>
      <c r="H7" s="187"/>
      <c r="L7" s="15"/>
    </row>
    <row r="8" spans="2:12" ht="12" customHeight="1" hidden="1">
      <c r="B8" s="15"/>
      <c r="D8" s="20" t="s">
        <v>86</v>
      </c>
      <c r="L8" s="15"/>
    </row>
    <row r="9" spans="2:12" s="1" customFormat="1" ht="16.5" customHeight="1" hidden="1">
      <c r="B9" s="23"/>
      <c r="E9" s="186" t="s">
        <v>205</v>
      </c>
      <c r="F9" s="153"/>
      <c r="G9" s="153"/>
      <c r="H9" s="153"/>
      <c r="L9" s="23"/>
    </row>
    <row r="10" spans="2:12" s="1" customFormat="1" ht="12" customHeight="1" hidden="1">
      <c r="B10" s="23"/>
      <c r="D10" s="20" t="s">
        <v>88</v>
      </c>
      <c r="L10" s="23"/>
    </row>
    <row r="11" spans="2:12" s="1" customFormat="1" ht="36.9" customHeight="1" hidden="1">
      <c r="B11" s="23"/>
      <c r="E11" s="180" t="s">
        <v>89</v>
      </c>
      <c r="F11" s="153"/>
      <c r="G11" s="153"/>
      <c r="H11" s="153"/>
      <c r="L11" s="23"/>
    </row>
    <row r="12" spans="2:12" s="1" customFormat="1" ht="12" hidden="1">
      <c r="B12" s="23"/>
      <c r="L12" s="23"/>
    </row>
    <row r="13" spans="2:12" s="1" customFormat="1" ht="12" customHeight="1" hidden="1">
      <c r="B13" s="23"/>
      <c r="D13" s="20" t="s">
        <v>15</v>
      </c>
      <c r="F13" s="12" t="s">
        <v>1</v>
      </c>
      <c r="I13" s="20" t="s">
        <v>16</v>
      </c>
      <c r="J13" s="12" t="s">
        <v>1</v>
      </c>
      <c r="L13" s="23"/>
    </row>
    <row r="14" spans="2:12" s="1" customFormat="1" ht="12" customHeight="1" hidden="1">
      <c r="B14" s="23"/>
      <c r="D14" s="20" t="s">
        <v>17</v>
      </c>
      <c r="F14" s="12" t="s">
        <v>18</v>
      </c>
      <c r="I14" s="20" t="s">
        <v>19</v>
      </c>
      <c r="J14" s="40" t="str">
        <f>'Rekapitulace stavby'!AN8</f>
        <v>2. 5. 2018</v>
      </c>
      <c r="L14" s="23"/>
    </row>
    <row r="15" spans="2:12" s="1" customFormat="1" ht="10.8" customHeight="1" hidden="1">
      <c r="B15" s="23"/>
      <c r="L15" s="23"/>
    </row>
    <row r="16" spans="2:12" s="1" customFormat="1" ht="12" customHeight="1" hidden="1">
      <c r="B16" s="23"/>
      <c r="D16" s="20" t="s">
        <v>21</v>
      </c>
      <c r="I16" s="20" t="s">
        <v>22</v>
      </c>
      <c r="J16" s="12" t="s">
        <v>1</v>
      </c>
      <c r="L16" s="23"/>
    </row>
    <row r="17" spans="2:12" s="1" customFormat="1" ht="18" customHeight="1" hidden="1">
      <c r="B17" s="23"/>
      <c r="E17" s="12" t="s">
        <v>23</v>
      </c>
      <c r="I17" s="20" t="s">
        <v>24</v>
      </c>
      <c r="J17" s="12" t="s">
        <v>1</v>
      </c>
      <c r="L17" s="23"/>
    </row>
    <row r="18" spans="2:12" s="1" customFormat="1" ht="6.9" customHeight="1" hidden="1">
      <c r="B18" s="23"/>
      <c r="L18" s="23"/>
    </row>
    <row r="19" spans="2:12" s="1" customFormat="1" ht="12" customHeight="1" hidden="1">
      <c r="B19" s="23"/>
      <c r="D19" s="20" t="s">
        <v>25</v>
      </c>
      <c r="I19" s="20" t="s">
        <v>22</v>
      </c>
      <c r="J19" s="12" t="str">
        <f>'Rekapitulace stavby'!AN13</f>
        <v/>
      </c>
      <c r="L19" s="23"/>
    </row>
    <row r="20" spans="2:12" s="1" customFormat="1" ht="18" customHeight="1" hidden="1">
      <c r="B20" s="23"/>
      <c r="E20" s="164" t="str">
        <f>'Rekapitulace stavby'!E14</f>
        <v xml:space="preserve"> </v>
      </c>
      <c r="F20" s="164"/>
      <c r="G20" s="164"/>
      <c r="H20" s="164"/>
      <c r="I20" s="20" t="s">
        <v>24</v>
      </c>
      <c r="J20" s="12" t="str">
        <f>'Rekapitulace stavby'!AN14</f>
        <v/>
      </c>
      <c r="L20" s="23"/>
    </row>
    <row r="21" spans="2:12" s="1" customFormat="1" ht="6.9" customHeight="1" hidden="1">
      <c r="B21" s="23"/>
      <c r="L21" s="23"/>
    </row>
    <row r="22" spans="2:12" s="1" customFormat="1" ht="12" customHeight="1" hidden="1">
      <c r="B22" s="23"/>
      <c r="D22" s="20" t="s">
        <v>27</v>
      </c>
      <c r="I22" s="20" t="s">
        <v>22</v>
      </c>
      <c r="J22" s="12" t="s">
        <v>1</v>
      </c>
      <c r="L22" s="23"/>
    </row>
    <row r="23" spans="2:12" s="1" customFormat="1" ht="18" customHeight="1" hidden="1">
      <c r="B23" s="23"/>
      <c r="E23" s="12" t="s">
        <v>28</v>
      </c>
      <c r="I23" s="20" t="s">
        <v>24</v>
      </c>
      <c r="J23" s="12" t="s">
        <v>1</v>
      </c>
      <c r="L23" s="23"/>
    </row>
    <row r="24" spans="2:12" s="1" customFormat="1" ht="6.9" customHeight="1" hidden="1">
      <c r="B24" s="23"/>
      <c r="L24" s="23"/>
    </row>
    <row r="25" spans="2:12" s="1" customFormat="1" ht="12" customHeight="1" hidden="1">
      <c r="B25" s="23"/>
      <c r="D25" s="20" t="s">
        <v>30</v>
      </c>
      <c r="I25" s="20" t="s">
        <v>22</v>
      </c>
      <c r="J25" s="12" t="s">
        <v>1</v>
      </c>
      <c r="L25" s="23"/>
    </row>
    <row r="26" spans="2:12" s="1" customFormat="1" ht="18" customHeight="1" hidden="1">
      <c r="B26" s="23"/>
      <c r="E26" s="12" t="s">
        <v>28</v>
      </c>
      <c r="I26" s="20" t="s">
        <v>24</v>
      </c>
      <c r="J26" s="12" t="s">
        <v>1</v>
      </c>
      <c r="L26" s="23"/>
    </row>
    <row r="27" spans="2:12" s="1" customFormat="1" ht="6.9" customHeight="1" hidden="1">
      <c r="B27" s="23"/>
      <c r="L27" s="23"/>
    </row>
    <row r="28" spans="2:12" s="1" customFormat="1" ht="12" customHeight="1" hidden="1">
      <c r="B28" s="23"/>
      <c r="D28" s="20" t="s">
        <v>31</v>
      </c>
      <c r="L28" s="23"/>
    </row>
    <row r="29" spans="2:12" s="7" customFormat="1" ht="16.5" customHeight="1" hidden="1">
      <c r="B29" s="86"/>
      <c r="E29" s="168" t="s">
        <v>1</v>
      </c>
      <c r="F29" s="168"/>
      <c r="G29" s="168"/>
      <c r="H29" s="168"/>
      <c r="L29" s="86"/>
    </row>
    <row r="30" spans="2:12" s="1" customFormat="1" ht="6.9" customHeight="1" hidden="1">
      <c r="B30" s="23"/>
      <c r="L30" s="23"/>
    </row>
    <row r="31" spans="2:12" s="1" customFormat="1" ht="6.9" customHeight="1" hidden="1">
      <c r="B31" s="23"/>
      <c r="D31" s="41"/>
      <c r="E31" s="41"/>
      <c r="F31" s="41"/>
      <c r="G31" s="41"/>
      <c r="H31" s="41"/>
      <c r="I31" s="41"/>
      <c r="J31" s="41"/>
      <c r="K31" s="41"/>
      <c r="L31" s="23"/>
    </row>
    <row r="32" spans="2:12" s="1" customFormat="1" ht="25.35" customHeight="1" hidden="1">
      <c r="B32" s="23"/>
      <c r="D32" s="87" t="s">
        <v>32</v>
      </c>
      <c r="J32" s="55">
        <f>ROUND(J86,2)</f>
        <v>0</v>
      </c>
      <c r="L32" s="23"/>
    </row>
    <row r="33" spans="2:12" s="1" customFormat="1" ht="6.9" customHeight="1" hidden="1">
      <c r="B33" s="23"/>
      <c r="D33" s="41"/>
      <c r="E33" s="41"/>
      <c r="F33" s="41"/>
      <c r="G33" s="41"/>
      <c r="H33" s="41"/>
      <c r="I33" s="41"/>
      <c r="J33" s="41"/>
      <c r="K33" s="41"/>
      <c r="L33" s="23"/>
    </row>
    <row r="34" spans="2:12" s="1" customFormat="1" ht="14.4" customHeight="1" hidden="1">
      <c r="B34" s="23"/>
      <c r="F34" s="26" t="s">
        <v>34</v>
      </c>
      <c r="I34" s="26" t="s">
        <v>33</v>
      </c>
      <c r="J34" s="26" t="s">
        <v>35</v>
      </c>
      <c r="L34" s="23"/>
    </row>
    <row r="35" spans="2:12" s="1" customFormat="1" ht="14.4" customHeight="1" hidden="1">
      <c r="B35" s="23"/>
      <c r="D35" s="20" t="s">
        <v>36</v>
      </c>
      <c r="E35" s="20" t="s">
        <v>37</v>
      </c>
      <c r="F35" s="88">
        <f>ROUND((SUM(BE86:BE121)),2)</f>
        <v>0</v>
      </c>
      <c r="I35" s="28">
        <v>0.21</v>
      </c>
      <c r="J35" s="88">
        <f>ROUND(((SUM(BE86:BE121))*I35),2)</f>
        <v>0</v>
      </c>
      <c r="L35" s="23"/>
    </row>
    <row r="36" spans="2:12" s="1" customFormat="1" ht="14.4" customHeight="1" hidden="1">
      <c r="B36" s="23"/>
      <c r="E36" s="20" t="s">
        <v>38</v>
      </c>
      <c r="F36" s="88">
        <f>ROUND((SUM(BF86:BF121)),2)</f>
        <v>0</v>
      </c>
      <c r="I36" s="28">
        <v>0.15</v>
      </c>
      <c r="J36" s="88">
        <f>ROUND(((SUM(BF86:BF121))*I36),2)</f>
        <v>0</v>
      </c>
      <c r="L36" s="23"/>
    </row>
    <row r="37" spans="2:12" s="1" customFormat="1" ht="14.4" customHeight="1" hidden="1">
      <c r="B37" s="23"/>
      <c r="E37" s="20" t="s">
        <v>39</v>
      </c>
      <c r="F37" s="88">
        <f>ROUND((SUM(BG86:BG121)),2)</f>
        <v>0</v>
      </c>
      <c r="I37" s="28">
        <v>0.21</v>
      </c>
      <c r="J37" s="88">
        <f>0</f>
        <v>0</v>
      </c>
      <c r="L37" s="23"/>
    </row>
    <row r="38" spans="2:12" s="1" customFormat="1" ht="14.4" customHeight="1" hidden="1">
      <c r="B38" s="23"/>
      <c r="E38" s="20" t="s">
        <v>40</v>
      </c>
      <c r="F38" s="88">
        <f>ROUND((SUM(BH86:BH121)),2)</f>
        <v>0</v>
      </c>
      <c r="I38" s="28">
        <v>0.15</v>
      </c>
      <c r="J38" s="88">
        <f>0</f>
        <v>0</v>
      </c>
      <c r="L38" s="23"/>
    </row>
    <row r="39" spans="2:12" s="1" customFormat="1" ht="14.4" customHeight="1" hidden="1">
      <c r="B39" s="23"/>
      <c r="E39" s="20" t="s">
        <v>41</v>
      </c>
      <c r="F39" s="88">
        <f>ROUND((SUM(BI86:BI121)),2)</f>
        <v>0</v>
      </c>
      <c r="I39" s="28">
        <v>0</v>
      </c>
      <c r="J39" s="88">
        <f>0</f>
        <v>0</v>
      </c>
      <c r="L39" s="23"/>
    </row>
    <row r="40" spans="2:12" s="1" customFormat="1" ht="6.9" customHeight="1" hidden="1">
      <c r="B40" s="23"/>
      <c r="L40" s="23"/>
    </row>
    <row r="41" spans="2:12" s="1" customFormat="1" ht="25.35" customHeight="1" hidden="1">
      <c r="B41" s="23"/>
      <c r="C41" s="89"/>
      <c r="D41" s="90" t="s">
        <v>42</v>
      </c>
      <c r="E41" s="46"/>
      <c r="F41" s="46"/>
      <c r="G41" s="91" t="s">
        <v>43</v>
      </c>
      <c r="H41" s="92" t="s">
        <v>44</v>
      </c>
      <c r="I41" s="46"/>
      <c r="J41" s="93">
        <f>SUM(J32:J39)</f>
        <v>0</v>
      </c>
      <c r="K41" s="94"/>
      <c r="L41" s="23"/>
    </row>
    <row r="42" spans="2:12" s="1" customFormat="1" ht="14.4" customHeight="1" hidden="1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23"/>
    </row>
    <row r="43" ht="12" hidden="1"/>
    <row r="44" ht="12" hidden="1"/>
    <row r="45" ht="12" hidden="1"/>
    <row r="46" spans="2:12" s="1" customFormat="1" ht="6.9" customHeight="1" hidden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23"/>
    </row>
    <row r="47" spans="2:12" s="1" customFormat="1" ht="24.9" customHeight="1" hidden="1">
      <c r="B47" s="23"/>
      <c r="C47" s="16" t="s">
        <v>90</v>
      </c>
      <c r="L47" s="23"/>
    </row>
    <row r="48" spans="2:12" s="1" customFormat="1" ht="6.9" customHeight="1" hidden="1">
      <c r="B48" s="23"/>
      <c r="L48" s="23"/>
    </row>
    <row r="49" spans="2:12" s="1" customFormat="1" ht="12" customHeight="1" hidden="1">
      <c r="B49" s="23"/>
      <c r="C49" s="20" t="s">
        <v>14</v>
      </c>
      <c r="L49" s="23"/>
    </row>
    <row r="50" spans="2:12" s="1" customFormat="1" ht="16.5" customHeight="1" hidden="1">
      <c r="B50" s="23"/>
      <c r="E50" s="186" t="str">
        <f>E7</f>
        <v xml:space="preserve">Modernizace regionálního turistického informačního centra v Turnově - VYBAVENÍ </v>
      </c>
      <c r="F50" s="187"/>
      <c r="G50" s="187"/>
      <c r="H50" s="187"/>
      <c r="L50" s="23"/>
    </row>
    <row r="51" spans="2:12" ht="12" customHeight="1" hidden="1">
      <c r="B51" s="15"/>
      <c r="C51" s="20" t="s">
        <v>86</v>
      </c>
      <c r="L51" s="15"/>
    </row>
    <row r="52" spans="2:12" s="1" customFormat="1" ht="16.5" customHeight="1" hidden="1">
      <c r="B52" s="23"/>
      <c r="E52" s="186" t="s">
        <v>205</v>
      </c>
      <c r="F52" s="153"/>
      <c r="G52" s="153"/>
      <c r="H52" s="153"/>
      <c r="L52" s="23"/>
    </row>
    <row r="53" spans="2:12" s="1" customFormat="1" ht="12" customHeight="1" hidden="1">
      <c r="B53" s="23"/>
      <c r="C53" s="20" t="s">
        <v>88</v>
      </c>
      <c r="L53" s="23"/>
    </row>
    <row r="54" spans="2:12" s="1" customFormat="1" ht="16.5" customHeight="1" hidden="1">
      <c r="B54" s="23"/>
      <c r="E54" s="180" t="str">
        <f>E11</f>
        <v>D.1.1 - Architektonicko stavební</v>
      </c>
      <c r="F54" s="153"/>
      <c r="G54" s="153"/>
      <c r="H54" s="153"/>
      <c r="L54" s="23"/>
    </row>
    <row r="55" spans="2:12" s="1" customFormat="1" ht="6.9" customHeight="1" hidden="1">
      <c r="B55" s="23"/>
      <c r="L55" s="23"/>
    </row>
    <row r="56" spans="2:12" s="1" customFormat="1" ht="12" customHeight="1" hidden="1">
      <c r="B56" s="23"/>
      <c r="C56" s="20" t="s">
        <v>17</v>
      </c>
      <c r="F56" s="12" t="str">
        <f>F14</f>
        <v>Náměstí Českého Ráje čp. 26</v>
      </c>
      <c r="I56" s="20" t="s">
        <v>19</v>
      </c>
      <c r="J56" s="40" t="str">
        <f>IF(J14="","",J14)</f>
        <v>2. 5. 2018</v>
      </c>
      <c r="L56" s="23"/>
    </row>
    <row r="57" spans="2:12" s="1" customFormat="1" ht="6.9" customHeight="1" hidden="1">
      <c r="B57" s="23"/>
      <c r="L57" s="23"/>
    </row>
    <row r="58" spans="2:12" s="1" customFormat="1" ht="24.9" customHeight="1" hidden="1">
      <c r="B58" s="23"/>
      <c r="C58" s="20" t="s">
        <v>21</v>
      </c>
      <c r="F58" s="12" t="str">
        <f>E17</f>
        <v>Město Turnov</v>
      </c>
      <c r="I58" s="20" t="s">
        <v>27</v>
      </c>
      <c r="J58" s="21" t="str">
        <f>E23</f>
        <v>Ing. arch. Michaela Chvojková</v>
      </c>
      <c r="L58" s="23"/>
    </row>
    <row r="59" spans="2:12" s="1" customFormat="1" ht="24.9" customHeight="1" hidden="1">
      <c r="B59" s="23"/>
      <c r="C59" s="20" t="s">
        <v>25</v>
      </c>
      <c r="F59" s="12" t="str">
        <f>IF(E20="","",E20)</f>
        <v xml:space="preserve"> </v>
      </c>
      <c r="I59" s="20" t="s">
        <v>30</v>
      </c>
      <c r="J59" s="21" t="str">
        <f>E26</f>
        <v>Ing. arch. Michaela Chvojková</v>
      </c>
      <c r="L59" s="23"/>
    </row>
    <row r="60" spans="2:12" s="1" customFormat="1" ht="10.35" customHeight="1" hidden="1">
      <c r="B60" s="23"/>
      <c r="L60" s="23"/>
    </row>
    <row r="61" spans="2:12" s="1" customFormat="1" ht="29.25" customHeight="1" hidden="1">
      <c r="B61" s="23"/>
      <c r="C61" s="95" t="s">
        <v>91</v>
      </c>
      <c r="D61" s="89"/>
      <c r="E61" s="89"/>
      <c r="F61" s="89"/>
      <c r="G61" s="89"/>
      <c r="H61" s="89"/>
      <c r="I61" s="89"/>
      <c r="J61" s="96" t="s">
        <v>92</v>
      </c>
      <c r="K61" s="89"/>
      <c r="L61" s="23"/>
    </row>
    <row r="62" spans="2:12" s="1" customFormat="1" ht="10.35" customHeight="1" hidden="1">
      <c r="B62" s="23"/>
      <c r="L62" s="23"/>
    </row>
    <row r="63" spans="2:47" s="1" customFormat="1" ht="22.8" customHeight="1" hidden="1">
      <c r="B63" s="23"/>
      <c r="C63" s="97" t="s">
        <v>93</v>
      </c>
      <c r="J63" s="55">
        <f>J86</f>
        <v>0</v>
      </c>
      <c r="L63" s="23"/>
      <c r="AU63" s="12" t="s">
        <v>94</v>
      </c>
    </row>
    <row r="64" spans="2:12" s="8" customFormat="1" ht="24.9" customHeight="1" hidden="1">
      <c r="B64" s="98"/>
      <c r="D64" s="99" t="s">
        <v>95</v>
      </c>
      <c r="E64" s="100"/>
      <c r="F64" s="100"/>
      <c r="G64" s="100"/>
      <c r="H64" s="100"/>
      <c r="I64" s="100"/>
      <c r="J64" s="101">
        <f>J87</f>
        <v>0</v>
      </c>
      <c r="L64" s="98"/>
    </row>
    <row r="65" spans="2:12" s="1" customFormat="1" ht="21.75" customHeight="1" hidden="1">
      <c r="B65" s="23"/>
      <c r="L65" s="23"/>
    </row>
    <row r="66" spans="2:12" s="1" customFormat="1" ht="6.9" customHeight="1" hidden="1"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23"/>
    </row>
    <row r="67" ht="12" hidden="1"/>
    <row r="68" ht="12" hidden="1"/>
    <row r="69" ht="12" hidden="1"/>
    <row r="70" spans="2:12" s="1" customFormat="1" ht="6.9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23"/>
    </row>
    <row r="71" spans="2:12" s="1" customFormat="1" ht="24.9" customHeight="1">
      <c r="B71" s="23"/>
      <c r="C71" s="16" t="s">
        <v>96</v>
      </c>
      <c r="L71" s="23"/>
    </row>
    <row r="72" spans="2:12" s="1" customFormat="1" ht="6.9" customHeight="1">
      <c r="B72" s="23"/>
      <c r="L72" s="23"/>
    </row>
    <row r="73" spans="2:12" s="1" customFormat="1" ht="12" customHeight="1">
      <c r="B73" s="23"/>
      <c r="C73" s="20" t="s">
        <v>14</v>
      </c>
      <c r="L73" s="23"/>
    </row>
    <row r="74" spans="2:12" s="1" customFormat="1" ht="16.5" customHeight="1">
      <c r="B74" s="23"/>
      <c r="E74" s="186" t="str">
        <f>E7</f>
        <v xml:space="preserve">Modernizace regionálního turistického informačního centra v Turnově - VYBAVENÍ </v>
      </c>
      <c r="F74" s="187"/>
      <c r="G74" s="187"/>
      <c r="H74" s="187"/>
      <c r="L74" s="23"/>
    </row>
    <row r="75" spans="2:12" ht="12" customHeight="1">
      <c r="B75" s="15"/>
      <c r="C75" s="20" t="s">
        <v>86</v>
      </c>
      <c r="L75" s="15"/>
    </row>
    <row r="76" spans="2:12" s="1" customFormat="1" ht="16.5" customHeight="1">
      <c r="B76" s="23"/>
      <c r="E76" s="186" t="s">
        <v>205</v>
      </c>
      <c r="F76" s="153"/>
      <c r="G76" s="153"/>
      <c r="H76" s="153"/>
      <c r="L76" s="23"/>
    </row>
    <row r="77" spans="2:12" s="1" customFormat="1" ht="12" customHeight="1">
      <c r="B77" s="23"/>
      <c r="C77" s="20" t="s">
        <v>88</v>
      </c>
      <c r="L77" s="23"/>
    </row>
    <row r="78" spans="2:12" s="1" customFormat="1" ht="16.5" customHeight="1">
      <c r="B78" s="23"/>
      <c r="E78" s="180" t="str">
        <f>E11</f>
        <v>D.1.1 - Architektonicko stavební</v>
      </c>
      <c r="F78" s="153"/>
      <c r="G78" s="153"/>
      <c r="H78" s="153"/>
      <c r="L78" s="23"/>
    </row>
    <row r="79" spans="2:12" s="1" customFormat="1" ht="6.9" customHeight="1">
      <c r="B79" s="23"/>
      <c r="L79" s="23"/>
    </row>
    <row r="80" spans="2:12" s="1" customFormat="1" ht="12" customHeight="1">
      <c r="B80" s="23"/>
      <c r="C80" s="20" t="s">
        <v>17</v>
      </c>
      <c r="F80" s="12" t="str">
        <f>F14</f>
        <v>Náměstí Českého Ráje čp. 26</v>
      </c>
      <c r="I80" s="20" t="s">
        <v>19</v>
      </c>
      <c r="J80" s="40" t="str">
        <f>IF(J14="","",J14)</f>
        <v>2. 5. 2018</v>
      </c>
      <c r="L80" s="23"/>
    </row>
    <row r="81" spans="2:12" s="1" customFormat="1" ht="6.9" customHeight="1">
      <c r="B81" s="23"/>
      <c r="L81" s="23"/>
    </row>
    <row r="82" spans="2:12" s="1" customFormat="1" ht="24.9" customHeight="1">
      <c r="B82" s="23"/>
      <c r="C82" s="20" t="s">
        <v>21</v>
      </c>
      <c r="F82" s="12" t="str">
        <f>E17</f>
        <v>Město Turnov</v>
      </c>
      <c r="I82" s="20" t="s">
        <v>27</v>
      </c>
      <c r="J82" s="21" t="str">
        <f>E23</f>
        <v>Ing. arch. Michaela Chvojková</v>
      </c>
      <c r="L82" s="23"/>
    </row>
    <row r="83" spans="2:12" s="1" customFormat="1" ht="24.9" customHeight="1">
      <c r="B83" s="23"/>
      <c r="C83" s="20" t="s">
        <v>25</v>
      </c>
      <c r="F83" s="12" t="str">
        <f>IF(E20="","",E20)</f>
        <v xml:space="preserve"> </v>
      </c>
      <c r="I83" s="20" t="s">
        <v>30</v>
      </c>
      <c r="J83" s="21" t="str">
        <f>E26</f>
        <v>Ing. arch. Michaela Chvojková</v>
      </c>
      <c r="L83" s="23"/>
    </row>
    <row r="84" spans="2:12" s="1" customFormat="1" ht="10.35" customHeight="1">
      <c r="B84" s="23"/>
      <c r="L84" s="23"/>
    </row>
    <row r="85" spans="2:20" s="9" customFormat="1" ht="29.25" customHeight="1">
      <c r="B85" s="102"/>
      <c r="C85" s="103" t="s">
        <v>97</v>
      </c>
      <c r="D85" s="104" t="s">
        <v>51</v>
      </c>
      <c r="E85" s="104" t="s">
        <v>47</v>
      </c>
      <c r="F85" s="104" t="s">
        <v>48</v>
      </c>
      <c r="G85" s="104" t="s">
        <v>98</v>
      </c>
      <c r="H85" s="104" t="s">
        <v>99</v>
      </c>
      <c r="I85" s="104" t="s">
        <v>100</v>
      </c>
      <c r="J85" s="105" t="s">
        <v>92</v>
      </c>
      <c r="K85" s="106" t="s">
        <v>101</v>
      </c>
      <c r="L85" s="102"/>
      <c r="M85" s="48" t="s">
        <v>1</v>
      </c>
      <c r="N85" s="49" t="s">
        <v>36</v>
      </c>
      <c r="O85" s="49" t="s">
        <v>102</v>
      </c>
      <c r="P85" s="49" t="s">
        <v>103</v>
      </c>
      <c r="Q85" s="49" t="s">
        <v>104</v>
      </c>
      <c r="R85" s="49" t="s">
        <v>105</v>
      </c>
      <c r="S85" s="49" t="s">
        <v>106</v>
      </c>
      <c r="T85" s="50" t="s">
        <v>107</v>
      </c>
    </row>
    <row r="86" spans="2:63" s="1" customFormat="1" ht="22.8" customHeight="1">
      <c r="B86" s="23"/>
      <c r="C86" s="53" t="s">
        <v>108</v>
      </c>
      <c r="J86" s="107">
        <f>BK86</f>
        <v>0</v>
      </c>
      <c r="L86" s="23"/>
      <c r="M86" s="51"/>
      <c r="N86" s="41"/>
      <c r="O86" s="41"/>
      <c r="P86" s="108">
        <f>P87</f>
        <v>2.335</v>
      </c>
      <c r="Q86" s="41"/>
      <c r="R86" s="108">
        <f>R87</f>
        <v>0</v>
      </c>
      <c r="S86" s="41"/>
      <c r="T86" s="109">
        <f>T87</f>
        <v>0</v>
      </c>
      <c r="AT86" s="12" t="s">
        <v>65</v>
      </c>
      <c r="AU86" s="12" t="s">
        <v>94</v>
      </c>
      <c r="BK86" s="110">
        <f>BK87</f>
        <v>0</v>
      </c>
    </row>
    <row r="87" spans="2:63" s="10" customFormat="1" ht="25.95" customHeight="1">
      <c r="B87" s="111"/>
      <c r="D87" s="112" t="s">
        <v>65</v>
      </c>
      <c r="E87" s="113" t="s">
        <v>109</v>
      </c>
      <c r="F87" s="113" t="s">
        <v>110</v>
      </c>
      <c r="J87" s="114">
        <f>BK87</f>
        <v>0</v>
      </c>
      <c r="L87" s="111"/>
      <c r="M87" s="115"/>
      <c r="N87" s="116"/>
      <c r="O87" s="116"/>
      <c r="P87" s="117">
        <f>SUM(P88:P121)</f>
        <v>2.335</v>
      </c>
      <c r="Q87" s="116"/>
      <c r="R87" s="117">
        <f>SUM(R88:R121)</f>
        <v>0</v>
      </c>
      <c r="S87" s="116"/>
      <c r="T87" s="118">
        <f>SUM(T88:T121)</f>
        <v>0</v>
      </c>
      <c r="AR87" s="112" t="s">
        <v>75</v>
      </c>
      <c r="AT87" s="119" t="s">
        <v>65</v>
      </c>
      <c r="AU87" s="119" t="s">
        <v>66</v>
      </c>
      <c r="AY87" s="112" t="s">
        <v>111</v>
      </c>
      <c r="BK87" s="120">
        <f>SUM(BK88:BK121)</f>
        <v>0</v>
      </c>
    </row>
    <row r="88" spans="2:65" s="1" customFormat="1" ht="16.5" customHeight="1">
      <c r="B88" s="121"/>
      <c r="C88" s="122" t="s">
        <v>206</v>
      </c>
      <c r="D88" s="122" t="s">
        <v>113</v>
      </c>
      <c r="E88" s="123" t="s">
        <v>207</v>
      </c>
      <c r="F88" s="124" t="s">
        <v>208</v>
      </c>
      <c r="G88" s="125" t="s">
        <v>209</v>
      </c>
      <c r="H88" s="126">
        <v>1</v>
      </c>
      <c r="I88" s="127">
        <v>0</v>
      </c>
      <c r="J88" s="127">
        <f aca="true" t="shared" si="0" ref="J88:J121">ROUND(I88*H88,2)</f>
        <v>0</v>
      </c>
      <c r="K88" s="124" t="s">
        <v>203</v>
      </c>
      <c r="L88" s="23"/>
      <c r="M88" s="43" t="s">
        <v>1</v>
      </c>
      <c r="N88" s="128" t="s">
        <v>37</v>
      </c>
      <c r="O88" s="129">
        <v>2.335</v>
      </c>
      <c r="P88" s="129">
        <f aca="true" t="shared" si="1" ref="P88:P121">O88*H88</f>
        <v>2.335</v>
      </c>
      <c r="Q88" s="129">
        <v>0</v>
      </c>
      <c r="R88" s="129">
        <f aca="true" t="shared" si="2" ref="R88:R121">Q88*H88</f>
        <v>0</v>
      </c>
      <c r="S88" s="129">
        <v>0</v>
      </c>
      <c r="T88" s="130">
        <f aca="true" t="shared" si="3" ref="T88:T121">S88*H88</f>
        <v>0</v>
      </c>
      <c r="AR88" s="12" t="s">
        <v>117</v>
      </c>
      <c r="AT88" s="12" t="s">
        <v>113</v>
      </c>
      <c r="AU88" s="12" t="s">
        <v>73</v>
      </c>
      <c r="AY88" s="12" t="s">
        <v>111</v>
      </c>
      <c r="BE88" s="131">
        <f aca="true" t="shared" si="4" ref="BE88:BE121">IF(N88="základní",J88,0)</f>
        <v>0</v>
      </c>
      <c r="BF88" s="131">
        <f aca="true" t="shared" si="5" ref="BF88:BF121">IF(N88="snížená",J88,0)</f>
        <v>0</v>
      </c>
      <c r="BG88" s="131">
        <f aca="true" t="shared" si="6" ref="BG88:BG121">IF(N88="zákl. přenesená",J88,0)</f>
        <v>0</v>
      </c>
      <c r="BH88" s="131">
        <f aca="true" t="shared" si="7" ref="BH88:BH121">IF(N88="sníž. přenesená",J88,0)</f>
        <v>0</v>
      </c>
      <c r="BI88" s="131">
        <f aca="true" t="shared" si="8" ref="BI88:BI121">IF(N88="nulová",J88,0)</f>
        <v>0</v>
      </c>
      <c r="BJ88" s="12" t="s">
        <v>73</v>
      </c>
      <c r="BK88" s="131">
        <f aca="true" t="shared" si="9" ref="BK88:BK121">ROUND(I88*H88,2)</f>
        <v>0</v>
      </c>
      <c r="BL88" s="12" t="s">
        <v>117</v>
      </c>
      <c r="BM88" s="12" t="s">
        <v>210</v>
      </c>
    </row>
    <row r="89" spans="2:65" s="1" customFormat="1" ht="16.5" customHeight="1">
      <c r="B89" s="121"/>
      <c r="C89" s="139" t="s">
        <v>211</v>
      </c>
      <c r="D89" s="139" t="s">
        <v>212</v>
      </c>
      <c r="E89" s="140" t="s">
        <v>213</v>
      </c>
      <c r="F89" s="141" t="s">
        <v>214</v>
      </c>
      <c r="G89" s="142" t="s">
        <v>169</v>
      </c>
      <c r="H89" s="143">
        <v>1</v>
      </c>
      <c r="I89" s="144">
        <v>0</v>
      </c>
      <c r="J89" s="144">
        <f t="shared" si="0"/>
        <v>0</v>
      </c>
      <c r="K89" s="141" t="s">
        <v>1</v>
      </c>
      <c r="L89" s="145"/>
      <c r="M89" s="146" t="s">
        <v>1</v>
      </c>
      <c r="N89" s="147" t="s">
        <v>37</v>
      </c>
      <c r="O89" s="129">
        <v>0</v>
      </c>
      <c r="P89" s="129">
        <f t="shared" si="1"/>
        <v>0</v>
      </c>
      <c r="Q89" s="129">
        <v>0</v>
      </c>
      <c r="R89" s="129">
        <f t="shared" si="2"/>
        <v>0</v>
      </c>
      <c r="S89" s="129">
        <v>0</v>
      </c>
      <c r="T89" s="130">
        <f t="shared" si="3"/>
        <v>0</v>
      </c>
      <c r="AR89" s="12" t="s">
        <v>215</v>
      </c>
      <c r="AT89" s="12" t="s">
        <v>212</v>
      </c>
      <c r="AU89" s="12" t="s">
        <v>73</v>
      </c>
      <c r="AY89" s="12" t="s">
        <v>111</v>
      </c>
      <c r="BE89" s="131">
        <f t="shared" si="4"/>
        <v>0</v>
      </c>
      <c r="BF89" s="131">
        <f t="shared" si="5"/>
        <v>0</v>
      </c>
      <c r="BG89" s="131">
        <f t="shared" si="6"/>
        <v>0</v>
      </c>
      <c r="BH89" s="131">
        <f t="shared" si="7"/>
        <v>0</v>
      </c>
      <c r="BI89" s="131">
        <f t="shared" si="8"/>
        <v>0</v>
      </c>
      <c r="BJ89" s="12" t="s">
        <v>73</v>
      </c>
      <c r="BK89" s="131">
        <f t="shared" si="9"/>
        <v>0</v>
      </c>
      <c r="BL89" s="12" t="s">
        <v>117</v>
      </c>
      <c r="BM89" s="12" t="s">
        <v>216</v>
      </c>
    </row>
    <row r="90" spans="2:65" s="1" customFormat="1" ht="16.5" customHeight="1">
      <c r="B90" s="121"/>
      <c r="C90" s="122" t="s">
        <v>217</v>
      </c>
      <c r="D90" s="122" t="s">
        <v>113</v>
      </c>
      <c r="E90" s="123" t="s">
        <v>218</v>
      </c>
      <c r="F90" s="124" t="s">
        <v>219</v>
      </c>
      <c r="G90" s="125" t="s">
        <v>116</v>
      </c>
      <c r="H90" s="126">
        <v>1</v>
      </c>
      <c r="I90" s="127">
        <v>0</v>
      </c>
      <c r="J90" s="127">
        <f t="shared" si="0"/>
        <v>0</v>
      </c>
      <c r="K90" s="124" t="s">
        <v>1</v>
      </c>
      <c r="L90" s="23"/>
      <c r="M90" s="43" t="s">
        <v>1</v>
      </c>
      <c r="N90" s="128" t="s">
        <v>37</v>
      </c>
      <c r="O90" s="129">
        <v>0</v>
      </c>
      <c r="P90" s="129">
        <f t="shared" si="1"/>
        <v>0</v>
      </c>
      <c r="Q90" s="129">
        <v>0</v>
      </c>
      <c r="R90" s="129">
        <f t="shared" si="2"/>
        <v>0</v>
      </c>
      <c r="S90" s="129">
        <v>0</v>
      </c>
      <c r="T90" s="130">
        <f t="shared" si="3"/>
        <v>0</v>
      </c>
      <c r="AR90" s="12" t="s">
        <v>117</v>
      </c>
      <c r="AT90" s="12" t="s">
        <v>113</v>
      </c>
      <c r="AU90" s="12" t="s">
        <v>73</v>
      </c>
      <c r="AY90" s="12" t="s">
        <v>111</v>
      </c>
      <c r="BE90" s="131">
        <f t="shared" si="4"/>
        <v>0</v>
      </c>
      <c r="BF90" s="131">
        <f t="shared" si="5"/>
        <v>0</v>
      </c>
      <c r="BG90" s="131">
        <f t="shared" si="6"/>
        <v>0</v>
      </c>
      <c r="BH90" s="131">
        <f t="shared" si="7"/>
        <v>0</v>
      </c>
      <c r="BI90" s="131">
        <f t="shared" si="8"/>
        <v>0</v>
      </c>
      <c r="BJ90" s="12" t="s">
        <v>73</v>
      </c>
      <c r="BK90" s="131">
        <f t="shared" si="9"/>
        <v>0</v>
      </c>
      <c r="BL90" s="12" t="s">
        <v>117</v>
      </c>
      <c r="BM90" s="12" t="s">
        <v>220</v>
      </c>
    </row>
    <row r="91" spans="2:65" s="1" customFormat="1" ht="16.5" customHeight="1">
      <c r="B91" s="121"/>
      <c r="C91" s="122" t="s">
        <v>221</v>
      </c>
      <c r="D91" s="122" t="s">
        <v>113</v>
      </c>
      <c r="E91" s="123" t="s">
        <v>222</v>
      </c>
      <c r="F91" s="124" t="s">
        <v>223</v>
      </c>
      <c r="G91" s="125" t="s">
        <v>169</v>
      </c>
      <c r="H91" s="126">
        <v>4</v>
      </c>
      <c r="I91" s="127">
        <v>0</v>
      </c>
      <c r="J91" s="127">
        <f t="shared" si="0"/>
        <v>0</v>
      </c>
      <c r="K91" s="124" t="s">
        <v>1</v>
      </c>
      <c r="L91" s="23"/>
      <c r="M91" s="43" t="s">
        <v>1</v>
      </c>
      <c r="N91" s="128" t="s">
        <v>37</v>
      </c>
      <c r="O91" s="129">
        <v>0</v>
      </c>
      <c r="P91" s="129">
        <f t="shared" si="1"/>
        <v>0</v>
      </c>
      <c r="Q91" s="129">
        <v>0</v>
      </c>
      <c r="R91" s="129">
        <f t="shared" si="2"/>
        <v>0</v>
      </c>
      <c r="S91" s="129">
        <v>0</v>
      </c>
      <c r="T91" s="130">
        <f t="shared" si="3"/>
        <v>0</v>
      </c>
      <c r="AR91" s="12" t="s">
        <v>117</v>
      </c>
      <c r="AT91" s="12" t="s">
        <v>113</v>
      </c>
      <c r="AU91" s="12" t="s">
        <v>73</v>
      </c>
      <c r="AY91" s="12" t="s">
        <v>111</v>
      </c>
      <c r="BE91" s="131">
        <f t="shared" si="4"/>
        <v>0</v>
      </c>
      <c r="BF91" s="131">
        <f t="shared" si="5"/>
        <v>0</v>
      </c>
      <c r="BG91" s="131">
        <f t="shared" si="6"/>
        <v>0</v>
      </c>
      <c r="BH91" s="131">
        <f t="shared" si="7"/>
        <v>0</v>
      </c>
      <c r="BI91" s="131">
        <f t="shared" si="8"/>
        <v>0</v>
      </c>
      <c r="BJ91" s="12" t="s">
        <v>73</v>
      </c>
      <c r="BK91" s="131">
        <f t="shared" si="9"/>
        <v>0</v>
      </c>
      <c r="BL91" s="12" t="s">
        <v>117</v>
      </c>
      <c r="BM91" s="12" t="s">
        <v>224</v>
      </c>
    </row>
    <row r="92" spans="2:65" s="1" customFormat="1" ht="16.5" customHeight="1">
      <c r="B92" s="121"/>
      <c r="C92" s="122" t="s">
        <v>225</v>
      </c>
      <c r="D92" s="122" t="s">
        <v>113</v>
      </c>
      <c r="E92" s="123" t="s">
        <v>226</v>
      </c>
      <c r="F92" s="124" t="s">
        <v>227</v>
      </c>
      <c r="G92" s="125" t="s">
        <v>169</v>
      </c>
      <c r="H92" s="126">
        <v>10</v>
      </c>
      <c r="I92" s="127">
        <v>0</v>
      </c>
      <c r="J92" s="127">
        <f t="shared" si="0"/>
        <v>0</v>
      </c>
      <c r="K92" s="124" t="s">
        <v>1</v>
      </c>
      <c r="L92" s="23"/>
      <c r="M92" s="43" t="s">
        <v>1</v>
      </c>
      <c r="N92" s="128" t="s">
        <v>37</v>
      </c>
      <c r="O92" s="129">
        <v>0</v>
      </c>
      <c r="P92" s="129">
        <f t="shared" si="1"/>
        <v>0</v>
      </c>
      <c r="Q92" s="129">
        <v>0</v>
      </c>
      <c r="R92" s="129">
        <f t="shared" si="2"/>
        <v>0</v>
      </c>
      <c r="S92" s="129">
        <v>0</v>
      </c>
      <c r="T92" s="130">
        <f t="shared" si="3"/>
        <v>0</v>
      </c>
      <c r="AR92" s="12" t="s">
        <v>117</v>
      </c>
      <c r="AT92" s="12" t="s">
        <v>113</v>
      </c>
      <c r="AU92" s="12" t="s">
        <v>73</v>
      </c>
      <c r="AY92" s="12" t="s">
        <v>111</v>
      </c>
      <c r="BE92" s="131">
        <f t="shared" si="4"/>
        <v>0</v>
      </c>
      <c r="BF92" s="131">
        <f t="shared" si="5"/>
        <v>0</v>
      </c>
      <c r="BG92" s="131">
        <f t="shared" si="6"/>
        <v>0</v>
      </c>
      <c r="BH92" s="131">
        <f t="shared" si="7"/>
        <v>0</v>
      </c>
      <c r="BI92" s="131">
        <f t="shared" si="8"/>
        <v>0</v>
      </c>
      <c r="BJ92" s="12" t="s">
        <v>73</v>
      </c>
      <c r="BK92" s="131">
        <f t="shared" si="9"/>
        <v>0</v>
      </c>
      <c r="BL92" s="12" t="s">
        <v>117</v>
      </c>
      <c r="BM92" s="12" t="s">
        <v>228</v>
      </c>
    </row>
    <row r="93" spans="2:65" s="1" customFormat="1" ht="16.5" customHeight="1">
      <c r="B93" s="121"/>
      <c r="C93" s="122" t="s">
        <v>229</v>
      </c>
      <c r="D93" s="122" t="s">
        <v>113</v>
      </c>
      <c r="E93" s="123" t="s">
        <v>230</v>
      </c>
      <c r="F93" s="124" t="s">
        <v>231</v>
      </c>
      <c r="G93" s="125" t="s">
        <v>169</v>
      </c>
      <c r="H93" s="126">
        <v>6</v>
      </c>
      <c r="I93" s="127">
        <v>0</v>
      </c>
      <c r="J93" s="127">
        <f t="shared" si="0"/>
        <v>0</v>
      </c>
      <c r="K93" s="124" t="s">
        <v>1</v>
      </c>
      <c r="L93" s="23"/>
      <c r="M93" s="43" t="s">
        <v>1</v>
      </c>
      <c r="N93" s="128" t="s">
        <v>37</v>
      </c>
      <c r="O93" s="129">
        <v>0</v>
      </c>
      <c r="P93" s="129">
        <f t="shared" si="1"/>
        <v>0</v>
      </c>
      <c r="Q93" s="129">
        <v>0</v>
      </c>
      <c r="R93" s="129">
        <f t="shared" si="2"/>
        <v>0</v>
      </c>
      <c r="S93" s="129">
        <v>0</v>
      </c>
      <c r="T93" s="130">
        <f t="shared" si="3"/>
        <v>0</v>
      </c>
      <c r="AR93" s="12" t="s">
        <v>117</v>
      </c>
      <c r="AT93" s="12" t="s">
        <v>113</v>
      </c>
      <c r="AU93" s="12" t="s">
        <v>73</v>
      </c>
      <c r="AY93" s="12" t="s">
        <v>111</v>
      </c>
      <c r="BE93" s="131">
        <f t="shared" si="4"/>
        <v>0</v>
      </c>
      <c r="BF93" s="131">
        <f t="shared" si="5"/>
        <v>0</v>
      </c>
      <c r="BG93" s="131">
        <f t="shared" si="6"/>
        <v>0</v>
      </c>
      <c r="BH93" s="131">
        <f t="shared" si="7"/>
        <v>0</v>
      </c>
      <c r="BI93" s="131">
        <f t="shared" si="8"/>
        <v>0</v>
      </c>
      <c r="BJ93" s="12" t="s">
        <v>73</v>
      </c>
      <c r="BK93" s="131">
        <f t="shared" si="9"/>
        <v>0</v>
      </c>
      <c r="BL93" s="12" t="s">
        <v>117</v>
      </c>
      <c r="BM93" s="12" t="s">
        <v>232</v>
      </c>
    </row>
    <row r="94" spans="2:65" s="1" customFormat="1" ht="16.5" customHeight="1">
      <c r="B94" s="121"/>
      <c r="C94" s="122" t="s">
        <v>233</v>
      </c>
      <c r="D94" s="122" t="s">
        <v>113</v>
      </c>
      <c r="E94" s="123" t="s">
        <v>234</v>
      </c>
      <c r="F94" s="124" t="s">
        <v>235</v>
      </c>
      <c r="G94" s="125" t="s">
        <v>169</v>
      </c>
      <c r="H94" s="126">
        <v>2</v>
      </c>
      <c r="I94" s="127">
        <v>0</v>
      </c>
      <c r="J94" s="127">
        <f t="shared" si="0"/>
        <v>0</v>
      </c>
      <c r="K94" s="124" t="s">
        <v>1</v>
      </c>
      <c r="L94" s="23"/>
      <c r="M94" s="43" t="s">
        <v>1</v>
      </c>
      <c r="N94" s="128" t="s">
        <v>37</v>
      </c>
      <c r="O94" s="129">
        <v>0</v>
      </c>
      <c r="P94" s="129">
        <f t="shared" si="1"/>
        <v>0</v>
      </c>
      <c r="Q94" s="129">
        <v>0</v>
      </c>
      <c r="R94" s="129">
        <f t="shared" si="2"/>
        <v>0</v>
      </c>
      <c r="S94" s="129">
        <v>0</v>
      </c>
      <c r="T94" s="130">
        <f t="shared" si="3"/>
        <v>0</v>
      </c>
      <c r="AR94" s="12" t="s">
        <v>117</v>
      </c>
      <c r="AT94" s="12" t="s">
        <v>113</v>
      </c>
      <c r="AU94" s="12" t="s">
        <v>73</v>
      </c>
      <c r="AY94" s="12" t="s">
        <v>111</v>
      </c>
      <c r="BE94" s="131">
        <f t="shared" si="4"/>
        <v>0</v>
      </c>
      <c r="BF94" s="131">
        <f t="shared" si="5"/>
        <v>0</v>
      </c>
      <c r="BG94" s="131">
        <f t="shared" si="6"/>
        <v>0</v>
      </c>
      <c r="BH94" s="131">
        <f t="shared" si="7"/>
        <v>0</v>
      </c>
      <c r="BI94" s="131">
        <f t="shared" si="8"/>
        <v>0</v>
      </c>
      <c r="BJ94" s="12" t="s">
        <v>73</v>
      </c>
      <c r="BK94" s="131">
        <f t="shared" si="9"/>
        <v>0</v>
      </c>
      <c r="BL94" s="12" t="s">
        <v>117</v>
      </c>
      <c r="BM94" s="12" t="s">
        <v>236</v>
      </c>
    </row>
    <row r="95" spans="2:65" s="1" customFormat="1" ht="16.5" customHeight="1">
      <c r="B95" s="121"/>
      <c r="C95" s="122" t="s">
        <v>237</v>
      </c>
      <c r="D95" s="122" t="s">
        <v>113</v>
      </c>
      <c r="E95" s="123" t="s">
        <v>184</v>
      </c>
      <c r="F95" s="124" t="s">
        <v>185</v>
      </c>
      <c r="G95" s="125" t="s">
        <v>169</v>
      </c>
      <c r="H95" s="126">
        <v>2</v>
      </c>
      <c r="I95" s="127">
        <v>0</v>
      </c>
      <c r="J95" s="127">
        <f t="shared" si="0"/>
        <v>0</v>
      </c>
      <c r="K95" s="124" t="s">
        <v>1</v>
      </c>
      <c r="L95" s="23"/>
      <c r="M95" s="43" t="s">
        <v>1</v>
      </c>
      <c r="N95" s="128" t="s">
        <v>37</v>
      </c>
      <c r="O95" s="129">
        <v>0</v>
      </c>
      <c r="P95" s="129">
        <f t="shared" si="1"/>
        <v>0</v>
      </c>
      <c r="Q95" s="129">
        <v>0</v>
      </c>
      <c r="R95" s="129">
        <f t="shared" si="2"/>
        <v>0</v>
      </c>
      <c r="S95" s="129">
        <v>0</v>
      </c>
      <c r="T95" s="130">
        <f t="shared" si="3"/>
        <v>0</v>
      </c>
      <c r="AR95" s="12" t="s">
        <v>117</v>
      </c>
      <c r="AT95" s="12" t="s">
        <v>113</v>
      </c>
      <c r="AU95" s="12" t="s">
        <v>73</v>
      </c>
      <c r="AY95" s="12" t="s">
        <v>111</v>
      </c>
      <c r="BE95" s="131">
        <f t="shared" si="4"/>
        <v>0</v>
      </c>
      <c r="BF95" s="131">
        <f t="shared" si="5"/>
        <v>0</v>
      </c>
      <c r="BG95" s="131">
        <f t="shared" si="6"/>
        <v>0</v>
      </c>
      <c r="BH95" s="131">
        <f t="shared" si="7"/>
        <v>0</v>
      </c>
      <c r="BI95" s="131">
        <f t="shared" si="8"/>
        <v>0</v>
      </c>
      <c r="BJ95" s="12" t="s">
        <v>73</v>
      </c>
      <c r="BK95" s="131">
        <f t="shared" si="9"/>
        <v>0</v>
      </c>
      <c r="BL95" s="12" t="s">
        <v>117</v>
      </c>
      <c r="BM95" s="12" t="s">
        <v>238</v>
      </c>
    </row>
    <row r="96" spans="2:65" s="1" customFormat="1" ht="16.5" customHeight="1">
      <c r="B96" s="121"/>
      <c r="C96" s="122" t="s">
        <v>239</v>
      </c>
      <c r="D96" s="122" t="s">
        <v>113</v>
      </c>
      <c r="E96" s="123" t="s">
        <v>240</v>
      </c>
      <c r="F96" s="124" t="s">
        <v>241</v>
      </c>
      <c r="G96" s="125" t="s">
        <v>169</v>
      </c>
      <c r="H96" s="126">
        <v>2</v>
      </c>
      <c r="I96" s="127">
        <v>0</v>
      </c>
      <c r="J96" s="127">
        <f t="shared" si="0"/>
        <v>0</v>
      </c>
      <c r="K96" s="124" t="s">
        <v>1</v>
      </c>
      <c r="L96" s="23"/>
      <c r="M96" s="43" t="s">
        <v>1</v>
      </c>
      <c r="N96" s="128" t="s">
        <v>37</v>
      </c>
      <c r="O96" s="129">
        <v>0</v>
      </c>
      <c r="P96" s="129">
        <f t="shared" si="1"/>
        <v>0</v>
      </c>
      <c r="Q96" s="129">
        <v>0</v>
      </c>
      <c r="R96" s="129">
        <f t="shared" si="2"/>
        <v>0</v>
      </c>
      <c r="S96" s="129">
        <v>0</v>
      </c>
      <c r="T96" s="130">
        <f t="shared" si="3"/>
        <v>0</v>
      </c>
      <c r="AR96" s="12" t="s">
        <v>117</v>
      </c>
      <c r="AT96" s="12" t="s">
        <v>113</v>
      </c>
      <c r="AU96" s="12" t="s">
        <v>73</v>
      </c>
      <c r="AY96" s="12" t="s">
        <v>111</v>
      </c>
      <c r="BE96" s="131">
        <f t="shared" si="4"/>
        <v>0</v>
      </c>
      <c r="BF96" s="131">
        <f t="shared" si="5"/>
        <v>0</v>
      </c>
      <c r="BG96" s="131">
        <f t="shared" si="6"/>
        <v>0</v>
      </c>
      <c r="BH96" s="131">
        <f t="shared" si="7"/>
        <v>0</v>
      </c>
      <c r="BI96" s="131">
        <f t="shared" si="8"/>
        <v>0</v>
      </c>
      <c r="BJ96" s="12" t="s">
        <v>73</v>
      </c>
      <c r="BK96" s="131">
        <f t="shared" si="9"/>
        <v>0</v>
      </c>
      <c r="BL96" s="12" t="s">
        <v>117</v>
      </c>
      <c r="BM96" s="12" t="s">
        <v>242</v>
      </c>
    </row>
    <row r="97" spans="2:65" s="1" customFormat="1" ht="16.5" customHeight="1">
      <c r="B97" s="121"/>
      <c r="C97" s="122" t="s">
        <v>243</v>
      </c>
      <c r="D97" s="122" t="s">
        <v>113</v>
      </c>
      <c r="E97" s="123" t="s">
        <v>244</v>
      </c>
      <c r="F97" s="124" t="s">
        <v>245</v>
      </c>
      <c r="G97" s="125" t="s">
        <v>169</v>
      </c>
      <c r="H97" s="126">
        <v>1</v>
      </c>
      <c r="I97" s="127">
        <v>0</v>
      </c>
      <c r="J97" s="127">
        <f t="shared" si="0"/>
        <v>0</v>
      </c>
      <c r="K97" s="124" t="s">
        <v>1</v>
      </c>
      <c r="L97" s="23"/>
      <c r="M97" s="43" t="s">
        <v>1</v>
      </c>
      <c r="N97" s="128" t="s">
        <v>37</v>
      </c>
      <c r="O97" s="129">
        <v>0</v>
      </c>
      <c r="P97" s="129">
        <f t="shared" si="1"/>
        <v>0</v>
      </c>
      <c r="Q97" s="129">
        <v>0</v>
      </c>
      <c r="R97" s="129">
        <f t="shared" si="2"/>
        <v>0</v>
      </c>
      <c r="S97" s="129">
        <v>0</v>
      </c>
      <c r="T97" s="130">
        <f t="shared" si="3"/>
        <v>0</v>
      </c>
      <c r="AR97" s="12" t="s">
        <v>117</v>
      </c>
      <c r="AT97" s="12" t="s">
        <v>113</v>
      </c>
      <c r="AU97" s="12" t="s">
        <v>73</v>
      </c>
      <c r="AY97" s="12" t="s">
        <v>111</v>
      </c>
      <c r="BE97" s="131">
        <f t="shared" si="4"/>
        <v>0</v>
      </c>
      <c r="BF97" s="131">
        <f t="shared" si="5"/>
        <v>0</v>
      </c>
      <c r="BG97" s="131">
        <f t="shared" si="6"/>
        <v>0</v>
      </c>
      <c r="BH97" s="131">
        <f t="shared" si="7"/>
        <v>0</v>
      </c>
      <c r="BI97" s="131">
        <f t="shared" si="8"/>
        <v>0</v>
      </c>
      <c r="BJ97" s="12" t="s">
        <v>73</v>
      </c>
      <c r="BK97" s="131">
        <f t="shared" si="9"/>
        <v>0</v>
      </c>
      <c r="BL97" s="12" t="s">
        <v>117</v>
      </c>
      <c r="BM97" s="12" t="s">
        <v>246</v>
      </c>
    </row>
    <row r="98" spans="2:65" s="1" customFormat="1" ht="16.5" customHeight="1">
      <c r="B98" s="121"/>
      <c r="C98" s="122" t="s">
        <v>247</v>
      </c>
      <c r="D98" s="122" t="s">
        <v>113</v>
      </c>
      <c r="E98" s="123" t="s">
        <v>248</v>
      </c>
      <c r="F98" s="124" t="s">
        <v>249</v>
      </c>
      <c r="G98" s="125" t="s">
        <v>169</v>
      </c>
      <c r="H98" s="126">
        <v>3</v>
      </c>
      <c r="I98" s="127">
        <v>0</v>
      </c>
      <c r="J98" s="127">
        <f t="shared" si="0"/>
        <v>0</v>
      </c>
      <c r="K98" s="124" t="s">
        <v>1</v>
      </c>
      <c r="L98" s="23"/>
      <c r="M98" s="43" t="s">
        <v>1</v>
      </c>
      <c r="N98" s="128" t="s">
        <v>37</v>
      </c>
      <c r="O98" s="129">
        <v>0</v>
      </c>
      <c r="P98" s="129">
        <f t="shared" si="1"/>
        <v>0</v>
      </c>
      <c r="Q98" s="129">
        <v>0</v>
      </c>
      <c r="R98" s="129">
        <f t="shared" si="2"/>
        <v>0</v>
      </c>
      <c r="S98" s="129">
        <v>0</v>
      </c>
      <c r="T98" s="130">
        <f t="shared" si="3"/>
        <v>0</v>
      </c>
      <c r="AR98" s="12" t="s">
        <v>117</v>
      </c>
      <c r="AT98" s="12" t="s">
        <v>113</v>
      </c>
      <c r="AU98" s="12" t="s">
        <v>73</v>
      </c>
      <c r="AY98" s="12" t="s">
        <v>111</v>
      </c>
      <c r="BE98" s="131">
        <f t="shared" si="4"/>
        <v>0</v>
      </c>
      <c r="BF98" s="131">
        <f t="shared" si="5"/>
        <v>0</v>
      </c>
      <c r="BG98" s="131">
        <f t="shared" si="6"/>
        <v>0</v>
      </c>
      <c r="BH98" s="131">
        <f t="shared" si="7"/>
        <v>0</v>
      </c>
      <c r="BI98" s="131">
        <f t="shared" si="8"/>
        <v>0</v>
      </c>
      <c r="BJ98" s="12" t="s">
        <v>73</v>
      </c>
      <c r="BK98" s="131">
        <f t="shared" si="9"/>
        <v>0</v>
      </c>
      <c r="BL98" s="12" t="s">
        <v>117</v>
      </c>
      <c r="BM98" s="12" t="s">
        <v>250</v>
      </c>
    </row>
    <row r="99" spans="2:65" s="1" customFormat="1" ht="16.5" customHeight="1">
      <c r="B99" s="121"/>
      <c r="C99" s="122" t="s">
        <v>251</v>
      </c>
      <c r="D99" s="122" t="s">
        <v>113</v>
      </c>
      <c r="E99" s="123" t="s">
        <v>252</v>
      </c>
      <c r="F99" s="124" t="s">
        <v>253</v>
      </c>
      <c r="G99" s="125" t="s">
        <v>169</v>
      </c>
      <c r="H99" s="126">
        <v>1</v>
      </c>
      <c r="I99" s="127">
        <v>0</v>
      </c>
      <c r="J99" s="127">
        <f t="shared" si="0"/>
        <v>0</v>
      </c>
      <c r="K99" s="124" t="s">
        <v>1</v>
      </c>
      <c r="L99" s="23"/>
      <c r="M99" s="43" t="s">
        <v>1</v>
      </c>
      <c r="N99" s="128" t="s">
        <v>37</v>
      </c>
      <c r="O99" s="129">
        <v>0</v>
      </c>
      <c r="P99" s="129">
        <f t="shared" si="1"/>
        <v>0</v>
      </c>
      <c r="Q99" s="129">
        <v>0</v>
      </c>
      <c r="R99" s="129">
        <f t="shared" si="2"/>
        <v>0</v>
      </c>
      <c r="S99" s="129">
        <v>0</v>
      </c>
      <c r="T99" s="130">
        <f t="shared" si="3"/>
        <v>0</v>
      </c>
      <c r="AR99" s="12" t="s">
        <v>117</v>
      </c>
      <c r="AT99" s="12" t="s">
        <v>113</v>
      </c>
      <c r="AU99" s="12" t="s">
        <v>73</v>
      </c>
      <c r="AY99" s="12" t="s">
        <v>111</v>
      </c>
      <c r="BE99" s="131">
        <f t="shared" si="4"/>
        <v>0</v>
      </c>
      <c r="BF99" s="131">
        <f t="shared" si="5"/>
        <v>0</v>
      </c>
      <c r="BG99" s="131">
        <f t="shared" si="6"/>
        <v>0</v>
      </c>
      <c r="BH99" s="131">
        <f t="shared" si="7"/>
        <v>0</v>
      </c>
      <c r="BI99" s="131">
        <f t="shared" si="8"/>
        <v>0</v>
      </c>
      <c r="BJ99" s="12" t="s">
        <v>73</v>
      </c>
      <c r="BK99" s="131">
        <f t="shared" si="9"/>
        <v>0</v>
      </c>
      <c r="BL99" s="12" t="s">
        <v>117</v>
      </c>
      <c r="BM99" s="12" t="s">
        <v>254</v>
      </c>
    </row>
    <row r="100" spans="2:65" s="1" customFormat="1" ht="16.5" customHeight="1">
      <c r="B100" s="121"/>
      <c r="C100" s="122" t="s">
        <v>255</v>
      </c>
      <c r="D100" s="122" t="s">
        <v>113</v>
      </c>
      <c r="E100" s="123" t="s">
        <v>256</v>
      </c>
      <c r="F100" s="124" t="s">
        <v>257</v>
      </c>
      <c r="G100" s="125" t="s">
        <v>169</v>
      </c>
      <c r="H100" s="126">
        <v>1</v>
      </c>
      <c r="I100" s="127">
        <v>0</v>
      </c>
      <c r="J100" s="127">
        <f t="shared" si="0"/>
        <v>0</v>
      </c>
      <c r="K100" s="124" t="s">
        <v>1</v>
      </c>
      <c r="L100" s="23"/>
      <c r="M100" s="43" t="s">
        <v>1</v>
      </c>
      <c r="N100" s="128" t="s">
        <v>37</v>
      </c>
      <c r="O100" s="129">
        <v>0</v>
      </c>
      <c r="P100" s="129">
        <f t="shared" si="1"/>
        <v>0</v>
      </c>
      <c r="Q100" s="129">
        <v>0</v>
      </c>
      <c r="R100" s="129">
        <f t="shared" si="2"/>
        <v>0</v>
      </c>
      <c r="S100" s="129">
        <v>0</v>
      </c>
      <c r="T100" s="130">
        <f t="shared" si="3"/>
        <v>0</v>
      </c>
      <c r="AR100" s="12" t="s">
        <v>117</v>
      </c>
      <c r="AT100" s="12" t="s">
        <v>113</v>
      </c>
      <c r="AU100" s="12" t="s">
        <v>73</v>
      </c>
      <c r="AY100" s="12" t="s">
        <v>111</v>
      </c>
      <c r="BE100" s="131">
        <f t="shared" si="4"/>
        <v>0</v>
      </c>
      <c r="BF100" s="131">
        <f t="shared" si="5"/>
        <v>0</v>
      </c>
      <c r="BG100" s="131">
        <f t="shared" si="6"/>
        <v>0</v>
      </c>
      <c r="BH100" s="131">
        <f t="shared" si="7"/>
        <v>0</v>
      </c>
      <c r="BI100" s="131">
        <f t="shared" si="8"/>
        <v>0</v>
      </c>
      <c r="BJ100" s="12" t="s">
        <v>73</v>
      </c>
      <c r="BK100" s="131">
        <f t="shared" si="9"/>
        <v>0</v>
      </c>
      <c r="BL100" s="12" t="s">
        <v>117</v>
      </c>
      <c r="BM100" s="12" t="s">
        <v>258</v>
      </c>
    </row>
    <row r="101" spans="2:65" s="1" customFormat="1" ht="16.5" customHeight="1">
      <c r="B101" s="121"/>
      <c r="C101" s="122" t="s">
        <v>259</v>
      </c>
      <c r="D101" s="122" t="s">
        <v>113</v>
      </c>
      <c r="E101" s="123" t="s">
        <v>260</v>
      </c>
      <c r="F101" s="124" t="s">
        <v>261</v>
      </c>
      <c r="G101" s="125" t="s">
        <v>169</v>
      </c>
      <c r="H101" s="126">
        <v>1</v>
      </c>
      <c r="I101" s="127">
        <v>0</v>
      </c>
      <c r="J101" s="127">
        <f t="shared" si="0"/>
        <v>0</v>
      </c>
      <c r="K101" s="124" t="s">
        <v>1</v>
      </c>
      <c r="L101" s="23"/>
      <c r="M101" s="43" t="s">
        <v>1</v>
      </c>
      <c r="N101" s="128" t="s">
        <v>37</v>
      </c>
      <c r="O101" s="129">
        <v>0</v>
      </c>
      <c r="P101" s="129">
        <f t="shared" si="1"/>
        <v>0</v>
      </c>
      <c r="Q101" s="129">
        <v>0</v>
      </c>
      <c r="R101" s="129">
        <f t="shared" si="2"/>
        <v>0</v>
      </c>
      <c r="S101" s="129">
        <v>0</v>
      </c>
      <c r="T101" s="130">
        <f t="shared" si="3"/>
        <v>0</v>
      </c>
      <c r="AR101" s="12" t="s">
        <v>117</v>
      </c>
      <c r="AT101" s="12" t="s">
        <v>113</v>
      </c>
      <c r="AU101" s="12" t="s">
        <v>73</v>
      </c>
      <c r="AY101" s="12" t="s">
        <v>111</v>
      </c>
      <c r="BE101" s="131">
        <f t="shared" si="4"/>
        <v>0</v>
      </c>
      <c r="BF101" s="131">
        <f t="shared" si="5"/>
        <v>0</v>
      </c>
      <c r="BG101" s="131">
        <f t="shared" si="6"/>
        <v>0</v>
      </c>
      <c r="BH101" s="131">
        <f t="shared" si="7"/>
        <v>0</v>
      </c>
      <c r="BI101" s="131">
        <f t="shared" si="8"/>
        <v>0</v>
      </c>
      <c r="BJ101" s="12" t="s">
        <v>73</v>
      </c>
      <c r="BK101" s="131">
        <f t="shared" si="9"/>
        <v>0</v>
      </c>
      <c r="BL101" s="12" t="s">
        <v>117</v>
      </c>
      <c r="BM101" s="12" t="s">
        <v>262</v>
      </c>
    </row>
    <row r="102" spans="2:65" s="1" customFormat="1" ht="16.5" customHeight="1">
      <c r="B102" s="121"/>
      <c r="C102" s="122" t="s">
        <v>263</v>
      </c>
      <c r="D102" s="122" t="s">
        <v>113</v>
      </c>
      <c r="E102" s="123" t="s">
        <v>264</v>
      </c>
      <c r="F102" s="124" t="s">
        <v>265</v>
      </c>
      <c r="G102" s="125" t="s">
        <v>169</v>
      </c>
      <c r="H102" s="126">
        <v>1</v>
      </c>
      <c r="I102" s="127">
        <v>0</v>
      </c>
      <c r="J102" s="127">
        <f t="shared" si="0"/>
        <v>0</v>
      </c>
      <c r="K102" s="124" t="s">
        <v>1</v>
      </c>
      <c r="L102" s="23"/>
      <c r="M102" s="43" t="s">
        <v>1</v>
      </c>
      <c r="N102" s="128" t="s">
        <v>37</v>
      </c>
      <c r="O102" s="129">
        <v>0</v>
      </c>
      <c r="P102" s="129">
        <f t="shared" si="1"/>
        <v>0</v>
      </c>
      <c r="Q102" s="129">
        <v>0</v>
      </c>
      <c r="R102" s="129">
        <f t="shared" si="2"/>
        <v>0</v>
      </c>
      <c r="S102" s="129">
        <v>0</v>
      </c>
      <c r="T102" s="130">
        <f t="shared" si="3"/>
        <v>0</v>
      </c>
      <c r="AR102" s="12" t="s">
        <v>117</v>
      </c>
      <c r="AT102" s="12" t="s">
        <v>113</v>
      </c>
      <c r="AU102" s="12" t="s">
        <v>73</v>
      </c>
      <c r="AY102" s="12" t="s">
        <v>111</v>
      </c>
      <c r="BE102" s="131">
        <f t="shared" si="4"/>
        <v>0</v>
      </c>
      <c r="BF102" s="131">
        <f t="shared" si="5"/>
        <v>0</v>
      </c>
      <c r="BG102" s="131">
        <f t="shared" si="6"/>
        <v>0</v>
      </c>
      <c r="BH102" s="131">
        <f t="shared" si="7"/>
        <v>0</v>
      </c>
      <c r="BI102" s="131">
        <f t="shared" si="8"/>
        <v>0</v>
      </c>
      <c r="BJ102" s="12" t="s">
        <v>73</v>
      </c>
      <c r="BK102" s="131">
        <f t="shared" si="9"/>
        <v>0</v>
      </c>
      <c r="BL102" s="12" t="s">
        <v>117</v>
      </c>
      <c r="BM102" s="12" t="s">
        <v>266</v>
      </c>
    </row>
    <row r="103" spans="2:65" s="1" customFormat="1" ht="16.5" customHeight="1">
      <c r="B103" s="121"/>
      <c r="C103" s="122" t="s">
        <v>267</v>
      </c>
      <c r="D103" s="122" t="s">
        <v>113</v>
      </c>
      <c r="E103" s="123" t="s">
        <v>268</v>
      </c>
      <c r="F103" s="124" t="s">
        <v>269</v>
      </c>
      <c r="G103" s="125" t="s">
        <v>169</v>
      </c>
      <c r="H103" s="126">
        <v>1</v>
      </c>
      <c r="I103" s="127">
        <v>0</v>
      </c>
      <c r="J103" s="127">
        <f t="shared" si="0"/>
        <v>0</v>
      </c>
      <c r="K103" s="124" t="s">
        <v>1</v>
      </c>
      <c r="L103" s="23"/>
      <c r="M103" s="43" t="s">
        <v>1</v>
      </c>
      <c r="N103" s="128" t="s">
        <v>37</v>
      </c>
      <c r="O103" s="129">
        <v>0</v>
      </c>
      <c r="P103" s="129">
        <f t="shared" si="1"/>
        <v>0</v>
      </c>
      <c r="Q103" s="129">
        <v>0</v>
      </c>
      <c r="R103" s="129">
        <f t="shared" si="2"/>
        <v>0</v>
      </c>
      <c r="S103" s="129">
        <v>0</v>
      </c>
      <c r="T103" s="130">
        <f t="shared" si="3"/>
        <v>0</v>
      </c>
      <c r="AR103" s="12" t="s">
        <v>117</v>
      </c>
      <c r="AT103" s="12" t="s">
        <v>113</v>
      </c>
      <c r="AU103" s="12" t="s">
        <v>73</v>
      </c>
      <c r="AY103" s="12" t="s">
        <v>111</v>
      </c>
      <c r="BE103" s="131">
        <f t="shared" si="4"/>
        <v>0</v>
      </c>
      <c r="BF103" s="131">
        <f t="shared" si="5"/>
        <v>0</v>
      </c>
      <c r="BG103" s="131">
        <f t="shared" si="6"/>
        <v>0</v>
      </c>
      <c r="BH103" s="131">
        <f t="shared" si="7"/>
        <v>0</v>
      </c>
      <c r="BI103" s="131">
        <f t="shared" si="8"/>
        <v>0</v>
      </c>
      <c r="BJ103" s="12" t="s">
        <v>73</v>
      </c>
      <c r="BK103" s="131">
        <f t="shared" si="9"/>
        <v>0</v>
      </c>
      <c r="BL103" s="12" t="s">
        <v>117</v>
      </c>
      <c r="BM103" s="12" t="s">
        <v>270</v>
      </c>
    </row>
    <row r="104" spans="2:65" s="1" customFormat="1" ht="16.5" customHeight="1">
      <c r="B104" s="121"/>
      <c r="C104" s="122" t="s">
        <v>271</v>
      </c>
      <c r="D104" s="122" t="s">
        <v>113</v>
      </c>
      <c r="E104" s="123" t="s">
        <v>272</v>
      </c>
      <c r="F104" s="124" t="s">
        <v>273</v>
      </c>
      <c r="G104" s="125" t="s">
        <v>169</v>
      </c>
      <c r="H104" s="126">
        <v>1</v>
      </c>
      <c r="I104" s="127">
        <v>0</v>
      </c>
      <c r="J104" s="127">
        <f t="shared" si="0"/>
        <v>0</v>
      </c>
      <c r="K104" s="124" t="s">
        <v>1</v>
      </c>
      <c r="L104" s="23"/>
      <c r="M104" s="43" t="s">
        <v>1</v>
      </c>
      <c r="N104" s="128" t="s">
        <v>37</v>
      </c>
      <c r="O104" s="129">
        <v>0</v>
      </c>
      <c r="P104" s="129">
        <f t="shared" si="1"/>
        <v>0</v>
      </c>
      <c r="Q104" s="129">
        <v>0</v>
      </c>
      <c r="R104" s="129">
        <f t="shared" si="2"/>
        <v>0</v>
      </c>
      <c r="S104" s="129">
        <v>0</v>
      </c>
      <c r="T104" s="130">
        <f t="shared" si="3"/>
        <v>0</v>
      </c>
      <c r="AR104" s="12" t="s">
        <v>117</v>
      </c>
      <c r="AT104" s="12" t="s">
        <v>113</v>
      </c>
      <c r="AU104" s="12" t="s">
        <v>73</v>
      </c>
      <c r="AY104" s="12" t="s">
        <v>111</v>
      </c>
      <c r="BE104" s="131">
        <f t="shared" si="4"/>
        <v>0</v>
      </c>
      <c r="BF104" s="131">
        <f t="shared" si="5"/>
        <v>0</v>
      </c>
      <c r="BG104" s="131">
        <f t="shared" si="6"/>
        <v>0</v>
      </c>
      <c r="BH104" s="131">
        <f t="shared" si="7"/>
        <v>0</v>
      </c>
      <c r="BI104" s="131">
        <f t="shared" si="8"/>
        <v>0</v>
      </c>
      <c r="BJ104" s="12" t="s">
        <v>73</v>
      </c>
      <c r="BK104" s="131">
        <f t="shared" si="9"/>
        <v>0</v>
      </c>
      <c r="BL104" s="12" t="s">
        <v>117</v>
      </c>
      <c r="BM104" s="12" t="s">
        <v>274</v>
      </c>
    </row>
    <row r="105" spans="2:65" s="1" customFormat="1" ht="16.5" customHeight="1">
      <c r="B105" s="121"/>
      <c r="C105" s="122" t="s">
        <v>175</v>
      </c>
      <c r="D105" s="122" t="s">
        <v>113</v>
      </c>
      <c r="E105" s="123" t="s">
        <v>275</v>
      </c>
      <c r="F105" s="124" t="s">
        <v>276</v>
      </c>
      <c r="G105" s="125" t="s">
        <v>169</v>
      </c>
      <c r="H105" s="126">
        <v>1</v>
      </c>
      <c r="I105" s="127">
        <v>0</v>
      </c>
      <c r="J105" s="127">
        <f t="shared" si="0"/>
        <v>0</v>
      </c>
      <c r="K105" s="124" t="s">
        <v>1</v>
      </c>
      <c r="L105" s="23"/>
      <c r="M105" s="43" t="s">
        <v>1</v>
      </c>
      <c r="N105" s="128" t="s">
        <v>37</v>
      </c>
      <c r="O105" s="129">
        <v>0</v>
      </c>
      <c r="P105" s="129">
        <f t="shared" si="1"/>
        <v>0</v>
      </c>
      <c r="Q105" s="129">
        <v>0</v>
      </c>
      <c r="R105" s="129">
        <f t="shared" si="2"/>
        <v>0</v>
      </c>
      <c r="S105" s="129">
        <v>0</v>
      </c>
      <c r="T105" s="130">
        <f t="shared" si="3"/>
        <v>0</v>
      </c>
      <c r="AR105" s="12" t="s">
        <v>117</v>
      </c>
      <c r="AT105" s="12" t="s">
        <v>113</v>
      </c>
      <c r="AU105" s="12" t="s">
        <v>73</v>
      </c>
      <c r="AY105" s="12" t="s">
        <v>111</v>
      </c>
      <c r="BE105" s="131">
        <f t="shared" si="4"/>
        <v>0</v>
      </c>
      <c r="BF105" s="131">
        <f t="shared" si="5"/>
        <v>0</v>
      </c>
      <c r="BG105" s="131">
        <f t="shared" si="6"/>
        <v>0</v>
      </c>
      <c r="BH105" s="131">
        <f t="shared" si="7"/>
        <v>0</v>
      </c>
      <c r="BI105" s="131">
        <f t="shared" si="8"/>
        <v>0</v>
      </c>
      <c r="BJ105" s="12" t="s">
        <v>73</v>
      </c>
      <c r="BK105" s="131">
        <f t="shared" si="9"/>
        <v>0</v>
      </c>
      <c r="BL105" s="12" t="s">
        <v>117</v>
      </c>
      <c r="BM105" s="12" t="s">
        <v>277</v>
      </c>
    </row>
    <row r="106" spans="2:65" s="1" customFormat="1" ht="16.5" customHeight="1">
      <c r="B106" s="121"/>
      <c r="C106" s="122" t="s">
        <v>278</v>
      </c>
      <c r="D106" s="122" t="s">
        <v>113</v>
      </c>
      <c r="E106" s="123" t="s">
        <v>279</v>
      </c>
      <c r="F106" s="124" t="s">
        <v>276</v>
      </c>
      <c r="G106" s="125" t="s">
        <v>169</v>
      </c>
      <c r="H106" s="126">
        <v>1</v>
      </c>
      <c r="I106" s="127">
        <v>0</v>
      </c>
      <c r="J106" s="127">
        <f t="shared" si="0"/>
        <v>0</v>
      </c>
      <c r="K106" s="124" t="s">
        <v>1</v>
      </c>
      <c r="L106" s="23"/>
      <c r="M106" s="43" t="s">
        <v>1</v>
      </c>
      <c r="N106" s="128" t="s">
        <v>37</v>
      </c>
      <c r="O106" s="129">
        <v>0</v>
      </c>
      <c r="P106" s="129">
        <f t="shared" si="1"/>
        <v>0</v>
      </c>
      <c r="Q106" s="129">
        <v>0</v>
      </c>
      <c r="R106" s="129">
        <f t="shared" si="2"/>
        <v>0</v>
      </c>
      <c r="S106" s="129">
        <v>0</v>
      </c>
      <c r="T106" s="130">
        <f t="shared" si="3"/>
        <v>0</v>
      </c>
      <c r="AR106" s="12" t="s">
        <v>117</v>
      </c>
      <c r="AT106" s="12" t="s">
        <v>113</v>
      </c>
      <c r="AU106" s="12" t="s">
        <v>73</v>
      </c>
      <c r="AY106" s="12" t="s">
        <v>111</v>
      </c>
      <c r="BE106" s="131">
        <f t="shared" si="4"/>
        <v>0</v>
      </c>
      <c r="BF106" s="131">
        <f t="shared" si="5"/>
        <v>0</v>
      </c>
      <c r="BG106" s="131">
        <f t="shared" si="6"/>
        <v>0</v>
      </c>
      <c r="BH106" s="131">
        <f t="shared" si="7"/>
        <v>0</v>
      </c>
      <c r="BI106" s="131">
        <f t="shared" si="8"/>
        <v>0</v>
      </c>
      <c r="BJ106" s="12" t="s">
        <v>73</v>
      </c>
      <c r="BK106" s="131">
        <f t="shared" si="9"/>
        <v>0</v>
      </c>
      <c r="BL106" s="12" t="s">
        <v>117</v>
      </c>
      <c r="BM106" s="12" t="s">
        <v>280</v>
      </c>
    </row>
    <row r="107" spans="2:65" s="1" customFormat="1" ht="16.5" customHeight="1">
      <c r="B107" s="121"/>
      <c r="C107" s="122" t="s">
        <v>179</v>
      </c>
      <c r="D107" s="122" t="s">
        <v>113</v>
      </c>
      <c r="E107" s="123" t="s">
        <v>281</v>
      </c>
      <c r="F107" s="124" t="s">
        <v>282</v>
      </c>
      <c r="G107" s="125" t="s">
        <v>169</v>
      </c>
      <c r="H107" s="126">
        <v>1</v>
      </c>
      <c r="I107" s="127">
        <v>0</v>
      </c>
      <c r="J107" s="127">
        <f t="shared" si="0"/>
        <v>0</v>
      </c>
      <c r="K107" s="124" t="s">
        <v>1</v>
      </c>
      <c r="L107" s="23"/>
      <c r="M107" s="43" t="s">
        <v>1</v>
      </c>
      <c r="N107" s="128" t="s">
        <v>37</v>
      </c>
      <c r="O107" s="129">
        <v>0</v>
      </c>
      <c r="P107" s="129">
        <f t="shared" si="1"/>
        <v>0</v>
      </c>
      <c r="Q107" s="129">
        <v>0</v>
      </c>
      <c r="R107" s="129">
        <f t="shared" si="2"/>
        <v>0</v>
      </c>
      <c r="S107" s="129">
        <v>0</v>
      </c>
      <c r="T107" s="130">
        <f t="shared" si="3"/>
        <v>0</v>
      </c>
      <c r="AR107" s="12" t="s">
        <v>117</v>
      </c>
      <c r="AT107" s="12" t="s">
        <v>113</v>
      </c>
      <c r="AU107" s="12" t="s">
        <v>73</v>
      </c>
      <c r="AY107" s="12" t="s">
        <v>111</v>
      </c>
      <c r="BE107" s="131">
        <f t="shared" si="4"/>
        <v>0</v>
      </c>
      <c r="BF107" s="131">
        <f t="shared" si="5"/>
        <v>0</v>
      </c>
      <c r="BG107" s="131">
        <f t="shared" si="6"/>
        <v>0</v>
      </c>
      <c r="BH107" s="131">
        <f t="shared" si="7"/>
        <v>0</v>
      </c>
      <c r="BI107" s="131">
        <f t="shared" si="8"/>
        <v>0</v>
      </c>
      <c r="BJ107" s="12" t="s">
        <v>73</v>
      </c>
      <c r="BK107" s="131">
        <f t="shared" si="9"/>
        <v>0</v>
      </c>
      <c r="BL107" s="12" t="s">
        <v>117</v>
      </c>
      <c r="BM107" s="12" t="s">
        <v>283</v>
      </c>
    </row>
    <row r="108" spans="2:65" s="1" customFormat="1" ht="16.5" customHeight="1">
      <c r="B108" s="121"/>
      <c r="C108" s="122" t="s">
        <v>183</v>
      </c>
      <c r="D108" s="122" t="s">
        <v>113</v>
      </c>
      <c r="E108" s="123" t="s">
        <v>284</v>
      </c>
      <c r="F108" s="124" t="s">
        <v>285</v>
      </c>
      <c r="G108" s="125" t="s">
        <v>169</v>
      </c>
      <c r="H108" s="126">
        <v>1</v>
      </c>
      <c r="I108" s="127">
        <v>0</v>
      </c>
      <c r="J108" s="127">
        <f t="shared" si="0"/>
        <v>0</v>
      </c>
      <c r="K108" s="124" t="s">
        <v>1</v>
      </c>
      <c r="L108" s="23"/>
      <c r="M108" s="43" t="s">
        <v>1</v>
      </c>
      <c r="N108" s="128" t="s">
        <v>37</v>
      </c>
      <c r="O108" s="129">
        <v>0</v>
      </c>
      <c r="P108" s="129">
        <f t="shared" si="1"/>
        <v>0</v>
      </c>
      <c r="Q108" s="129">
        <v>0</v>
      </c>
      <c r="R108" s="129">
        <f t="shared" si="2"/>
        <v>0</v>
      </c>
      <c r="S108" s="129">
        <v>0</v>
      </c>
      <c r="T108" s="130">
        <f t="shared" si="3"/>
        <v>0</v>
      </c>
      <c r="AR108" s="12" t="s">
        <v>117</v>
      </c>
      <c r="AT108" s="12" t="s">
        <v>113</v>
      </c>
      <c r="AU108" s="12" t="s">
        <v>73</v>
      </c>
      <c r="AY108" s="12" t="s">
        <v>111</v>
      </c>
      <c r="BE108" s="131">
        <f t="shared" si="4"/>
        <v>0</v>
      </c>
      <c r="BF108" s="131">
        <f t="shared" si="5"/>
        <v>0</v>
      </c>
      <c r="BG108" s="131">
        <f t="shared" si="6"/>
        <v>0</v>
      </c>
      <c r="BH108" s="131">
        <f t="shared" si="7"/>
        <v>0</v>
      </c>
      <c r="BI108" s="131">
        <f t="shared" si="8"/>
        <v>0</v>
      </c>
      <c r="BJ108" s="12" t="s">
        <v>73</v>
      </c>
      <c r="BK108" s="131">
        <f t="shared" si="9"/>
        <v>0</v>
      </c>
      <c r="BL108" s="12" t="s">
        <v>117</v>
      </c>
      <c r="BM108" s="12" t="s">
        <v>286</v>
      </c>
    </row>
    <row r="109" spans="2:65" s="1" customFormat="1" ht="16.5" customHeight="1">
      <c r="B109" s="121"/>
      <c r="C109" s="122" t="s">
        <v>187</v>
      </c>
      <c r="D109" s="122" t="s">
        <v>113</v>
      </c>
      <c r="E109" s="123" t="s">
        <v>287</v>
      </c>
      <c r="F109" s="124" t="s">
        <v>288</v>
      </c>
      <c r="G109" s="125" t="s">
        <v>169</v>
      </c>
      <c r="H109" s="126">
        <v>3</v>
      </c>
      <c r="I109" s="127">
        <v>0</v>
      </c>
      <c r="J109" s="127">
        <f t="shared" si="0"/>
        <v>0</v>
      </c>
      <c r="K109" s="124" t="s">
        <v>1</v>
      </c>
      <c r="L109" s="23"/>
      <c r="M109" s="43" t="s">
        <v>1</v>
      </c>
      <c r="N109" s="128" t="s">
        <v>37</v>
      </c>
      <c r="O109" s="129">
        <v>0</v>
      </c>
      <c r="P109" s="129">
        <f t="shared" si="1"/>
        <v>0</v>
      </c>
      <c r="Q109" s="129">
        <v>0</v>
      </c>
      <c r="R109" s="129">
        <f t="shared" si="2"/>
        <v>0</v>
      </c>
      <c r="S109" s="129">
        <v>0</v>
      </c>
      <c r="T109" s="130">
        <f t="shared" si="3"/>
        <v>0</v>
      </c>
      <c r="AR109" s="12" t="s">
        <v>117</v>
      </c>
      <c r="AT109" s="12" t="s">
        <v>113</v>
      </c>
      <c r="AU109" s="12" t="s">
        <v>73</v>
      </c>
      <c r="AY109" s="12" t="s">
        <v>111</v>
      </c>
      <c r="BE109" s="131">
        <f t="shared" si="4"/>
        <v>0</v>
      </c>
      <c r="BF109" s="131">
        <f t="shared" si="5"/>
        <v>0</v>
      </c>
      <c r="BG109" s="131">
        <f t="shared" si="6"/>
        <v>0</v>
      </c>
      <c r="BH109" s="131">
        <f t="shared" si="7"/>
        <v>0</v>
      </c>
      <c r="BI109" s="131">
        <f t="shared" si="8"/>
        <v>0</v>
      </c>
      <c r="BJ109" s="12" t="s">
        <v>73</v>
      </c>
      <c r="BK109" s="131">
        <f t="shared" si="9"/>
        <v>0</v>
      </c>
      <c r="BL109" s="12" t="s">
        <v>117</v>
      </c>
      <c r="BM109" s="12" t="s">
        <v>289</v>
      </c>
    </row>
    <row r="110" spans="2:65" s="1" customFormat="1" ht="16.5" customHeight="1">
      <c r="B110" s="121"/>
      <c r="C110" s="122" t="s">
        <v>290</v>
      </c>
      <c r="D110" s="122" t="s">
        <v>113</v>
      </c>
      <c r="E110" s="123" t="s">
        <v>291</v>
      </c>
      <c r="F110" s="124" t="s">
        <v>292</v>
      </c>
      <c r="G110" s="125" t="s">
        <v>116</v>
      </c>
      <c r="H110" s="126">
        <v>1</v>
      </c>
      <c r="I110" s="127">
        <v>0</v>
      </c>
      <c r="J110" s="127">
        <f t="shared" si="0"/>
        <v>0</v>
      </c>
      <c r="K110" s="124" t="s">
        <v>1</v>
      </c>
      <c r="L110" s="23"/>
      <c r="M110" s="43" t="s">
        <v>1</v>
      </c>
      <c r="N110" s="128" t="s">
        <v>37</v>
      </c>
      <c r="O110" s="129">
        <v>0</v>
      </c>
      <c r="P110" s="129">
        <f t="shared" si="1"/>
        <v>0</v>
      </c>
      <c r="Q110" s="129">
        <v>0</v>
      </c>
      <c r="R110" s="129">
        <f t="shared" si="2"/>
        <v>0</v>
      </c>
      <c r="S110" s="129">
        <v>0</v>
      </c>
      <c r="T110" s="130">
        <f t="shared" si="3"/>
        <v>0</v>
      </c>
      <c r="AR110" s="12" t="s">
        <v>117</v>
      </c>
      <c r="AT110" s="12" t="s">
        <v>113</v>
      </c>
      <c r="AU110" s="12" t="s">
        <v>73</v>
      </c>
      <c r="AY110" s="12" t="s">
        <v>111</v>
      </c>
      <c r="BE110" s="131">
        <f t="shared" si="4"/>
        <v>0</v>
      </c>
      <c r="BF110" s="131">
        <f t="shared" si="5"/>
        <v>0</v>
      </c>
      <c r="BG110" s="131">
        <f t="shared" si="6"/>
        <v>0</v>
      </c>
      <c r="BH110" s="131">
        <f t="shared" si="7"/>
        <v>0</v>
      </c>
      <c r="BI110" s="131">
        <f t="shared" si="8"/>
        <v>0</v>
      </c>
      <c r="BJ110" s="12" t="s">
        <v>73</v>
      </c>
      <c r="BK110" s="131">
        <f t="shared" si="9"/>
        <v>0</v>
      </c>
      <c r="BL110" s="12" t="s">
        <v>117</v>
      </c>
      <c r="BM110" s="12" t="s">
        <v>293</v>
      </c>
    </row>
    <row r="111" spans="2:65" s="1" customFormat="1" ht="16.5" customHeight="1">
      <c r="B111" s="121"/>
      <c r="C111" s="122" t="s">
        <v>294</v>
      </c>
      <c r="D111" s="122" t="s">
        <v>113</v>
      </c>
      <c r="E111" s="123" t="s">
        <v>295</v>
      </c>
      <c r="F111" s="124" t="s">
        <v>296</v>
      </c>
      <c r="G111" s="125" t="s">
        <v>169</v>
      </c>
      <c r="H111" s="126">
        <v>5</v>
      </c>
      <c r="I111" s="127">
        <v>0</v>
      </c>
      <c r="J111" s="127">
        <f t="shared" si="0"/>
        <v>0</v>
      </c>
      <c r="K111" s="124" t="s">
        <v>1</v>
      </c>
      <c r="L111" s="23"/>
      <c r="M111" s="43" t="s">
        <v>1</v>
      </c>
      <c r="N111" s="128" t="s">
        <v>37</v>
      </c>
      <c r="O111" s="129">
        <v>0</v>
      </c>
      <c r="P111" s="129">
        <f t="shared" si="1"/>
        <v>0</v>
      </c>
      <c r="Q111" s="129">
        <v>0</v>
      </c>
      <c r="R111" s="129">
        <f t="shared" si="2"/>
        <v>0</v>
      </c>
      <c r="S111" s="129">
        <v>0</v>
      </c>
      <c r="T111" s="130">
        <f t="shared" si="3"/>
        <v>0</v>
      </c>
      <c r="AR111" s="12" t="s">
        <v>117</v>
      </c>
      <c r="AT111" s="12" t="s">
        <v>113</v>
      </c>
      <c r="AU111" s="12" t="s">
        <v>73</v>
      </c>
      <c r="AY111" s="12" t="s">
        <v>111</v>
      </c>
      <c r="BE111" s="131">
        <f t="shared" si="4"/>
        <v>0</v>
      </c>
      <c r="BF111" s="131">
        <f t="shared" si="5"/>
        <v>0</v>
      </c>
      <c r="BG111" s="131">
        <f t="shared" si="6"/>
        <v>0</v>
      </c>
      <c r="BH111" s="131">
        <f t="shared" si="7"/>
        <v>0</v>
      </c>
      <c r="BI111" s="131">
        <f t="shared" si="8"/>
        <v>0</v>
      </c>
      <c r="BJ111" s="12" t="s">
        <v>73</v>
      </c>
      <c r="BK111" s="131">
        <f t="shared" si="9"/>
        <v>0</v>
      </c>
      <c r="BL111" s="12" t="s">
        <v>117</v>
      </c>
      <c r="BM111" s="12" t="s">
        <v>297</v>
      </c>
    </row>
    <row r="112" spans="2:65" s="1" customFormat="1" ht="16.5" customHeight="1">
      <c r="B112" s="121"/>
      <c r="C112" s="122" t="s">
        <v>298</v>
      </c>
      <c r="D112" s="122" t="s">
        <v>113</v>
      </c>
      <c r="E112" s="123" t="s">
        <v>299</v>
      </c>
      <c r="F112" s="124" t="s">
        <v>288</v>
      </c>
      <c r="G112" s="125" t="s">
        <v>169</v>
      </c>
      <c r="H112" s="126">
        <v>2</v>
      </c>
      <c r="I112" s="127">
        <v>0</v>
      </c>
      <c r="J112" s="127">
        <f t="shared" si="0"/>
        <v>0</v>
      </c>
      <c r="K112" s="124" t="s">
        <v>1</v>
      </c>
      <c r="L112" s="23"/>
      <c r="M112" s="43" t="s">
        <v>1</v>
      </c>
      <c r="N112" s="128" t="s">
        <v>37</v>
      </c>
      <c r="O112" s="129">
        <v>0</v>
      </c>
      <c r="P112" s="129">
        <f t="shared" si="1"/>
        <v>0</v>
      </c>
      <c r="Q112" s="129">
        <v>0</v>
      </c>
      <c r="R112" s="129">
        <f t="shared" si="2"/>
        <v>0</v>
      </c>
      <c r="S112" s="129">
        <v>0</v>
      </c>
      <c r="T112" s="130">
        <f t="shared" si="3"/>
        <v>0</v>
      </c>
      <c r="AR112" s="12" t="s">
        <v>117</v>
      </c>
      <c r="AT112" s="12" t="s">
        <v>113</v>
      </c>
      <c r="AU112" s="12" t="s">
        <v>73</v>
      </c>
      <c r="AY112" s="12" t="s">
        <v>111</v>
      </c>
      <c r="BE112" s="131">
        <f t="shared" si="4"/>
        <v>0</v>
      </c>
      <c r="BF112" s="131">
        <f t="shared" si="5"/>
        <v>0</v>
      </c>
      <c r="BG112" s="131">
        <f t="shared" si="6"/>
        <v>0</v>
      </c>
      <c r="BH112" s="131">
        <f t="shared" si="7"/>
        <v>0</v>
      </c>
      <c r="BI112" s="131">
        <f t="shared" si="8"/>
        <v>0</v>
      </c>
      <c r="BJ112" s="12" t="s">
        <v>73</v>
      </c>
      <c r="BK112" s="131">
        <f t="shared" si="9"/>
        <v>0</v>
      </c>
      <c r="BL112" s="12" t="s">
        <v>117</v>
      </c>
      <c r="BM112" s="12" t="s">
        <v>300</v>
      </c>
    </row>
    <row r="113" spans="2:65" s="1" customFormat="1" ht="16.5" customHeight="1">
      <c r="B113" s="121"/>
      <c r="C113" s="122" t="s">
        <v>301</v>
      </c>
      <c r="D113" s="122" t="s">
        <v>113</v>
      </c>
      <c r="E113" s="123" t="s">
        <v>302</v>
      </c>
      <c r="F113" s="124" t="s">
        <v>303</v>
      </c>
      <c r="G113" s="125" t="s">
        <v>169</v>
      </c>
      <c r="H113" s="126">
        <v>15</v>
      </c>
      <c r="I113" s="127">
        <v>0</v>
      </c>
      <c r="J113" s="127">
        <f t="shared" si="0"/>
        <v>0</v>
      </c>
      <c r="K113" s="124" t="s">
        <v>1</v>
      </c>
      <c r="L113" s="23"/>
      <c r="M113" s="43" t="s">
        <v>1</v>
      </c>
      <c r="N113" s="128" t="s">
        <v>37</v>
      </c>
      <c r="O113" s="129">
        <v>0</v>
      </c>
      <c r="P113" s="129">
        <f t="shared" si="1"/>
        <v>0</v>
      </c>
      <c r="Q113" s="129">
        <v>0</v>
      </c>
      <c r="R113" s="129">
        <f t="shared" si="2"/>
        <v>0</v>
      </c>
      <c r="S113" s="129">
        <v>0</v>
      </c>
      <c r="T113" s="130">
        <f t="shared" si="3"/>
        <v>0</v>
      </c>
      <c r="AR113" s="12" t="s">
        <v>117</v>
      </c>
      <c r="AT113" s="12" t="s">
        <v>113</v>
      </c>
      <c r="AU113" s="12" t="s">
        <v>73</v>
      </c>
      <c r="AY113" s="12" t="s">
        <v>111</v>
      </c>
      <c r="BE113" s="131">
        <f t="shared" si="4"/>
        <v>0</v>
      </c>
      <c r="BF113" s="131">
        <f t="shared" si="5"/>
        <v>0</v>
      </c>
      <c r="BG113" s="131">
        <f t="shared" si="6"/>
        <v>0</v>
      </c>
      <c r="BH113" s="131">
        <f t="shared" si="7"/>
        <v>0</v>
      </c>
      <c r="BI113" s="131">
        <f t="shared" si="8"/>
        <v>0</v>
      </c>
      <c r="BJ113" s="12" t="s">
        <v>73</v>
      </c>
      <c r="BK113" s="131">
        <f t="shared" si="9"/>
        <v>0</v>
      </c>
      <c r="BL113" s="12" t="s">
        <v>117</v>
      </c>
      <c r="BM113" s="12" t="s">
        <v>304</v>
      </c>
    </row>
    <row r="114" spans="2:65" s="1" customFormat="1" ht="16.5" customHeight="1">
      <c r="B114" s="121"/>
      <c r="C114" s="122" t="s">
        <v>305</v>
      </c>
      <c r="D114" s="122" t="s">
        <v>113</v>
      </c>
      <c r="E114" s="123" t="s">
        <v>306</v>
      </c>
      <c r="F114" s="124" t="s">
        <v>307</v>
      </c>
      <c r="G114" s="125" t="s">
        <v>169</v>
      </c>
      <c r="H114" s="126">
        <v>1</v>
      </c>
      <c r="I114" s="127">
        <v>0</v>
      </c>
      <c r="J114" s="127">
        <f t="shared" si="0"/>
        <v>0</v>
      </c>
      <c r="K114" s="124" t="s">
        <v>1</v>
      </c>
      <c r="L114" s="23"/>
      <c r="M114" s="43" t="s">
        <v>1</v>
      </c>
      <c r="N114" s="128" t="s">
        <v>37</v>
      </c>
      <c r="O114" s="129">
        <v>0</v>
      </c>
      <c r="P114" s="129">
        <f t="shared" si="1"/>
        <v>0</v>
      </c>
      <c r="Q114" s="129">
        <v>0</v>
      </c>
      <c r="R114" s="129">
        <f t="shared" si="2"/>
        <v>0</v>
      </c>
      <c r="S114" s="129">
        <v>0</v>
      </c>
      <c r="T114" s="130">
        <f t="shared" si="3"/>
        <v>0</v>
      </c>
      <c r="AR114" s="12" t="s">
        <v>308</v>
      </c>
      <c r="AT114" s="12" t="s">
        <v>113</v>
      </c>
      <c r="AU114" s="12" t="s">
        <v>73</v>
      </c>
      <c r="AY114" s="12" t="s">
        <v>111</v>
      </c>
      <c r="BE114" s="131">
        <f t="shared" si="4"/>
        <v>0</v>
      </c>
      <c r="BF114" s="131">
        <f t="shared" si="5"/>
        <v>0</v>
      </c>
      <c r="BG114" s="131">
        <f t="shared" si="6"/>
        <v>0</v>
      </c>
      <c r="BH114" s="131">
        <f t="shared" si="7"/>
        <v>0</v>
      </c>
      <c r="BI114" s="131">
        <f t="shared" si="8"/>
        <v>0</v>
      </c>
      <c r="BJ114" s="12" t="s">
        <v>73</v>
      </c>
      <c r="BK114" s="131">
        <f t="shared" si="9"/>
        <v>0</v>
      </c>
      <c r="BL114" s="12" t="s">
        <v>308</v>
      </c>
      <c r="BM114" s="12" t="s">
        <v>309</v>
      </c>
    </row>
    <row r="115" spans="2:65" s="1" customFormat="1" ht="16.5" customHeight="1">
      <c r="B115" s="121"/>
      <c r="C115" s="122" t="s">
        <v>310</v>
      </c>
      <c r="D115" s="122" t="s">
        <v>113</v>
      </c>
      <c r="E115" s="123" t="s">
        <v>311</v>
      </c>
      <c r="F115" s="124" t="s">
        <v>312</v>
      </c>
      <c r="G115" s="125" t="s">
        <v>169</v>
      </c>
      <c r="H115" s="126">
        <v>1</v>
      </c>
      <c r="I115" s="127">
        <v>0</v>
      </c>
      <c r="J115" s="127">
        <f t="shared" si="0"/>
        <v>0</v>
      </c>
      <c r="K115" s="124" t="s">
        <v>1</v>
      </c>
      <c r="L115" s="23"/>
      <c r="M115" s="43" t="s">
        <v>1</v>
      </c>
      <c r="N115" s="128" t="s">
        <v>37</v>
      </c>
      <c r="O115" s="129">
        <v>0</v>
      </c>
      <c r="P115" s="129">
        <f t="shared" si="1"/>
        <v>0</v>
      </c>
      <c r="Q115" s="129">
        <v>0</v>
      </c>
      <c r="R115" s="129">
        <f t="shared" si="2"/>
        <v>0</v>
      </c>
      <c r="S115" s="129">
        <v>0</v>
      </c>
      <c r="T115" s="130">
        <f t="shared" si="3"/>
        <v>0</v>
      </c>
      <c r="AR115" s="12" t="s">
        <v>117</v>
      </c>
      <c r="AT115" s="12" t="s">
        <v>113</v>
      </c>
      <c r="AU115" s="12" t="s">
        <v>73</v>
      </c>
      <c r="AY115" s="12" t="s">
        <v>111</v>
      </c>
      <c r="BE115" s="131">
        <f t="shared" si="4"/>
        <v>0</v>
      </c>
      <c r="BF115" s="131">
        <f t="shared" si="5"/>
        <v>0</v>
      </c>
      <c r="BG115" s="131">
        <f t="shared" si="6"/>
        <v>0</v>
      </c>
      <c r="BH115" s="131">
        <f t="shared" si="7"/>
        <v>0</v>
      </c>
      <c r="BI115" s="131">
        <f t="shared" si="8"/>
        <v>0</v>
      </c>
      <c r="BJ115" s="12" t="s">
        <v>73</v>
      </c>
      <c r="BK115" s="131">
        <f t="shared" si="9"/>
        <v>0</v>
      </c>
      <c r="BL115" s="12" t="s">
        <v>117</v>
      </c>
      <c r="BM115" s="12" t="s">
        <v>313</v>
      </c>
    </row>
    <row r="116" spans="2:65" s="1" customFormat="1" ht="16.5" customHeight="1">
      <c r="B116" s="121"/>
      <c r="C116" s="122" t="s">
        <v>314</v>
      </c>
      <c r="D116" s="122" t="s">
        <v>113</v>
      </c>
      <c r="E116" s="123" t="s">
        <v>315</v>
      </c>
      <c r="F116" s="124" t="s">
        <v>316</v>
      </c>
      <c r="G116" s="125" t="s">
        <v>169</v>
      </c>
      <c r="H116" s="126">
        <v>1</v>
      </c>
      <c r="I116" s="127">
        <v>0</v>
      </c>
      <c r="J116" s="127">
        <f t="shared" si="0"/>
        <v>0</v>
      </c>
      <c r="K116" s="124" t="s">
        <v>1</v>
      </c>
      <c r="L116" s="23"/>
      <c r="M116" s="43" t="s">
        <v>1</v>
      </c>
      <c r="N116" s="128" t="s">
        <v>37</v>
      </c>
      <c r="O116" s="129">
        <v>0</v>
      </c>
      <c r="P116" s="129">
        <f t="shared" si="1"/>
        <v>0</v>
      </c>
      <c r="Q116" s="129">
        <v>0</v>
      </c>
      <c r="R116" s="129">
        <f t="shared" si="2"/>
        <v>0</v>
      </c>
      <c r="S116" s="129">
        <v>0</v>
      </c>
      <c r="T116" s="130">
        <f t="shared" si="3"/>
        <v>0</v>
      </c>
      <c r="AR116" s="12" t="s">
        <v>117</v>
      </c>
      <c r="AT116" s="12" t="s">
        <v>113</v>
      </c>
      <c r="AU116" s="12" t="s">
        <v>73</v>
      </c>
      <c r="AY116" s="12" t="s">
        <v>111</v>
      </c>
      <c r="BE116" s="131">
        <f t="shared" si="4"/>
        <v>0</v>
      </c>
      <c r="BF116" s="131">
        <f t="shared" si="5"/>
        <v>0</v>
      </c>
      <c r="BG116" s="131">
        <f t="shared" si="6"/>
        <v>0</v>
      </c>
      <c r="BH116" s="131">
        <f t="shared" si="7"/>
        <v>0</v>
      </c>
      <c r="BI116" s="131">
        <f t="shared" si="8"/>
        <v>0</v>
      </c>
      <c r="BJ116" s="12" t="s">
        <v>73</v>
      </c>
      <c r="BK116" s="131">
        <f t="shared" si="9"/>
        <v>0</v>
      </c>
      <c r="BL116" s="12" t="s">
        <v>117</v>
      </c>
      <c r="BM116" s="12" t="s">
        <v>317</v>
      </c>
    </row>
    <row r="117" spans="2:65" s="1" customFormat="1" ht="16.5" customHeight="1">
      <c r="B117" s="121"/>
      <c r="C117" s="122" t="s">
        <v>318</v>
      </c>
      <c r="D117" s="122" t="s">
        <v>113</v>
      </c>
      <c r="E117" s="123" t="s">
        <v>319</v>
      </c>
      <c r="F117" s="124" t="s">
        <v>320</v>
      </c>
      <c r="G117" s="125" t="s">
        <v>169</v>
      </c>
      <c r="H117" s="126">
        <v>1</v>
      </c>
      <c r="I117" s="127">
        <v>0</v>
      </c>
      <c r="J117" s="127">
        <f t="shared" si="0"/>
        <v>0</v>
      </c>
      <c r="K117" s="124" t="s">
        <v>1</v>
      </c>
      <c r="L117" s="23"/>
      <c r="M117" s="43" t="s">
        <v>1</v>
      </c>
      <c r="N117" s="128" t="s">
        <v>37</v>
      </c>
      <c r="O117" s="129">
        <v>0</v>
      </c>
      <c r="P117" s="129">
        <f t="shared" si="1"/>
        <v>0</v>
      </c>
      <c r="Q117" s="129">
        <v>0</v>
      </c>
      <c r="R117" s="129">
        <f t="shared" si="2"/>
        <v>0</v>
      </c>
      <c r="S117" s="129">
        <v>0</v>
      </c>
      <c r="T117" s="130">
        <f t="shared" si="3"/>
        <v>0</v>
      </c>
      <c r="AR117" s="12" t="s">
        <v>117</v>
      </c>
      <c r="AT117" s="12" t="s">
        <v>113</v>
      </c>
      <c r="AU117" s="12" t="s">
        <v>73</v>
      </c>
      <c r="AY117" s="12" t="s">
        <v>111</v>
      </c>
      <c r="BE117" s="131">
        <f t="shared" si="4"/>
        <v>0</v>
      </c>
      <c r="BF117" s="131">
        <f t="shared" si="5"/>
        <v>0</v>
      </c>
      <c r="BG117" s="131">
        <f t="shared" si="6"/>
        <v>0</v>
      </c>
      <c r="BH117" s="131">
        <f t="shared" si="7"/>
        <v>0</v>
      </c>
      <c r="BI117" s="131">
        <f t="shared" si="8"/>
        <v>0</v>
      </c>
      <c r="BJ117" s="12" t="s">
        <v>73</v>
      </c>
      <c r="BK117" s="131">
        <f t="shared" si="9"/>
        <v>0</v>
      </c>
      <c r="BL117" s="12" t="s">
        <v>117</v>
      </c>
      <c r="BM117" s="12" t="s">
        <v>321</v>
      </c>
    </row>
    <row r="118" spans="2:65" s="1" customFormat="1" ht="16.5" customHeight="1">
      <c r="B118" s="121"/>
      <c r="C118" s="122" t="s">
        <v>322</v>
      </c>
      <c r="D118" s="122" t="s">
        <v>113</v>
      </c>
      <c r="E118" s="123" t="s">
        <v>323</v>
      </c>
      <c r="F118" s="124" t="s">
        <v>324</v>
      </c>
      <c r="G118" s="125" t="s">
        <v>169</v>
      </c>
      <c r="H118" s="126">
        <v>3</v>
      </c>
      <c r="I118" s="127">
        <v>0</v>
      </c>
      <c r="J118" s="127">
        <f t="shared" si="0"/>
        <v>0</v>
      </c>
      <c r="K118" s="124" t="s">
        <v>1</v>
      </c>
      <c r="L118" s="23"/>
      <c r="M118" s="43" t="s">
        <v>1</v>
      </c>
      <c r="N118" s="128" t="s">
        <v>37</v>
      </c>
      <c r="O118" s="129">
        <v>0</v>
      </c>
      <c r="P118" s="129">
        <f t="shared" si="1"/>
        <v>0</v>
      </c>
      <c r="Q118" s="129">
        <v>0</v>
      </c>
      <c r="R118" s="129">
        <f t="shared" si="2"/>
        <v>0</v>
      </c>
      <c r="S118" s="129">
        <v>0</v>
      </c>
      <c r="T118" s="130">
        <f t="shared" si="3"/>
        <v>0</v>
      </c>
      <c r="AR118" s="12" t="s">
        <v>117</v>
      </c>
      <c r="AT118" s="12" t="s">
        <v>113</v>
      </c>
      <c r="AU118" s="12" t="s">
        <v>73</v>
      </c>
      <c r="AY118" s="12" t="s">
        <v>111</v>
      </c>
      <c r="BE118" s="131">
        <f t="shared" si="4"/>
        <v>0</v>
      </c>
      <c r="BF118" s="131">
        <f t="shared" si="5"/>
        <v>0</v>
      </c>
      <c r="BG118" s="131">
        <f t="shared" si="6"/>
        <v>0</v>
      </c>
      <c r="BH118" s="131">
        <f t="shared" si="7"/>
        <v>0</v>
      </c>
      <c r="BI118" s="131">
        <f t="shared" si="8"/>
        <v>0</v>
      </c>
      <c r="BJ118" s="12" t="s">
        <v>73</v>
      </c>
      <c r="BK118" s="131">
        <f t="shared" si="9"/>
        <v>0</v>
      </c>
      <c r="BL118" s="12" t="s">
        <v>117</v>
      </c>
      <c r="BM118" s="12" t="s">
        <v>325</v>
      </c>
    </row>
    <row r="119" spans="2:65" s="1" customFormat="1" ht="16.5" customHeight="1">
      <c r="B119" s="121"/>
      <c r="C119" s="122" t="s">
        <v>326</v>
      </c>
      <c r="D119" s="122" t="s">
        <v>113</v>
      </c>
      <c r="E119" s="123" t="s">
        <v>327</v>
      </c>
      <c r="F119" s="124" t="s">
        <v>328</v>
      </c>
      <c r="G119" s="125" t="s">
        <v>116</v>
      </c>
      <c r="H119" s="126">
        <v>1</v>
      </c>
      <c r="I119" s="127">
        <v>0</v>
      </c>
      <c r="J119" s="127">
        <f t="shared" si="0"/>
        <v>0</v>
      </c>
      <c r="K119" s="124" t="s">
        <v>1</v>
      </c>
      <c r="L119" s="23"/>
      <c r="M119" s="43" t="s">
        <v>1</v>
      </c>
      <c r="N119" s="128" t="s">
        <v>37</v>
      </c>
      <c r="O119" s="129">
        <v>0</v>
      </c>
      <c r="P119" s="129">
        <f t="shared" si="1"/>
        <v>0</v>
      </c>
      <c r="Q119" s="129">
        <v>0</v>
      </c>
      <c r="R119" s="129">
        <f t="shared" si="2"/>
        <v>0</v>
      </c>
      <c r="S119" s="129">
        <v>0</v>
      </c>
      <c r="T119" s="130">
        <f t="shared" si="3"/>
        <v>0</v>
      </c>
      <c r="AR119" s="12" t="s">
        <v>117</v>
      </c>
      <c r="AT119" s="12" t="s">
        <v>113</v>
      </c>
      <c r="AU119" s="12" t="s">
        <v>73</v>
      </c>
      <c r="AY119" s="12" t="s">
        <v>111</v>
      </c>
      <c r="BE119" s="131">
        <f t="shared" si="4"/>
        <v>0</v>
      </c>
      <c r="BF119" s="131">
        <f t="shared" si="5"/>
        <v>0</v>
      </c>
      <c r="BG119" s="131">
        <f t="shared" si="6"/>
        <v>0</v>
      </c>
      <c r="BH119" s="131">
        <f t="shared" si="7"/>
        <v>0</v>
      </c>
      <c r="BI119" s="131">
        <f t="shared" si="8"/>
        <v>0</v>
      </c>
      <c r="BJ119" s="12" t="s">
        <v>73</v>
      </c>
      <c r="BK119" s="131">
        <f t="shared" si="9"/>
        <v>0</v>
      </c>
      <c r="BL119" s="12" t="s">
        <v>117</v>
      </c>
      <c r="BM119" s="12" t="s">
        <v>329</v>
      </c>
    </row>
    <row r="120" spans="2:65" s="1" customFormat="1" ht="16.5" customHeight="1">
      <c r="B120" s="121"/>
      <c r="C120" s="122" t="s">
        <v>330</v>
      </c>
      <c r="D120" s="122" t="s">
        <v>113</v>
      </c>
      <c r="E120" s="123" t="s">
        <v>331</v>
      </c>
      <c r="F120" s="124" t="s">
        <v>332</v>
      </c>
      <c r="G120" s="125" t="s">
        <v>116</v>
      </c>
      <c r="H120" s="126">
        <v>1</v>
      </c>
      <c r="I120" s="127">
        <v>0</v>
      </c>
      <c r="J120" s="127">
        <f t="shared" si="0"/>
        <v>0</v>
      </c>
      <c r="K120" s="124" t="s">
        <v>1</v>
      </c>
      <c r="L120" s="23"/>
      <c r="M120" s="43" t="s">
        <v>1</v>
      </c>
      <c r="N120" s="128" t="s">
        <v>37</v>
      </c>
      <c r="O120" s="129">
        <v>0</v>
      </c>
      <c r="P120" s="129">
        <f t="shared" si="1"/>
        <v>0</v>
      </c>
      <c r="Q120" s="129">
        <v>0</v>
      </c>
      <c r="R120" s="129">
        <f t="shared" si="2"/>
        <v>0</v>
      </c>
      <c r="S120" s="129">
        <v>0</v>
      </c>
      <c r="T120" s="130">
        <f t="shared" si="3"/>
        <v>0</v>
      </c>
      <c r="AR120" s="12" t="s">
        <v>117</v>
      </c>
      <c r="AT120" s="12" t="s">
        <v>113</v>
      </c>
      <c r="AU120" s="12" t="s">
        <v>73</v>
      </c>
      <c r="AY120" s="12" t="s">
        <v>111</v>
      </c>
      <c r="BE120" s="131">
        <f t="shared" si="4"/>
        <v>0</v>
      </c>
      <c r="BF120" s="131">
        <f t="shared" si="5"/>
        <v>0</v>
      </c>
      <c r="BG120" s="131">
        <f t="shared" si="6"/>
        <v>0</v>
      </c>
      <c r="BH120" s="131">
        <f t="shared" si="7"/>
        <v>0</v>
      </c>
      <c r="BI120" s="131">
        <f t="shared" si="8"/>
        <v>0</v>
      </c>
      <c r="BJ120" s="12" t="s">
        <v>73</v>
      </c>
      <c r="BK120" s="131">
        <f t="shared" si="9"/>
        <v>0</v>
      </c>
      <c r="BL120" s="12" t="s">
        <v>117</v>
      </c>
      <c r="BM120" s="12" t="s">
        <v>333</v>
      </c>
    </row>
    <row r="121" spans="2:65" s="1" customFormat="1" ht="16.5" customHeight="1">
      <c r="B121" s="121"/>
      <c r="C121" s="122" t="s">
        <v>334</v>
      </c>
      <c r="D121" s="122" t="s">
        <v>113</v>
      </c>
      <c r="E121" s="123" t="s">
        <v>335</v>
      </c>
      <c r="F121" s="124" t="s">
        <v>336</v>
      </c>
      <c r="G121" s="125" t="s">
        <v>202</v>
      </c>
      <c r="H121" s="126">
        <v>0</v>
      </c>
      <c r="I121" s="127">
        <v>0</v>
      </c>
      <c r="J121" s="127">
        <f t="shared" si="0"/>
        <v>0</v>
      </c>
      <c r="K121" s="124" t="s">
        <v>203</v>
      </c>
      <c r="L121" s="23"/>
      <c r="M121" s="135" t="s">
        <v>1</v>
      </c>
      <c r="N121" s="136" t="s">
        <v>37</v>
      </c>
      <c r="O121" s="137">
        <v>0</v>
      </c>
      <c r="P121" s="137">
        <f t="shared" si="1"/>
        <v>0</v>
      </c>
      <c r="Q121" s="137">
        <v>0</v>
      </c>
      <c r="R121" s="137">
        <f t="shared" si="2"/>
        <v>0</v>
      </c>
      <c r="S121" s="137">
        <v>0</v>
      </c>
      <c r="T121" s="138">
        <f t="shared" si="3"/>
        <v>0</v>
      </c>
      <c r="AR121" s="12" t="s">
        <v>117</v>
      </c>
      <c r="AT121" s="12" t="s">
        <v>113</v>
      </c>
      <c r="AU121" s="12" t="s">
        <v>73</v>
      </c>
      <c r="AY121" s="12" t="s">
        <v>111</v>
      </c>
      <c r="BE121" s="131">
        <f t="shared" si="4"/>
        <v>0</v>
      </c>
      <c r="BF121" s="131">
        <f t="shared" si="5"/>
        <v>0</v>
      </c>
      <c r="BG121" s="131">
        <f t="shared" si="6"/>
        <v>0</v>
      </c>
      <c r="BH121" s="131">
        <f t="shared" si="7"/>
        <v>0</v>
      </c>
      <c r="BI121" s="131">
        <f t="shared" si="8"/>
        <v>0</v>
      </c>
      <c r="BJ121" s="12" t="s">
        <v>73</v>
      </c>
      <c r="BK121" s="131">
        <f t="shared" si="9"/>
        <v>0</v>
      </c>
      <c r="BL121" s="12" t="s">
        <v>117</v>
      </c>
      <c r="BM121" s="12" t="s">
        <v>337</v>
      </c>
    </row>
    <row r="122" spans="2:12" s="1" customFormat="1" ht="6.9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23"/>
    </row>
  </sheetData>
  <autoFilter ref="C85:K121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Pilská</dc:creator>
  <cp:keywords/>
  <dc:description/>
  <cp:lastModifiedBy>Marcela Pilská</cp:lastModifiedBy>
  <dcterms:created xsi:type="dcterms:W3CDTF">2019-05-02T07:18:27Z</dcterms:created>
  <dcterms:modified xsi:type="dcterms:W3CDTF">2020-07-15T08:10:25Z</dcterms:modified>
  <cp:category/>
  <cp:version/>
  <cp:contentType/>
  <cp:contentStatus/>
</cp:coreProperties>
</file>