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/>
  <bookViews>
    <workbookView xWindow="65416" yWindow="65416" windowWidth="19440" windowHeight="15000" activeTab="0"/>
  </bookViews>
  <sheets>
    <sheet name="Rekapitulace stavby" sheetId="1" r:id="rId1"/>
    <sheet name="01.1 - SO 01.1 Architekto..." sheetId="2" r:id="rId2"/>
    <sheet name="SO 01.3 - SO 01.3 Technol..." sheetId="3" r:id="rId3"/>
    <sheet name="51 - IO 01 Příprava území..." sheetId="4" r:id="rId4"/>
    <sheet name="02.1 - IO 02.1 Kácení a o..." sheetId="5" r:id="rId5"/>
    <sheet name="02.2 - IO 02.2 Pěstební o..." sheetId="6" r:id="rId6"/>
    <sheet name="53 - IO 03 Komunikace a t..." sheetId="7" r:id="rId7"/>
    <sheet name="54 - IO 04 Mobiliář" sheetId="8" r:id="rId8"/>
    <sheet name="55 - IO 05 Napojení na vo..." sheetId="9" r:id="rId9"/>
    <sheet name="56 - IO 06 Napojení na ka..." sheetId="10" r:id="rId10"/>
    <sheet name="57 - IO 07 Napojení na ro..." sheetId="11" r:id="rId11"/>
    <sheet name="58 - IO 08 Veřejné osvětl..." sheetId="12" r:id="rId12"/>
    <sheet name="101 - VON" sheetId="13" r:id="rId13"/>
  </sheets>
  <definedNames>
    <definedName name="_xlnm._FilterDatabase" localSheetId="1" hidden="1">'01.1 - SO 01.1 Architekto...'!$C$128:$K$302</definedName>
    <definedName name="_xlnm._FilterDatabase" localSheetId="4" hidden="1">'02.1 - IO 02.1 Kácení a o...'!$C$119:$K$130</definedName>
    <definedName name="_xlnm._FilterDatabase" localSheetId="5" hidden="1">'02.2 - IO 02.2 Pěstební o...'!$C$119:$K$141</definedName>
    <definedName name="_xlnm._FilterDatabase" localSheetId="12" hidden="1">'101 - VON'!$C$117:$K$132</definedName>
    <definedName name="_xlnm._FilterDatabase" localSheetId="3" hidden="1">'51 - IO 01 Příprava území...'!$C$119:$K$144</definedName>
    <definedName name="_xlnm._FilterDatabase" localSheetId="6" hidden="1">'53 - IO 03 Komunikace a t...'!$C$121:$K$300</definedName>
    <definedName name="_xlnm._FilterDatabase" localSheetId="7" hidden="1">'54 - IO 04 Mobiliář'!$C$117:$K$133</definedName>
    <definedName name="_xlnm._FilterDatabase" localSheetId="8" hidden="1">'55 - IO 05 Napojení na vo...'!$C$119:$K$140</definedName>
    <definedName name="_xlnm._FilterDatabase" localSheetId="9" hidden="1">'56 - IO 06 Napojení na ka...'!$C$119:$K$139</definedName>
    <definedName name="_xlnm._FilterDatabase" localSheetId="10" hidden="1">'57 - IO 07 Napojení na ro...'!$C$116:$K$129</definedName>
    <definedName name="_xlnm._FilterDatabase" localSheetId="11" hidden="1">'58 - IO 08 Veřejné osvětl...'!$C$116:$K$127</definedName>
    <definedName name="_xlnm._FilterDatabase" localSheetId="2" hidden="1">'SO 01.3 - SO 01.3 Technol...'!$C$122:$K$234</definedName>
    <definedName name="_xlnm.Print_Area" localSheetId="1">'01.1 - SO 01.1 Architekto...'!$C$4:$J$76,'01.1 - SO 01.1 Architekto...'!$C$82:$J$108,'01.1 - SO 01.1 Architekto...'!$C$114:$K$302</definedName>
    <definedName name="_xlnm.Print_Area" localSheetId="4">'02.1 - IO 02.1 Kácení a o...'!$C$4:$J$76,'02.1 - IO 02.1 Kácení a o...'!$C$82:$J$99,'02.1 - IO 02.1 Kácení a o...'!$C$105:$K$130</definedName>
    <definedName name="_xlnm.Print_Area" localSheetId="5">'02.2 - IO 02.2 Pěstební o...'!$C$4:$J$76,'02.2 - IO 02.2 Pěstební o...'!$C$82:$J$99,'02.2 - IO 02.2 Pěstební o...'!$C$105:$K$141</definedName>
    <definedName name="_xlnm.Print_Area" localSheetId="12">'101 - VON'!$C$4:$J$76,'101 - VON'!$C$82:$J$99,'101 - VON'!$C$105:$K$132</definedName>
    <definedName name="_xlnm.Print_Area" localSheetId="3">'51 - IO 01 Příprava území...'!$C$4:$J$76,'51 - IO 01 Příprava území...'!$C$82:$J$101,'51 - IO 01 Příprava území...'!$C$107:$K$144</definedName>
    <definedName name="_xlnm.Print_Area" localSheetId="6">'53 - IO 03 Komunikace a t...'!$C$4:$J$76,'53 - IO 03 Komunikace a t...'!$C$82:$J$103,'53 - IO 03 Komunikace a t...'!$C$109:$K$300</definedName>
    <definedName name="_xlnm.Print_Area" localSheetId="7">'54 - IO 04 Mobiliář'!$C$4:$J$76,'54 - IO 04 Mobiliář'!$C$82:$J$99,'54 - IO 04 Mobiliář'!$C$105:$K$133</definedName>
    <definedName name="_xlnm.Print_Area" localSheetId="8">'55 - IO 05 Napojení na vo...'!$C$4:$J$76,'55 - IO 05 Napojení na vo...'!$C$82:$J$101,'55 - IO 05 Napojení na vo...'!$C$107:$K$140</definedName>
    <definedName name="_xlnm.Print_Area" localSheetId="9">'56 - IO 06 Napojení na ka...'!$C$4:$J$76,'56 - IO 06 Napojení na ka...'!$C$82:$J$101,'56 - IO 06 Napojení na ka...'!$C$107:$K$139</definedName>
    <definedName name="_xlnm.Print_Area" localSheetId="10">'57 - IO 07 Napojení na ro...'!$C$4:$J$76,'57 - IO 07 Napojení na ro...'!$C$82:$J$98,'57 - IO 07 Napojení na ro...'!$C$104:$K$129</definedName>
    <definedName name="_xlnm.Print_Area" localSheetId="11">'58 - IO 08 Veřejné osvětl...'!$C$4:$J$76,'58 - IO 08 Veřejné osvětl...'!$C$82:$J$98,'58 - IO 08 Veřejné osvětl...'!$C$104:$K$127</definedName>
    <definedName name="_xlnm.Print_Area" localSheetId="0">'Rekapitulace stavby'!$D$4:$AO$76,'Rekapitulace stavby'!$C$82:$AQ$109</definedName>
    <definedName name="_xlnm.Print_Area" localSheetId="2">'SO 01.3 - SO 01.3 Technol...'!$C$4:$J$76,'SO 01.3 - SO 01.3 Technol...'!$C$82:$J$102,'SO 01.3 - SO 01.3 Technol...'!$C$108:$K$234</definedName>
    <definedName name="_xlnm.Print_Titles" localSheetId="0">'Rekapitulace stavby'!$92:$92</definedName>
    <definedName name="_xlnm.Print_Titles" localSheetId="1">'01.1 - SO 01.1 Architekto...'!$128:$128</definedName>
    <definedName name="_xlnm.Print_Titles" localSheetId="2">'SO 01.3 - SO 01.3 Technol...'!$122:$122</definedName>
    <definedName name="_xlnm.Print_Titles" localSheetId="3">'51 - IO 01 Příprava území...'!$119:$119</definedName>
    <definedName name="_xlnm.Print_Titles" localSheetId="4">'02.1 - IO 02.1 Kácení a o...'!$119:$119</definedName>
    <definedName name="_xlnm.Print_Titles" localSheetId="5">'02.2 - IO 02.2 Pěstební o...'!$119:$119</definedName>
    <definedName name="_xlnm.Print_Titles" localSheetId="6">'53 - IO 03 Komunikace a t...'!$121:$121</definedName>
    <definedName name="_xlnm.Print_Titles" localSheetId="7">'54 - IO 04 Mobiliář'!$117:$117</definedName>
    <definedName name="_xlnm.Print_Titles" localSheetId="8">'55 - IO 05 Napojení na vo...'!$119:$119</definedName>
    <definedName name="_xlnm.Print_Titles" localSheetId="9">'56 - IO 06 Napojení na ka...'!$119:$119</definedName>
    <definedName name="_xlnm.Print_Titles" localSheetId="10">'57 - IO 07 Napojení na ro...'!$116:$116</definedName>
    <definedName name="_xlnm.Print_Titles" localSheetId="11">'58 - IO 08 Veřejné osvětl...'!$116:$116</definedName>
    <definedName name="_xlnm.Print_Titles" localSheetId="12">'101 - VON'!$117:$117</definedName>
  </definedNames>
  <calcPr calcId="181029"/>
  <extLst/>
</workbook>
</file>

<file path=xl/sharedStrings.xml><?xml version="1.0" encoding="utf-8"?>
<sst xmlns="http://schemas.openxmlformats.org/spreadsheetml/2006/main" count="8431" uniqueCount="1245">
  <si>
    <t>Export Komplet</t>
  </si>
  <si>
    <t/>
  </si>
  <si>
    <t>2.0</t>
  </si>
  <si>
    <t>ZAMOK</t>
  </si>
  <si>
    <t>False</t>
  </si>
  <si>
    <t>{8c15253e-cd15-4ffa-b0d0-51756f2a3d89}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</si>
  <si>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</si>
  <si>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</si>
  <si>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</si>
  <si>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</si>
  <si>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</si>
  <si>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</si>
  <si>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</si>
  <si>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</si>
  <si>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</si>
  <si>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</si>
  <si>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</si>
  <si>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Regenerace panelového sídliště U nádraží - 7. etapa, podetapa 1 - Úprava vodního prvku</t>
  </si>
  <si>
    <t>KSO:</t>
  </si>
  <si>
    <t>CC-CZ:</t>
  </si>
  <si>
    <t>Místo:</t>
  </si>
  <si>
    <t xml:space="preserve"> </t>
  </si>
  <si>
    <t>Datum:</t>
  </si>
  <si>
    <t>3. 6. 2019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</si>
  <si>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</si>
  <si>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</si>
  <si>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</si>
  <si>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</si>
  <si>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</si>
  <si>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</si>
  <si>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</si>
  <si>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</si>
  <si>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</si>
  <si>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</si>
  <si>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</si>
  <si>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</si>
  <si>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</si>
  <si>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</si>
  <si>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</si>
  <si>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</si>
  <si>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</si>
  <si>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</si>
  <si>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</si>
  <si>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</si>
  <si>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</si>
  <si>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</si>
  <si>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</si>
  <si>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</si>
  <si>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</si>
  <si>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</si>
  <si>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</si>
  <si>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</si>
  <si>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</si>
  <si>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</si>
  <si>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</si>
  <si>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</si>
  <si>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</si>
  <si>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</si>
  <si>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</si>
  <si>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</si>
  <si>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</si>
  <si>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</si>
  <si>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</si>
  <si>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</si>
  <si>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</si>
  <si>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</si>
  <si>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</si>
  <si>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</si>
  <si>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</si>
  <si>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</si>
  <si>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</si>
  <si>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</si>
  <si>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</si>
  <si>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</si>
  <si>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</si>
  <si>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</si>
  <si>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</si>
  <si>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</si>
  <si>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SO 01 Vodní prvek (fontána + strojovna)</t>
  </si>
  <si>
    <t>STA</t>
  </si>
  <si>
    <t>1</t>
  </si>
  <si>
    <t>{d6302ac8-78da-41c2-a14c-c69cad3b2049}</t>
  </si>
  <si>
    <t>2</t>
  </si>
  <si>
    <t>/</t>
  </si>
  <si>
    <t>01.1</t>
  </si>
  <si>
    <t>SO 01.1 Architektonicko-stabební řešení</t>
  </si>
  <si>
    <t>Soupis</t>
  </si>
  <si>
    <t>{495c538a-37ff-43f9-a589-48146fb53bdf}</t>
  </si>
  <si>
    <t>SO 01.3</t>
  </si>
  <si>
    <t>SO 01.3 Technologie úpravy vody</t>
  </si>
  <si>
    <t>{58adbba3-9aa4-48b1-a9bb-b19c81fe1224}</t>
  </si>
  <si>
    <t>51</t>
  </si>
  <si>
    <t>IO 01 Příprava území, demolice</t>
  </si>
  <si>
    <t>ING</t>
  </si>
  <si>
    <t>{32274050-f185-4215-b6e3-f3b510334ce0}</t>
  </si>
  <si>
    <t>52</t>
  </si>
  <si>
    <t>IO 02 Asanace, pěstěbní opatření, sadovnické úpravy</t>
  </si>
  <si>
    <t>{79af879c-1c85-4308-a82b-e83f290a7422}</t>
  </si>
  <si>
    <t>02.1</t>
  </si>
  <si>
    <t>IO 02.1 Kácení a ochrana dřevin</t>
  </si>
  <si>
    <t>{47832882-258d-48ba-a096-238b202799f8}</t>
  </si>
  <si>
    <t>02.2</t>
  </si>
  <si>
    <t>IO 02.2 Pěstební opatření, sadovnické úpravy</t>
  </si>
  <si>
    <t>{bc3f61d4-6086-4b0b-8cbb-39d308ea1004}</t>
  </si>
  <si>
    <t>53</t>
  </si>
  <si>
    <t>IO 03 Komunikace a terénní úpravy</t>
  </si>
  <si>
    <t>{e32a81fb-df3c-4558-8417-d3d97bb005b9}</t>
  </si>
  <si>
    <t>54</t>
  </si>
  <si>
    <t>IO 04 Mobiliář</t>
  </si>
  <si>
    <t>{89384e0a-d8b7-46b0-a35c-b625a0c61d3a}</t>
  </si>
  <si>
    <t>55</t>
  </si>
  <si>
    <t>IO 05 Napojení na vodovod</t>
  </si>
  <si>
    <t>{419de674-f660-4e15-882e-bec27fcaf35f}</t>
  </si>
  <si>
    <t>56</t>
  </si>
  <si>
    <t>IO 06 Napojení na kanalizaci</t>
  </si>
  <si>
    <t>{4fb09d62-201b-4431-a465-9135c02a96f3}</t>
  </si>
  <si>
    <t>57</t>
  </si>
  <si>
    <t>IO 07 Napojení na rozvod NN</t>
  </si>
  <si>
    <t>{8eb82134-b163-494b-9e65-17b10959f7d4}</t>
  </si>
  <si>
    <t>58</t>
  </si>
  <si>
    <t>IO 08 Veřejné osvětlení - příprava pro podetapu 2</t>
  </si>
  <si>
    <t>{7fef2308-a83a-4408-80fc-40e841374d19}</t>
  </si>
  <si>
    <t>101</t>
  </si>
  <si>
    <t>VON</t>
  </si>
  <si>
    <t>{c8176504-2314-49f0-b2a4-3b64eab64ded}</t>
  </si>
  <si>
    <t>KRYCÍ LIST SOUPISU PRACÍ</t>
  </si>
  <si>
    <t>Objekt:</t>
  </si>
  <si>
    <t>01 - SO 01 Vodní prvek (fontána + strojovna)</t>
  </si>
  <si>
    <t>Soupis:</t>
  </si>
  <si>
    <t>01.1 - SO 01.1 Architektonicko-stabební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</si>
  <si>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</si>
  <si>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</si>
  <si>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</si>
  <si>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</si>
  <si>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</si>
  <si>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</si>
  <si>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</si>
  <si>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</si>
  <si>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</si>
  <si>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</si>
  <si>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</si>
  <si>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</si>
  <si>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</si>
  <si>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</si>
  <si>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</si>
  <si>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</si>
  <si>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</si>
  <si>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</si>
  <si>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</si>
  <si>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</si>
  <si>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</si>
  <si>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</si>
  <si>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</si>
  <si>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</si>
  <si>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</si>
  <si>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</si>
  <si>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</si>
  <si>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</si>
  <si>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</si>
  <si>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</si>
  <si>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</si>
  <si>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</si>
  <si>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</si>
  <si>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</si>
  <si>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</si>
  <si>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4</t>
  </si>
  <si>
    <t>-1257828579</t>
  </si>
  <si>
    <t>VV</t>
  </si>
  <si>
    <t>"viz TZ a PD"</t>
  </si>
  <si>
    <t>"strojovna" 7,0*4,6*2,75</t>
  </si>
  <si>
    <t>"fontána" (3,14*6,65*6,65*0,65)</t>
  </si>
  <si>
    <t>Součet</t>
  </si>
  <si>
    <t>"hor 3 50%" 178,808*0,5</t>
  </si>
  <si>
    <t>131201109</t>
  </si>
  <si>
    <t>Příplatek za lepivost u hloubení jam nezapažených v hornině tř. 3</t>
  </si>
  <si>
    <t>-417427222</t>
  </si>
  <si>
    <t>89,404*0,3</t>
  </si>
  <si>
    <t>3</t>
  </si>
  <si>
    <t>131301101</t>
  </si>
  <si>
    <t>Hloubení jam nezapažených v hornině tř. 4 objemu do 100 m3</t>
  </si>
  <si>
    <t>-609516664</t>
  </si>
  <si>
    <t>"hor 4 50%" 178,808*0,5</t>
  </si>
  <si>
    <t>131301109</t>
  </si>
  <si>
    <t>Příplatek za lepivost u hloubení jam nezapažených v hornině tř. 4</t>
  </si>
  <si>
    <t>216300485</t>
  </si>
  <si>
    <t>5</t>
  </si>
  <si>
    <t>132212102</t>
  </si>
  <si>
    <t>Hloubení rýh š do 600 mm ručním nebo pneum nářadím v nesoudržných horninách tř. 3</t>
  </si>
  <si>
    <t>1079989154</t>
  </si>
  <si>
    <t>"drenáž fontány"</t>
  </si>
  <si>
    <t>((6,28*4,75)+(3,5*2))*0,6*0,3</t>
  </si>
  <si>
    <t>6</t>
  </si>
  <si>
    <t>132212109</t>
  </si>
  <si>
    <t>Příplatek za lepivost u hloubení rýh š do 600 mm ručním nebo pneum nářadím v hornině tř. 3</t>
  </si>
  <si>
    <t>-65393843</t>
  </si>
  <si>
    <t>6,629*0,3</t>
  </si>
  <si>
    <t>7</t>
  </si>
  <si>
    <t>161101102</t>
  </si>
  <si>
    <t>Svislé přemístění výkopku z horniny tř. 1 až 4 hl výkopu do 4 m</t>
  </si>
  <si>
    <t>93720575</t>
  </si>
  <si>
    <t>"jámy" 178,808</t>
  </si>
  <si>
    <t>8</t>
  </si>
  <si>
    <t>162301101</t>
  </si>
  <si>
    <t>Vodorovné přemístění do 500 m výkopku/sypaniny z horniny tř. 1 až 4</t>
  </si>
  <si>
    <t>1836548949</t>
  </si>
  <si>
    <t>"zásyp na mezideponii a zpět" 69,7*2</t>
  </si>
  <si>
    <t>9</t>
  </si>
  <si>
    <t>162701105</t>
  </si>
  <si>
    <t>Vodorovné přemístění do 10000 m výkopku/sypaniny z horniny tř. 1 až 4</t>
  </si>
  <si>
    <t>898378225</t>
  </si>
  <si>
    <t>"přebytečný výkopek na skládku" 178,808-69,7</t>
  </si>
  <si>
    <t>10</t>
  </si>
  <si>
    <t>167101101</t>
  </si>
  <si>
    <t>Nakládání výkopku z hornin tř. 1 až 4 do 100 m3</t>
  </si>
  <si>
    <t>1353588832</t>
  </si>
  <si>
    <t>"zásyp " 69,7</t>
  </si>
  <si>
    <t>11</t>
  </si>
  <si>
    <t>171201211</t>
  </si>
  <si>
    <t>Poplatek za uložení stavebního odpadu - zeminy a kameniva na skládce</t>
  </si>
  <si>
    <t>t</t>
  </si>
  <si>
    <t>1617310536</t>
  </si>
  <si>
    <t>109,108*1,6</t>
  </si>
  <si>
    <t>12</t>
  </si>
  <si>
    <t>174101101</t>
  </si>
  <si>
    <t>Zásyp jam, šachet rýh nebo kolem objektů sypaninou se zhutněním</t>
  </si>
  <si>
    <t>1960658477</t>
  </si>
  <si>
    <t>"výkop jam" 178,808</t>
  </si>
  <si>
    <t>"vytlačená kubatura" -((((4,5*2,5*2,5)+3,164+1,269))+((35,772+35,82+4,958)))</t>
  </si>
  <si>
    <t>Zakládání</t>
  </si>
  <si>
    <t>13</t>
  </si>
  <si>
    <t>211531111</t>
  </si>
  <si>
    <t>Výplň odvodňovacích žeber nebo trativodů kamenivem hrubým drceným frakce 16 až 63 mm</t>
  </si>
  <si>
    <t>-1528366521</t>
  </si>
  <si>
    <t>14</t>
  </si>
  <si>
    <t>211531111R</t>
  </si>
  <si>
    <t>Výplň vsaku kamenivem hrubým drceným frakce 16 až 32 mm</t>
  </si>
  <si>
    <t>-775892049</t>
  </si>
  <si>
    <t>"vsak drenáže" 1,5*1,5*1,0</t>
  </si>
  <si>
    <t>211971121R</t>
  </si>
  <si>
    <t xml:space="preserve">Zřízení opláštění žeber nebo trativodů geotextilií </t>
  </si>
  <si>
    <t>m2</t>
  </si>
  <si>
    <t>-951472277</t>
  </si>
  <si>
    <t>"kolem drenážní trubky" 0,4*36,83</t>
  </si>
  <si>
    <t>"vsak" (1,5*4*1,0)+(1,5*1,5*2)</t>
  </si>
  <si>
    <t>16</t>
  </si>
  <si>
    <t>M</t>
  </si>
  <si>
    <t>6931106R</t>
  </si>
  <si>
    <t>geotextilie</t>
  </si>
  <si>
    <t>1962069007</t>
  </si>
  <si>
    <t>25,232*1,1 'Přepočtené koeficientem množství</t>
  </si>
  <si>
    <t>17</t>
  </si>
  <si>
    <t>212755216</t>
  </si>
  <si>
    <t>Trativody z drenážních trubek plastových flexibilních D 160 mm bez lože</t>
  </si>
  <si>
    <t>m</t>
  </si>
  <si>
    <t>1027064573</t>
  </si>
  <si>
    <t>(6,28*4,75)+(3,5*2)</t>
  </si>
  <si>
    <t>18</t>
  </si>
  <si>
    <t>271532211</t>
  </si>
  <si>
    <t>Podsyp pod základové konstrukce se zhutněním z hrubého kameniva frakce 32 až 63 mm</t>
  </si>
  <si>
    <t>-1266999970</t>
  </si>
  <si>
    <t>"fontána" (3,14*5,6*5,6*0,4)-((0,8*0,8*0,4)+(0,6*0,6*0,4*23))</t>
  </si>
  <si>
    <t>19</t>
  </si>
  <si>
    <t>271532211R</t>
  </si>
  <si>
    <t>Podsyp pod základové konstrukce se zhutněním z hrubého kameniva frakce 0 až 63 mm</t>
  </si>
  <si>
    <t>-1498986654</t>
  </si>
  <si>
    <t>"strojovna" 5,7*3,7*0,15</t>
  </si>
  <si>
    <t>"fontána" (3,14*6,65*6,65*0,2)+(4,0*10,0*0,2)</t>
  </si>
  <si>
    <t>20</t>
  </si>
  <si>
    <t>273313311</t>
  </si>
  <si>
    <t>Základové desky z betonu tř. C 8/10</t>
  </si>
  <si>
    <t>1263791825</t>
  </si>
  <si>
    <t>"strojovna" 4,7*2,7*0,1</t>
  </si>
  <si>
    <t>273313611</t>
  </si>
  <si>
    <t>Základové desky z betonu tř. C 16/20</t>
  </si>
  <si>
    <t>2005547597</t>
  </si>
  <si>
    <t>"fontána" (3,14*6,0*6,0*0,16)-((0,8*0,8*0,16)+(0,6*0,6*0,16*23))</t>
  </si>
  <si>
    <t>22</t>
  </si>
  <si>
    <t>273322611</t>
  </si>
  <si>
    <t>Základové desky ze ŽB se zvýšenými nároky na prostředí tř. C 30/37</t>
  </si>
  <si>
    <t>-1500163258</t>
  </si>
  <si>
    <t>"fontána" (3,14*6,0*6,0*0,2)-((0,8*0,8*0,2)+(0,6*0,6*0,2*23))</t>
  </si>
  <si>
    <t>23</t>
  </si>
  <si>
    <t>273351121</t>
  </si>
  <si>
    <t>Zřízení bednění základových desek</t>
  </si>
  <si>
    <t>874782878</t>
  </si>
  <si>
    <t>"strojovna" (4,7+2,7)*2*0,1</t>
  </si>
  <si>
    <t>"fontána" (6,28*6,0*0,42)</t>
  </si>
  <si>
    <t>24</t>
  </si>
  <si>
    <t>273351122</t>
  </si>
  <si>
    <t>Odstranění bednění základových desek</t>
  </si>
  <si>
    <t>1332262232</t>
  </si>
  <si>
    <t>25</t>
  </si>
  <si>
    <t>273362021</t>
  </si>
  <si>
    <t>Výztuž základových desek svařovanými sítěmi Kari</t>
  </si>
  <si>
    <t>186089695</t>
  </si>
  <si>
    <t>"fontána" ((3,14*6,0*6,0)-((0,8*0,8)+(0,6*0,6*23)))*0,0078*2</t>
  </si>
  <si>
    <t>26</t>
  </si>
  <si>
    <t>274313611</t>
  </si>
  <si>
    <t>Základové pásy z betonu tř. C 16/20</t>
  </si>
  <si>
    <t>-1988902089</t>
  </si>
  <si>
    <t>"fontána"</t>
  </si>
  <si>
    <t>6,28*5,9*0,45*0,6</t>
  </si>
  <si>
    <t>27</t>
  </si>
  <si>
    <t>274352241</t>
  </si>
  <si>
    <t>Zřízení bednění základových pasů kruhového r přes 4 m</t>
  </si>
  <si>
    <t>569921392</t>
  </si>
  <si>
    <t>6,28*(5,6+6,2)*0,45</t>
  </si>
  <si>
    <t>28</t>
  </si>
  <si>
    <t>274352242</t>
  </si>
  <si>
    <t>Odstranění bednění základových pasů kruhového r přes 4 m</t>
  </si>
  <si>
    <t>-1993328543</t>
  </si>
  <si>
    <t>29</t>
  </si>
  <si>
    <t>275313611</t>
  </si>
  <si>
    <t>Základové patky z betonu tř. C 16/20</t>
  </si>
  <si>
    <t>-120375558</t>
  </si>
  <si>
    <t>"fontána - podbetonování trysek"</t>
  </si>
  <si>
    <t>((0,8*0,8*0,55)-(0,159*0,15))</t>
  </si>
  <si>
    <t>((0,6*0,6*0,6)-(0,0981*0,15))*23</t>
  </si>
  <si>
    <t>30</t>
  </si>
  <si>
    <t>275351121</t>
  </si>
  <si>
    <t>Zřízení bednění základových patek</t>
  </si>
  <si>
    <t>-1668770536</t>
  </si>
  <si>
    <t>((0,8*4*0,55))</t>
  </si>
  <si>
    <t>((0,6*4*0,6))*23</t>
  </si>
  <si>
    <t>31</t>
  </si>
  <si>
    <t>275351122</t>
  </si>
  <si>
    <t>Odstranění bednění základových patek</t>
  </si>
  <si>
    <t>-1476353730</t>
  </si>
  <si>
    <t>Svislé a kompletní konstrukce</t>
  </si>
  <si>
    <t>32</t>
  </si>
  <si>
    <t>380326122</t>
  </si>
  <si>
    <t>Kompletní konstrukce ČOV, nádrží ze ŽB se zvýšenými nároky na prostředí tř. C 25/30 tl 300 mm</t>
  </si>
  <si>
    <t>983322998</t>
  </si>
  <si>
    <t>"strojovna"</t>
  </si>
  <si>
    <t>"dno" 4,5*2,5*0,2</t>
  </si>
  <si>
    <t>"stěny" ((4,5+2,0)*2*2,1*0,25)+((0,8+0,4)*2*0,25*0,2)</t>
  </si>
  <si>
    <t>"strop" ((4,5*2,5)-(0,6*0,6*2))*0,25</t>
  </si>
  <si>
    <t>"komínky poklopů"  ((1,0+0,6)*2)*0,3*0,2*2</t>
  </si>
  <si>
    <t>33</t>
  </si>
  <si>
    <t>380356231</t>
  </si>
  <si>
    <t>Bednění kompletních konstrukcí ČOV, nádrží nebo vodojemů neomítaných ploch rovinných zřízení</t>
  </si>
  <si>
    <t>-423401213</t>
  </si>
  <si>
    <t>"dno" (4,5+2,5)*2*0,2</t>
  </si>
  <si>
    <t>"stěny" ((4,5+2,5)*2*2,1)+(0,4*4*0,3)</t>
  </si>
  <si>
    <t>"strop" ((4,5+2,5))*2*0,25</t>
  </si>
  <si>
    <t>"komínky poklopů"  (1,0*4*0,3*2)+(0,6*4*0,5*2)</t>
  </si>
  <si>
    <t>34</t>
  </si>
  <si>
    <t>380356232</t>
  </si>
  <si>
    <t>Bednění kompletních konstrukcí ČOV, nádrží nebo vodojemů neomítaných ploch rovinných odstranění</t>
  </si>
  <si>
    <t>1524737586</t>
  </si>
  <si>
    <t>35</t>
  </si>
  <si>
    <t>380361006</t>
  </si>
  <si>
    <t>Výztuž kompletních konstrukcí ČOV, nádrží nebo vodojemů z betonářské oceli 10 505</t>
  </si>
  <si>
    <t>872306255</t>
  </si>
  <si>
    <t>0,4</t>
  </si>
  <si>
    <t>36</t>
  </si>
  <si>
    <t>380361011</t>
  </si>
  <si>
    <t>Výztuž kompletních konstrukcí ČOV, nádrží nebo vodojemů ze svařovaných sítí KARI</t>
  </si>
  <si>
    <t>-2038287342</t>
  </si>
  <si>
    <t>"dno" 4,5*2,5*2*0,0078</t>
  </si>
  <si>
    <t>"stěny" (4,5+2,0)*2*2,1*2*0,0078</t>
  </si>
  <si>
    <t>"strop" ((4,5*2,5)-(0,6*0,6*2))*2*0,0078</t>
  </si>
  <si>
    <t>"komínky poklopů"  ((1,0+0,6)*2)*0,3*2*0,0078*2</t>
  </si>
  <si>
    <t>Úpravy povrchů, podlahy a osazování výplní</t>
  </si>
  <si>
    <t>37</t>
  </si>
  <si>
    <t>633111R01</t>
  </si>
  <si>
    <t>Protiskluzná úprava povrchu fontány</t>
  </si>
  <si>
    <t>1814374744</t>
  </si>
  <si>
    <t>"fontána" (3,14*6,0*6,0)-((0,8*0,8)+(0,6*0,6*23))</t>
  </si>
  <si>
    <t>Ostatní konstrukce a práce, bourání</t>
  </si>
  <si>
    <t>38</t>
  </si>
  <si>
    <t>9533341R</t>
  </si>
  <si>
    <t>Těsnící bobtnavý pásek - dodávka a montáž</t>
  </si>
  <si>
    <t>-276166481</t>
  </si>
  <si>
    <t xml:space="preserve">"viz TZ a PD" </t>
  </si>
  <si>
    <t>"fontána" 3,14*12</t>
  </si>
  <si>
    <t>"nádržky trysek" 23*(3,14*0,24)</t>
  </si>
  <si>
    <t>"středová nádržka" 3,14*0,46</t>
  </si>
  <si>
    <t>998</t>
  </si>
  <si>
    <t>Přesun hmot</t>
  </si>
  <si>
    <t>39</t>
  </si>
  <si>
    <t>998142251</t>
  </si>
  <si>
    <t>Přesun hmot pro nádrže, jímky, zásobníky a jámy betonové monolitické v do 25 m</t>
  </si>
  <si>
    <t>-510496045</t>
  </si>
  <si>
    <t>PSV</t>
  </si>
  <si>
    <t>Práce a dodávky PSV</t>
  </si>
  <si>
    <t>767</t>
  </si>
  <si>
    <t>Konstrukce zámečnické</t>
  </si>
  <si>
    <t>40</t>
  </si>
  <si>
    <t>767995 Z01</t>
  </si>
  <si>
    <t>Ukončení betonové plochy (nerezový prstenec z pásoviny 200/5) vč. kotvení - dodávka a montáž</t>
  </si>
  <si>
    <t>kg</t>
  </si>
  <si>
    <t>1018669159</t>
  </si>
  <si>
    <t>"viz TZ a PD" 37,7*8,0*1,15</t>
  </si>
  <si>
    <t>41</t>
  </si>
  <si>
    <t>767995 Z02</t>
  </si>
  <si>
    <t>nerezová stojka (svařenec z profilu T a P5) vč. kotvení - dodávka a montáž</t>
  </si>
  <si>
    <t>-1696309851</t>
  </si>
  <si>
    <t>"viz TZ a PD" (1,4*1,2)*38*1,15</t>
  </si>
  <si>
    <t>42</t>
  </si>
  <si>
    <t>998767201</t>
  </si>
  <si>
    <t>Přesun hmot procentní pro zámečnické konstrukce v objektech v do 6 m</t>
  </si>
  <si>
    <t>%</t>
  </si>
  <si>
    <t>199395774</t>
  </si>
  <si>
    <t>SO 01.3 - SO 01.3 Technologie úpravy vody</t>
  </si>
  <si>
    <t>M21 - Elektromontáž, řízení, osvětlení</t>
  </si>
  <si>
    <t>M35 - Montáž čerpadel, kompresorů</t>
  </si>
  <si>
    <t>M99 - Ostatní dodávky a práce "M"</t>
  </si>
  <si>
    <t>M21</t>
  </si>
  <si>
    <t>Elektromontáž, řízení, osvětlení</t>
  </si>
  <si>
    <t>00001</t>
  </si>
  <si>
    <t>Podružný elektrorozvaděč technologie RM1 v provedení jako sestava plastových rozvodnic na omítku, krytí IP55</t>
  </si>
  <si>
    <t>kus</t>
  </si>
  <si>
    <t>332-436</t>
  </si>
  <si>
    <t>Spínaný zdroj 24VDC, 150W</t>
  </si>
  <si>
    <t>H07 RNS4 x 1,5</t>
  </si>
  <si>
    <t>Kabeláž ke světlům</t>
  </si>
  <si>
    <t>bm</t>
  </si>
  <si>
    <t>Kopo 40</t>
  </si>
  <si>
    <t>Kabelová chránička D40</t>
  </si>
  <si>
    <t>LED OV1</t>
  </si>
  <si>
    <t>Nerezový korunový LED reflektor 9x3W, 12VAC(24VDC), IP68, jednobarevné- teplá bílá</t>
  </si>
  <si>
    <t>GSM B1</t>
  </si>
  <si>
    <t>GSM Brána dle specifikace v TZ vč.napojení na rozvaděč, nerezové sondy zatopení</t>
  </si>
  <si>
    <t>MF2222714</t>
  </si>
  <si>
    <t>Fr.menic 3,7kW, Uvst=3x400V, Uvýst=3x400V, IP20, fr=0,2-400Hz</t>
  </si>
  <si>
    <t>00002</t>
  </si>
  <si>
    <t>Jednoduchá ovládací jednotka pro měnič</t>
  </si>
  <si>
    <t>MF22288</t>
  </si>
  <si>
    <t>Odrušovací filtr pro frekvenční měniče do výkonu 15 kW</t>
  </si>
  <si>
    <t>FX3U-32MR/ES</t>
  </si>
  <si>
    <t>Řídící systém, napájení 230V, 16xDI, 16xDO relé 2A</t>
  </si>
  <si>
    <t>SW1</t>
  </si>
  <si>
    <t>Aplikační sw PLC</t>
  </si>
  <si>
    <t>kompl</t>
  </si>
  <si>
    <t>00003</t>
  </si>
  <si>
    <t>Oživení systému, naprogramování, provozní zkouška</t>
  </si>
  <si>
    <t>00004</t>
  </si>
  <si>
    <t>Rozváděč pro odrušovací filtr označený RF1, v provedení jako plastová rozvodnice GW44211 na omítku s rozměry 380x460x180 mm, krytí IP56, bez ceny filtru</t>
  </si>
  <si>
    <t>00005</t>
  </si>
  <si>
    <t>Rozváděč pro frekvenční měniče označené RFM1 v provedení jako oceloplechová rozvodnice na omítku krytí IP65,</t>
  </si>
  <si>
    <t>KP 1-1</t>
  </si>
  <si>
    <t>Nerezová kabelová průchodka jednovývodová, G1"</t>
  </si>
  <si>
    <t>00006</t>
  </si>
  <si>
    <t>Anemometr s řízením</t>
  </si>
  <si>
    <t>kompl.</t>
  </si>
  <si>
    <t>00007</t>
  </si>
  <si>
    <t>Nucené odvětrání strojovny odtahovým ventilátorem</t>
  </si>
  <si>
    <t>00008</t>
  </si>
  <si>
    <t>Stropní svítidlo strojovny 100W s krycím sklem, IP44, 230V</t>
  </si>
  <si>
    <t>00009</t>
  </si>
  <si>
    <t>Drobný elektroinstalační materiál</t>
  </si>
  <si>
    <t>00010</t>
  </si>
  <si>
    <t>Elektroinstalační práce</t>
  </si>
  <si>
    <t>00011</t>
  </si>
  <si>
    <t>Revizní zpráva</t>
  </si>
  <si>
    <t>M35</t>
  </si>
  <si>
    <t>Montáž čerpadel, kompresorů</t>
  </si>
  <si>
    <t>315111114</t>
  </si>
  <si>
    <t>Montáž technologie</t>
  </si>
  <si>
    <t>44</t>
  </si>
  <si>
    <t>03511234</t>
  </si>
  <si>
    <t>Tlakové zkoušky</t>
  </si>
  <si>
    <t>hod.</t>
  </si>
  <si>
    <t>46</t>
  </si>
  <si>
    <t>03511235</t>
  </si>
  <si>
    <t>Uvedení do provozu</t>
  </si>
  <si>
    <t>48</t>
  </si>
  <si>
    <t>03511236</t>
  </si>
  <si>
    <t>Zaškolení obsluhy</t>
  </si>
  <si>
    <t>50</t>
  </si>
  <si>
    <t>M99</t>
  </si>
  <si>
    <t>Ostatní dodávky a práce "M"</t>
  </si>
  <si>
    <t>3511238</t>
  </si>
  <si>
    <t>Návod na obsluhu a údržbu</t>
  </si>
  <si>
    <t>3519999</t>
  </si>
  <si>
    <t>Vedlejší náklady</t>
  </si>
  <si>
    <t>3511239</t>
  </si>
  <si>
    <t>PD ve stupni realizační, Dílenská dokumentace</t>
  </si>
  <si>
    <t>3511240</t>
  </si>
  <si>
    <t>Autorský dozor</t>
  </si>
  <si>
    <t>3511241</t>
  </si>
  <si>
    <t>60</t>
  </si>
  <si>
    <t>EKO 700 B</t>
  </si>
  <si>
    <t>Kompozitní poklop 600x600mm, třída zatížení B125, vč. těsnění a uzamykání</t>
  </si>
  <si>
    <t>62</t>
  </si>
  <si>
    <t>50984</t>
  </si>
  <si>
    <t>Nerezová napěněná tryska typu Vřídlo, připojení G1", Ř ústí 30mm</t>
  </si>
  <si>
    <t>64</t>
  </si>
  <si>
    <t>Art.1700</t>
  </si>
  <si>
    <t>Mosazné šoupě G1"</t>
  </si>
  <si>
    <t>66</t>
  </si>
  <si>
    <t>F7401058</t>
  </si>
  <si>
    <t>Nerezový vertikální kloub G1"</t>
  </si>
  <si>
    <t>68</t>
  </si>
  <si>
    <t>atyp.plast 01</t>
  </si>
  <si>
    <t>PP jednoplášťová dvouvstupová strojovna technologie, vnitřní rozměry 4,0x2,0x2,0m,  2x vstupní komínek 600x600mm, PP integrovaná retenční nádrž se staticky zajištěnou příčkou, rozměry 1,5x2,0x2,0mm, objem 6,0m3 vč. těsněných prostupů, hliníkového žebříku,</t>
  </si>
  <si>
    <t>70</t>
  </si>
  <si>
    <t>atyp.plast 02</t>
  </si>
  <si>
    <t>PP zachycovač nečistot s nerezovým sítem</t>
  </si>
  <si>
    <t>72</t>
  </si>
  <si>
    <t>atyp.plast 03</t>
  </si>
  <si>
    <t>PP podstavec čerpadla</t>
  </si>
  <si>
    <t>74</t>
  </si>
  <si>
    <t>atyp.plast 04</t>
  </si>
  <si>
    <t>PP svařovaná záchytná vana chemikálií pro 2 kanystry</t>
  </si>
  <si>
    <t>76</t>
  </si>
  <si>
    <t>atyp.plast/nerez 01</t>
  </si>
  <si>
    <t>PP šachtička odvětrání s nerezovou krycí mřížkou</t>
  </si>
  <si>
    <t>78</t>
  </si>
  <si>
    <t>atyp.nerez 01</t>
  </si>
  <si>
    <t>Nerezová nádržka trysky Ř254mm, výška 370mm, přívod trysky G1", gravitační odtok DN100, nerezová kabelová průchodka, držák reflektoru, nerezová krycí mřížka vč. nerezového kotvení s výškovou rektifikací</t>
  </si>
  <si>
    <t>80</t>
  </si>
  <si>
    <t>atyp.nerez 02</t>
  </si>
  <si>
    <t>Nerezová nádržka trysky Ř460mm, výška 370mm, přívod trysky G1", gravitační odtok DN100, obvodový odtokový žlábek šířky 100mm a 2 gravitačními odtoky DN100, nerezová kabelová průchodka, držák reflektoru, nerezová krycí mřížka vč. nerezového kotvení s výško</t>
  </si>
  <si>
    <t>82</t>
  </si>
  <si>
    <t>573RES050</t>
  </si>
  <si>
    <t>Odstředivé plastové čerpadlo OKRUHU A s integrovaným zachycovačem nečistot, připojení DN100/DN100, výkon 3,0kW; Q=70m3/h při 10mvs, 400V</t>
  </si>
  <si>
    <t>84</t>
  </si>
  <si>
    <t>43</t>
  </si>
  <si>
    <t>573RES050.1</t>
  </si>
  <si>
    <t>Odstředivé plastové čerpadlo OKRUHU B s integrovaným zachycovačem nečistot,  připojení DN100/DN100, výkon 3,0kW; Q=70m3/h při 10mvs, 400V</t>
  </si>
  <si>
    <t>86</t>
  </si>
  <si>
    <t>570418</t>
  </si>
  <si>
    <t>Odstředivé plastové čerpadlo filtrace s integrovaným zachycovačem nečistot, připojení DN50/DN40, výkon 0,45 kW; Q=12m3/h při 8 mvs, 230V</t>
  </si>
  <si>
    <t>88</t>
  </si>
  <si>
    <t>45</t>
  </si>
  <si>
    <t>15782</t>
  </si>
  <si>
    <t>Pískový plastový filtr s bočním připojením 11/2", vnitřní průměr D500, průtok 9m3/h</t>
  </si>
  <si>
    <t>90</t>
  </si>
  <si>
    <t>00596</t>
  </si>
  <si>
    <t>Filtrační písek 0,6-1 mm</t>
  </si>
  <si>
    <t>92</t>
  </si>
  <si>
    <t>47</t>
  </si>
  <si>
    <t>32581</t>
  </si>
  <si>
    <t>Automatický ovládací 6-ti cestný ventil s bočním připojením na filtr, připojení 11/2"</t>
  </si>
  <si>
    <t>94</t>
  </si>
  <si>
    <t>1214</t>
  </si>
  <si>
    <t>Automatická dávkovací stanice- měření a udržování pH a koncentrace chloru</t>
  </si>
  <si>
    <t>96</t>
  </si>
  <si>
    <t>49</t>
  </si>
  <si>
    <t>12130</t>
  </si>
  <si>
    <t>Kanystr s korektorem pH, 20l</t>
  </si>
  <si>
    <t>98</t>
  </si>
  <si>
    <t>12075</t>
  </si>
  <si>
    <t>Kanystr s chlornanem sodným, 20l</t>
  </si>
  <si>
    <t>100</t>
  </si>
  <si>
    <t>DOC3GT</t>
  </si>
  <si>
    <t>Ponorné kalové čerpadlo, nerezové, výkon 0,25kW, Q=6m3/h při 3,7mvs, 230V</t>
  </si>
  <si>
    <t>102</t>
  </si>
  <si>
    <t>WGME-240</t>
  </si>
  <si>
    <t>Jednoduchý změkčovací filtr s objemovým řízením s kapacitou 240°dHxm3, vč. nádoby na sůl</t>
  </si>
  <si>
    <t>104</t>
  </si>
  <si>
    <t>SD-1</t>
  </si>
  <si>
    <t>Sestava dopouštění včetně By-passu - 1"</t>
  </si>
  <si>
    <t>106</t>
  </si>
  <si>
    <t>EVPI 2020</t>
  </si>
  <si>
    <t>Elektromagnetický ventil 1", 230V</t>
  </si>
  <si>
    <t>108</t>
  </si>
  <si>
    <t>RA109P421</t>
  </si>
  <si>
    <t>Kartušový filtr G 1 včetně filtrační vložky 50 mic</t>
  </si>
  <si>
    <t>110</t>
  </si>
  <si>
    <t>02718</t>
  </si>
  <si>
    <t>Tr PVC D200,dl.5m,PN10</t>
  </si>
  <si>
    <t>112</t>
  </si>
  <si>
    <t>02715</t>
  </si>
  <si>
    <t>Tr PVC D140,dl.6m,PN 10</t>
  </si>
  <si>
    <t>114</t>
  </si>
  <si>
    <t>02712</t>
  </si>
  <si>
    <t>Tr PVC D 90,dl.6m, PN 10</t>
  </si>
  <si>
    <t>116</t>
  </si>
  <si>
    <t>59</t>
  </si>
  <si>
    <t>02710</t>
  </si>
  <si>
    <t>Tr PVC D 63,dl.5m, PN 10</t>
  </si>
  <si>
    <t>118</t>
  </si>
  <si>
    <t>02709</t>
  </si>
  <si>
    <t>Tr PVC D 50,dl.5m, PN 10</t>
  </si>
  <si>
    <t>120</t>
  </si>
  <si>
    <t>61</t>
  </si>
  <si>
    <t>02724</t>
  </si>
  <si>
    <t>Tr PVC D 32,dl.5m,PN 10</t>
  </si>
  <si>
    <t>122</t>
  </si>
  <si>
    <t>0560063</t>
  </si>
  <si>
    <t>Kohout kulový D 63 PVC</t>
  </si>
  <si>
    <t>124</t>
  </si>
  <si>
    <t>63</t>
  </si>
  <si>
    <t>0560050</t>
  </si>
  <si>
    <t>Kohout kulový D 50 PVC</t>
  </si>
  <si>
    <t>126</t>
  </si>
  <si>
    <t>0567050</t>
  </si>
  <si>
    <t>Ventil zpětný D 50 PVC</t>
  </si>
  <si>
    <t>128</t>
  </si>
  <si>
    <t>65</t>
  </si>
  <si>
    <t>0501140</t>
  </si>
  <si>
    <t>Koleno D140 PVC 90°lep</t>
  </si>
  <si>
    <t>130</t>
  </si>
  <si>
    <t>0502140</t>
  </si>
  <si>
    <t>Koleno D140 PVC 45° lep.</t>
  </si>
  <si>
    <t>132</t>
  </si>
  <si>
    <t>67</t>
  </si>
  <si>
    <t>0501090</t>
  </si>
  <si>
    <t>Koleno D 90 PVC 90° lep</t>
  </si>
  <si>
    <t>134</t>
  </si>
  <si>
    <t>0502090</t>
  </si>
  <si>
    <t>Koleno D 90 PVC 45° lep</t>
  </si>
  <si>
    <t>136</t>
  </si>
  <si>
    <t>69</t>
  </si>
  <si>
    <t>PV01050AP</t>
  </si>
  <si>
    <t>Koleno D 50/90° PVC PN16</t>
  </si>
  <si>
    <t>138</t>
  </si>
  <si>
    <t>PV02050AP</t>
  </si>
  <si>
    <t>Koleno D 50/45° PN 16, PVC</t>
  </si>
  <si>
    <t>140</t>
  </si>
  <si>
    <t>71</t>
  </si>
  <si>
    <t>0501032</t>
  </si>
  <si>
    <t>Koleno D 32 PVC 90° lep</t>
  </si>
  <si>
    <t>142</t>
  </si>
  <si>
    <t>0502032</t>
  </si>
  <si>
    <t>Koleno D 32 PVC 45° lep</t>
  </si>
  <si>
    <t>144</t>
  </si>
  <si>
    <t>73</t>
  </si>
  <si>
    <t>0503140</t>
  </si>
  <si>
    <t>T-kus D140 PVC lepení</t>
  </si>
  <si>
    <t>146</t>
  </si>
  <si>
    <t>0503090</t>
  </si>
  <si>
    <t>T-kus D 90 PVC lepení</t>
  </si>
  <si>
    <t>148</t>
  </si>
  <si>
    <t>75</t>
  </si>
  <si>
    <t>0505832</t>
  </si>
  <si>
    <t>Nátrubek D 32x1"int.kov</t>
  </si>
  <si>
    <t>150</t>
  </si>
  <si>
    <t>0506226</t>
  </si>
  <si>
    <t>Redukce kr.D225x160 PVC</t>
  </si>
  <si>
    <t>152</t>
  </si>
  <si>
    <t>77</t>
  </si>
  <si>
    <t>0506162</t>
  </si>
  <si>
    <t>Redukce kr.D160x110 PVC</t>
  </si>
  <si>
    <t>154</t>
  </si>
  <si>
    <t>0506141</t>
  </si>
  <si>
    <t>Redukce kr.D140x110 PVC</t>
  </si>
  <si>
    <t>156</t>
  </si>
  <si>
    <t>79</t>
  </si>
  <si>
    <t>0506110</t>
  </si>
  <si>
    <t>Redukce kr.D110x90 PVC</t>
  </si>
  <si>
    <t>158</t>
  </si>
  <si>
    <t>0506112</t>
  </si>
  <si>
    <t>Redukce kr.D110x63 PVC</t>
  </si>
  <si>
    <t>160</t>
  </si>
  <si>
    <t>81</t>
  </si>
  <si>
    <t>0506092</t>
  </si>
  <si>
    <t>Redukce kr.D 90x50 PVC</t>
  </si>
  <si>
    <t>162</t>
  </si>
  <si>
    <t>0506063</t>
  </si>
  <si>
    <t>Redukce kr.D 63x50 PVC</t>
  </si>
  <si>
    <t>164</t>
  </si>
  <si>
    <t>83</t>
  </si>
  <si>
    <t>0506051</t>
  </si>
  <si>
    <t>Redukce kr.D 50x32 PVC</t>
  </si>
  <si>
    <t>166</t>
  </si>
  <si>
    <t>0551463</t>
  </si>
  <si>
    <t>Šroubení D 63x2"ext.PVC</t>
  </si>
  <si>
    <t>168</t>
  </si>
  <si>
    <t>85</t>
  </si>
  <si>
    <t>0551250</t>
  </si>
  <si>
    <t>Šroubení D 50x6/4"ex.těsn</t>
  </si>
  <si>
    <t>170</t>
  </si>
  <si>
    <t>0565125RA</t>
  </si>
  <si>
    <t>Klapka zpětná D125 + příruby</t>
  </si>
  <si>
    <t>172</t>
  </si>
  <si>
    <t>87</t>
  </si>
  <si>
    <t>0580200</t>
  </si>
  <si>
    <t>Klapka uzavírací D220-225 PVC</t>
  </si>
  <si>
    <t>174</t>
  </si>
  <si>
    <t>0581200RA</t>
  </si>
  <si>
    <t>Sada přírub D200 ke kla</t>
  </si>
  <si>
    <t>176</t>
  </si>
  <si>
    <t>89</t>
  </si>
  <si>
    <t>0580140</t>
  </si>
  <si>
    <t>Klapka uzavírací D125-140 PVC</t>
  </si>
  <si>
    <t>178</t>
  </si>
  <si>
    <t>0581140RA</t>
  </si>
  <si>
    <t>Sada přírub D140 ke kla</t>
  </si>
  <si>
    <t>180</t>
  </si>
  <si>
    <t>91</t>
  </si>
  <si>
    <t>150/1</t>
  </si>
  <si>
    <t>Kanalizační trubky SN4 DN 150 1m</t>
  </si>
  <si>
    <t>182</t>
  </si>
  <si>
    <t>100/1</t>
  </si>
  <si>
    <t>Kanalizační trubky SN4 DN 100 1m</t>
  </si>
  <si>
    <t>184</t>
  </si>
  <si>
    <t>93</t>
  </si>
  <si>
    <t>HT150/250</t>
  </si>
  <si>
    <t>Trubka PP HT   DN 150 250m</t>
  </si>
  <si>
    <t>186</t>
  </si>
  <si>
    <t>HT100/1000</t>
  </si>
  <si>
    <t>Trubka PP HT   DN 100 1000m</t>
  </si>
  <si>
    <t>188</t>
  </si>
  <si>
    <t>95</t>
  </si>
  <si>
    <t>HT100/250</t>
  </si>
  <si>
    <t>Trubka PP HT   DN 100 250m</t>
  </si>
  <si>
    <t>190</t>
  </si>
  <si>
    <t>KGB150/87</t>
  </si>
  <si>
    <t>Koleno DN 150 87°</t>
  </si>
  <si>
    <t>192</t>
  </si>
  <si>
    <t>97</t>
  </si>
  <si>
    <t>KGB150/45</t>
  </si>
  <si>
    <t>Koleno DN 150 45°</t>
  </si>
  <si>
    <t>194</t>
  </si>
  <si>
    <t>KGB100/87</t>
  </si>
  <si>
    <t>Koleno DN 100 87°</t>
  </si>
  <si>
    <t>196</t>
  </si>
  <si>
    <t>99</t>
  </si>
  <si>
    <t>KGB100/45</t>
  </si>
  <si>
    <t>Koleno DN 100 45°</t>
  </si>
  <si>
    <t>198</t>
  </si>
  <si>
    <t>KGEA150/100/45</t>
  </si>
  <si>
    <t>Jednoduchá odbočka 45° DN 150 DN 100</t>
  </si>
  <si>
    <t>200</t>
  </si>
  <si>
    <t>KGR150/100</t>
  </si>
  <si>
    <t>Redukce DN 150 DN 100</t>
  </si>
  <si>
    <t>202</t>
  </si>
  <si>
    <t>HTEA150/150/87</t>
  </si>
  <si>
    <t>Jednoduchá odbočka PP HT  87° DN 150 DN 150</t>
  </si>
  <si>
    <t>204</t>
  </si>
  <si>
    <t>103</t>
  </si>
  <si>
    <t>HTEA100/40/87</t>
  </si>
  <si>
    <t>Jednoduchá odbočka PP HT  87° DN 100 DN 40</t>
  </si>
  <si>
    <t>206</t>
  </si>
  <si>
    <t>HTB100/87</t>
  </si>
  <si>
    <t>Koleno PP HT DN 100 87°</t>
  </si>
  <si>
    <t>208</t>
  </si>
  <si>
    <t>105</t>
  </si>
  <si>
    <t>0590300</t>
  </si>
  <si>
    <t>Čistič PVC</t>
  </si>
  <si>
    <t>litr</t>
  </si>
  <si>
    <t>210</t>
  </si>
  <si>
    <t>900102</t>
  </si>
  <si>
    <t>Teflonová páska</t>
  </si>
  <si>
    <t>212</t>
  </si>
  <si>
    <t>107</t>
  </si>
  <si>
    <t>0590101</t>
  </si>
  <si>
    <t>Lepidlo PVC-U</t>
  </si>
  <si>
    <t>214</t>
  </si>
  <si>
    <t>KM pozink. plast</t>
  </si>
  <si>
    <t>Kotvící materiál, úchyty</t>
  </si>
  <si>
    <t>216</t>
  </si>
  <si>
    <t>51 - IO 01 Příprava území, demolice</t>
  </si>
  <si>
    <t xml:space="preserve">    997 - Přesun sutě</t>
  </si>
  <si>
    <t>121101101</t>
  </si>
  <si>
    <t>Sejmutí ornice s přemístěním na vzdálenost do 50 m</t>
  </si>
  <si>
    <t>1617735920</t>
  </si>
  <si>
    <t>400*0,2</t>
  </si>
  <si>
    <t>224936158</t>
  </si>
  <si>
    <t>"ornice na mezideponii" 80</t>
  </si>
  <si>
    <t>184818R01</t>
  </si>
  <si>
    <t>Ochrana sochy dřevěným bedněním - zřízení a odstranění</t>
  </si>
  <si>
    <t>-644861883</t>
  </si>
  <si>
    <t>962042321R</t>
  </si>
  <si>
    <t xml:space="preserve">Bourání zdiva z betonu prostého </t>
  </si>
  <si>
    <t>-819599287</t>
  </si>
  <si>
    <t>"betonový můstek" 80</t>
  </si>
  <si>
    <t>"konstrunce bazénu" 80</t>
  </si>
  <si>
    <t>962042R01</t>
  </si>
  <si>
    <t>Zrušení šachet u bazénu vč. odvozu suti a poplatku za skládku a vyplnění šachet vhodnou zeminou</t>
  </si>
  <si>
    <t>kpl</t>
  </si>
  <si>
    <t>-2003111962</t>
  </si>
  <si>
    <t>"viz TZ a PD" 1</t>
  </si>
  <si>
    <t>997</t>
  </si>
  <si>
    <t>Přesun sutě</t>
  </si>
  <si>
    <t>997013501</t>
  </si>
  <si>
    <t>Odvoz suti a vybouraných hmot na skládku nebo meziskládku do 1 km se složením</t>
  </si>
  <si>
    <t>-615281191</t>
  </si>
  <si>
    <t>997013509</t>
  </si>
  <si>
    <t>Příplatek k odvozu suti a vybouraných hmot na skládku ZKD 1 km přes 1 km</t>
  </si>
  <si>
    <t>-1698780815</t>
  </si>
  <si>
    <t>352*9 'Přepočtené koeficientem množství</t>
  </si>
  <si>
    <t>997013801</t>
  </si>
  <si>
    <t>Poplatek za uložení na skládce (skládkovné) stavebního odpadu betonového kód odpadu 170 101</t>
  </si>
  <si>
    <t>-1069198270</t>
  </si>
  <si>
    <t>52 - IO 02 Asanace, pěstěbní opatření, sadovnické úpravy</t>
  </si>
  <si>
    <t>02.1 - IO 02.1 Kácení a ochrana dřevin</t>
  </si>
  <si>
    <t>111212211</t>
  </si>
  <si>
    <t>Odstranění nevhodných dřevin do 100 m2 výšky do 1m s odstraněním pařezů v rovině nebo svahu 1:5</t>
  </si>
  <si>
    <t xml:space="preserve">61+33   </t>
  </si>
  <si>
    <t>111212351</t>
  </si>
  <si>
    <t>Odstranění nevhodných dřevin do 100 m2 výšky nad 1m s odstraněním pařezů v rovině nebo svahu 1:5</t>
  </si>
  <si>
    <t>184818234</t>
  </si>
  <si>
    <t>Ochrana kmene průměru přes 700 do 900 mm bedněním výšky do 2 m</t>
  </si>
  <si>
    <t>184818233</t>
  </si>
  <si>
    <t>Ochrana kmene průměru přes 500 do 700 mm bedněním výšky do 2 m</t>
  </si>
  <si>
    <t>162301501</t>
  </si>
  <si>
    <t>Vodorovné přemístění křovin do 5 km D kmene do 100 mm</t>
  </si>
  <si>
    <t xml:space="preserve">(74+61+33)*2   </t>
  </si>
  <si>
    <t>998231311</t>
  </si>
  <si>
    <t>Přesun hmot pro sadovnické a krajinářské úpravy vodorovně do 5000 m</t>
  </si>
  <si>
    <t>02.2 - IO 02.2 Pěstební opatření, sadovnické úpravy</t>
  </si>
  <si>
    <t>183402131</t>
  </si>
  <si>
    <t>Rozrušení půdy souvislé plochy přes 500 m2 hloubky do 150 mm v rovině a svahu do 1:5</t>
  </si>
  <si>
    <t xml:space="preserve">61+974+735-(66+21)+136   </t>
  </si>
  <si>
    <t>183403152</t>
  </si>
  <si>
    <t>Obdělání půdy vláčením v rovině a svahu do 1:5</t>
  </si>
  <si>
    <t xml:space="preserve">1819*0,1   </t>
  </si>
  <si>
    <t>167101102</t>
  </si>
  <si>
    <t>Nakládání výkopku z hornin tř. 1 až 4 přes 100 m3</t>
  </si>
  <si>
    <t>181006111</t>
  </si>
  <si>
    <t>Rozprostření zemin tl vrstvy do 0,1 m schopných zúrodnění v rovině a sklonu do 1:5</t>
  </si>
  <si>
    <t>183403113</t>
  </si>
  <si>
    <t>Obdělání půdy frézováním v rovině a svahu do 1:5</t>
  </si>
  <si>
    <t>183403153</t>
  </si>
  <si>
    <t>Obdělání půdy hrabáním v rovině a svahu do 1:5</t>
  </si>
  <si>
    <t>183403161</t>
  </si>
  <si>
    <t>Obdělání půdy válením v rovině a svahu do 1:5</t>
  </si>
  <si>
    <t>M2</t>
  </si>
  <si>
    <t>substrát pro trávníky</t>
  </si>
  <si>
    <t>181451131</t>
  </si>
  <si>
    <t>Založení parkového trávníku výsevem plochy přes 1000 m2 v rovině a ve svahu do 1:5</t>
  </si>
  <si>
    <t>M1</t>
  </si>
  <si>
    <t>travní osivo pro renovaci rekreačních trávníků</t>
  </si>
  <si>
    <t xml:space="preserve">1819*0,035   </t>
  </si>
  <si>
    <t>185803111</t>
  </si>
  <si>
    <t>Ošetření trávníku shrabáním v rovině a svahu do 1:5</t>
  </si>
  <si>
    <t>998231411</t>
  </si>
  <si>
    <t>Ruční přesun hmot pro sadovnické a krajinářské úpravy do 100 m</t>
  </si>
  <si>
    <t>53 - IO 03 Komunikace a terénní úpravy</t>
  </si>
  <si>
    <t xml:space="preserve">    5 - Komunikace</t>
  </si>
  <si>
    <t>113106142</t>
  </si>
  <si>
    <t>Rozebrání dlažeb z betonových nebo kamenných dlaždic komunikací pro pěší strojně pl přes 50 m2</t>
  </si>
  <si>
    <t>1918632272</t>
  </si>
  <si>
    <t>"chodník beton. dlažba" 190</t>
  </si>
  <si>
    <t>113107163</t>
  </si>
  <si>
    <t>Odstranění podkladu z kameniva drceného tl 300 mm strojně pl přes 50 do 200 m2</t>
  </si>
  <si>
    <t>1297374287</t>
  </si>
  <si>
    <t>113107323</t>
  </si>
  <si>
    <t>Odstranění podkladu z kameniva drceného tl 300 mm strojně pl do 50 m2</t>
  </si>
  <si>
    <t>-1648003262</t>
  </si>
  <si>
    <t>"komunikace asfalt" 10</t>
  </si>
  <si>
    <t>113107331</t>
  </si>
  <si>
    <t>Odstranění podkladu z betonu prostého tl 150 mm strojně pl do 50 m2</t>
  </si>
  <si>
    <t>-120596176</t>
  </si>
  <si>
    <t>113107343</t>
  </si>
  <si>
    <t>Odstranění podkladu živičného tl 150 mm strojně pl do 50 m2</t>
  </si>
  <si>
    <t>-201380520</t>
  </si>
  <si>
    <t>113202111</t>
  </si>
  <si>
    <t>Vytrhání obrub krajníků obrubníků stojatých</t>
  </si>
  <si>
    <t>1310076841</t>
  </si>
  <si>
    <t>"betonový" 3</t>
  </si>
  <si>
    <t>113204111</t>
  </si>
  <si>
    <t>Vytrhání obrub záhonových</t>
  </si>
  <si>
    <t>-1551838994</t>
  </si>
  <si>
    <t>"viz TZ a PD" 130</t>
  </si>
  <si>
    <t>122201101</t>
  </si>
  <si>
    <t>Odkopávky a prokopávky nezapažené v hornině tř. 3 objem do 100 m3</t>
  </si>
  <si>
    <t>968911966</t>
  </si>
  <si>
    <t>"výkop pro nový chodník" 190*0,2</t>
  </si>
  <si>
    <t>"výkop pro zpevněnou plochu kolem fontány" 130*0,3</t>
  </si>
  <si>
    <t>" pro sanaci podloží" 50*0,3</t>
  </si>
  <si>
    <t>122201109</t>
  </si>
  <si>
    <t>Příplatek za lepivost u odkopávek v hornině tř. 1 až 3</t>
  </si>
  <si>
    <t>-1009417989</t>
  </si>
  <si>
    <t>92*0,3</t>
  </si>
  <si>
    <t>130001101</t>
  </si>
  <si>
    <t>Příplatek za ztížení vykopávky v blízkosti podzemního vedení</t>
  </si>
  <si>
    <t>-393224034</t>
  </si>
  <si>
    <t>-555881628</t>
  </si>
  <si>
    <t>"výkopy" 92</t>
  </si>
  <si>
    <t>"zásyp zpět" 191</t>
  </si>
  <si>
    <t>848551849</t>
  </si>
  <si>
    <t>"zásyp" 191</t>
  </si>
  <si>
    <t>1731454667</t>
  </si>
  <si>
    <t>92*1,7</t>
  </si>
  <si>
    <t>-806487410</t>
  </si>
  <si>
    <t>"viz Tz a PD" 191</t>
  </si>
  <si>
    <t>181951102</t>
  </si>
  <si>
    <t>Úprava pláně v hornině tř. 1 až 4 se zhutněním</t>
  </si>
  <si>
    <t>-910877801</t>
  </si>
  <si>
    <t>"chodník beton. dlažba" 171</t>
  </si>
  <si>
    <t>"vegetační dlažba kolem fontány" 260</t>
  </si>
  <si>
    <t>"asfalt. komunikace po pokládce kanalizace" 10</t>
  </si>
  <si>
    <t>"sadový obrubník" 126*0,25</t>
  </si>
  <si>
    <t>"silniční obrubník" 3*0,35</t>
  </si>
  <si>
    <t>Komunikace</t>
  </si>
  <si>
    <t>564851111</t>
  </si>
  <si>
    <t>Podklad ze štěrkodrtě ŠD tl 150 mm</t>
  </si>
  <si>
    <t>-951018536</t>
  </si>
  <si>
    <t>564851113</t>
  </si>
  <si>
    <t>Podklad ze štěrkodrtě ŠD tl 170 mm</t>
  </si>
  <si>
    <t>695268111</t>
  </si>
  <si>
    <t>564861111</t>
  </si>
  <si>
    <t>Podklad ze štěrkodrtě ŠD tl 200 mm</t>
  </si>
  <si>
    <t>-266774553</t>
  </si>
  <si>
    <t>564871116</t>
  </si>
  <si>
    <t>Podklad ze štěrkodrtě ŠD tl. 300 mm</t>
  </si>
  <si>
    <t>-761301989</t>
  </si>
  <si>
    <t xml:space="preserve">"vylepšení podloží - výměna zeminy" </t>
  </si>
  <si>
    <t>565145111</t>
  </si>
  <si>
    <t>Asfaltový beton vrstva podkladní ACP 16 (obalované kamenivo OKS) tl 60 mm š do 3 m</t>
  </si>
  <si>
    <t>-265054830</t>
  </si>
  <si>
    <t>567122111</t>
  </si>
  <si>
    <t>Podklad ze směsi stmelené cementem SC C 8/10 (KSC I) tl 120 mm</t>
  </si>
  <si>
    <t>388667987</t>
  </si>
  <si>
    <t>573191111</t>
  </si>
  <si>
    <t>Postřik infiltrační kationaktivní emulzí v množství 1 kg/m2</t>
  </si>
  <si>
    <t>1197882282</t>
  </si>
  <si>
    <t>573231108</t>
  </si>
  <si>
    <t>Postřik živičný spojovací ze silniční emulze v množství 0,50 kg/m2</t>
  </si>
  <si>
    <t>-787345576</t>
  </si>
  <si>
    <t>577134111</t>
  </si>
  <si>
    <t>Asfaltový beton vrstva obrusná ACO 11 (ABS) tř. I tl 40 mm š do 3 m z nemodifikovaného asfaltu</t>
  </si>
  <si>
    <t>508255923</t>
  </si>
  <si>
    <t>596211122</t>
  </si>
  <si>
    <t>Kladení zámkové dlažby komunikací pro pěší tl 60 mm skupiny B pl do 300 m2</t>
  </si>
  <si>
    <t>1243500812</t>
  </si>
  <si>
    <t>592VP3080</t>
  </si>
  <si>
    <t>dlažba betonová  60 mm</t>
  </si>
  <si>
    <t>722823853</t>
  </si>
  <si>
    <t>"místo poškozené" 19</t>
  </si>
  <si>
    <t>19*1,02 'Přepočtené koeficientem množství</t>
  </si>
  <si>
    <t>596412210R</t>
  </si>
  <si>
    <t>Kladení dlažby z vegetačních tvárnic  tl 120 mm do 50 m2</t>
  </si>
  <si>
    <t>-1835493336</t>
  </si>
  <si>
    <t>592450R1</t>
  </si>
  <si>
    <t>dlažba betonová vegetační zatravňovací tl. 120 mm</t>
  </si>
  <si>
    <t>-1546619568</t>
  </si>
  <si>
    <t>916131213</t>
  </si>
  <si>
    <t>Osazení silničního obrubníku betonového stojatého s boční opěrou do lože z betonu prostého</t>
  </si>
  <si>
    <t>-748281178</t>
  </si>
  <si>
    <t>"150/150/1000" 3</t>
  </si>
  <si>
    <t>59217028</t>
  </si>
  <si>
    <t>obrubník betonový silniční nájezdový 500x150x150mm</t>
  </si>
  <si>
    <t>1474213319</t>
  </si>
  <si>
    <t>916271R1</t>
  </si>
  <si>
    <t>obrubník z ocelové pásoviny 200/8 mm - dodávka a montáž</t>
  </si>
  <si>
    <t>-2053819104</t>
  </si>
  <si>
    <t>3+70</t>
  </si>
  <si>
    <t>916331112</t>
  </si>
  <si>
    <t>Osazení zahradního obrubníku betonového do lože z betonu s boční opěrou</t>
  </si>
  <si>
    <t>1392485234</t>
  </si>
  <si>
    <t>"ABO 17-50" 126</t>
  </si>
  <si>
    <t>59217002</t>
  </si>
  <si>
    <t>obrubník betonový zahradní šedý 1000x50x200mm</t>
  </si>
  <si>
    <t>-645064478</t>
  </si>
  <si>
    <t>916991121</t>
  </si>
  <si>
    <t>Lože pod obrubníky, krajníky nebo obruby z dlažebních kostek z betonu prostého</t>
  </si>
  <si>
    <t>-1088568229</t>
  </si>
  <si>
    <t>"silniční" 3*0,15</t>
  </si>
  <si>
    <t>"parkové" 126*0,08</t>
  </si>
  <si>
    <t>919112212</t>
  </si>
  <si>
    <t>Řezání spár pro vytvoření komůrky š 10 mm hl 20 mm pro těsnící zálivku v živičném krytu</t>
  </si>
  <si>
    <t>796913103</t>
  </si>
  <si>
    <t>919122111</t>
  </si>
  <si>
    <t>Těsnění spár zálivkou za tepla pro komůrky š 10 mm hl 20 mm s těsnicím profilem</t>
  </si>
  <si>
    <t>1529294329</t>
  </si>
  <si>
    <t>919735113</t>
  </si>
  <si>
    <t>Řezání stávajícího živičného krytu hl do 150 mm</t>
  </si>
  <si>
    <t>648041505</t>
  </si>
  <si>
    <t>979054451</t>
  </si>
  <si>
    <t>Očištění vybouraných zámkových dlaždic s původním spárováním z kameniva těženého</t>
  </si>
  <si>
    <t>-386609144</t>
  </si>
  <si>
    <t>997221551</t>
  </si>
  <si>
    <t>Vodorovná doprava suti ze sypkých materiálů do 1 km</t>
  </si>
  <si>
    <t>486867909</t>
  </si>
  <si>
    <t>"kamenivo" 83,6+4,4</t>
  </si>
  <si>
    <t>997221559</t>
  </si>
  <si>
    <t>Příplatek ZKD 1 km u vodorovné dopravy suti ze sypkých materiálů</t>
  </si>
  <si>
    <t>-1136135945</t>
  </si>
  <si>
    <t>88*10 'Přepočtené koeficientem množství</t>
  </si>
  <si>
    <t>997221561</t>
  </si>
  <si>
    <t>Vodorovná doprava suti z kusových materiálů do 1 km</t>
  </si>
  <si>
    <t>1832127207</t>
  </si>
  <si>
    <t>"asfalt" 3,16</t>
  </si>
  <si>
    <t>"beton" 3,25</t>
  </si>
  <si>
    <t>"obrubníky" 0,615+5,2</t>
  </si>
  <si>
    <t>997221569</t>
  </si>
  <si>
    <t>Příplatek ZKD 1 km u vodorovné dopravy suti z kusových materiálů</t>
  </si>
  <si>
    <t>-127851457</t>
  </si>
  <si>
    <t>12,25*10 'Přepočtené koeficientem množství</t>
  </si>
  <si>
    <t>9972215R1</t>
  </si>
  <si>
    <t>Vodorovná doprava suti na skládku investora</t>
  </si>
  <si>
    <t>339888830</t>
  </si>
  <si>
    <t>"dlažba na skládku investora" 48,45</t>
  </si>
  <si>
    <t>"dlažba  zpět" (0,255*152)</t>
  </si>
  <si>
    <t>997221611</t>
  </si>
  <si>
    <t>Nakládání suti na dopravní prostředky pro vodorovnou dopravu</t>
  </si>
  <si>
    <t>-1227578575</t>
  </si>
  <si>
    <t>997221815</t>
  </si>
  <si>
    <t>-1917446015</t>
  </si>
  <si>
    <t>997221845</t>
  </si>
  <si>
    <t>Poplatek za uložení na skládce (skládkovné) odpadu asfaltového bez dehtu kód odpadu 170 302</t>
  </si>
  <si>
    <t>-1076829927</t>
  </si>
  <si>
    <t>997221855</t>
  </si>
  <si>
    <t>Poplatek za uložení na skládce (skládkovné) zeminy a kameniva kód odpadu 170 504</t>
  </si>
  <si>
    <t>-212749705</t>
  </si>
  <si>
    <t>998225111</t>
  </si>
  <si>
    <t>Přesun hmot pro pozemní komunikace s krytem z kamene, monolitickým betonovým nebo živičným</t>
  </si>
  <si>
    <t>1997839494</t>
  </si>
  <si>
    <t>54 - IO 04 Mobiliář</t>
  </si>
  <si>
    <t>PSV - PSV</t>
  </si>
  <si>
    <t xml:space="preserve">    9x - Mobiliář a herní prvky</t>
  </si>
  <si>
    <t>9x</t>
  </si>
  <si>
    <t>Mobiliář a herní prvky</t>
  </si>
  <si>
    <t>9363 Ka</t>
  </si>
  <si>
    <t>Typový odpadkový koš (60l), válcový, průměr 400 mm výška 800 mm - dodávka</t>
  </si>
  <si>
    <t>-1316599283</t>
  </si>
  <si>
    <t>9363 Kb</t>
  </si>
  <si>
    <t>Typový odpadkový koš (60l), válcový, průměr 400 mm výška 800 mm - montáž</t>
  </si>
  <si>
    <t>-1396628507</t>
  </si>
  <si>
    <t>9363 Kc</t>
  </si>
  <si>
    <t>Typový odpadkový koš (60l), válcový, průměr 400 mm výška 800 mm - spodní stavba vč. zemních prací</t>
  </si>
  <si>
    <t>559238109</t>
  </si>
  <si>
    <t>9363 La A</t>
  </si>
  <si>
    <t>Typová parková lavice dl. 2840, lavice 2840 mm  (lamely z masivního tropického dřeva) - sestava A - dodávka</t>
  </si>
  <si>
    <t>-549851265</t>
  </si>
  <si>
    <t>9363 La B</t>
  </si>
  <si>
    <t>Typová parková lavice 3x dl. 2840  (lamely z masivního tropického dřeva) - sestava B - dodávka</t>
  </si>
  <si>
    <t>-1099665425</t>
  </si>
  <si>
    <t>9363 La C</t>
  </si>
  <si>
    <t>Typová parková lavice 5x dl. 2840  (lamely z masivního tropického dřeva) - sestava C - dodávka</t>
  </si>
  <si>
    <t>-1763776488</t>
  </si>
  <si>
    <t>9363 Lb A</t>
  </si>
  <si>
    <t>Typová parková lavice dl. 2840, lavice 2840 mm  (lamely z masivního tropického dřeva) - sestava A - montáž</t>
  </si>
  <si>
    <t>-1233898949</t>
  </si>
  <si>
    <t>9363 Lb B</t>
  </si>
  <si>
    <t>Typová parková lavice 3x dl. 2840  (lamely z masivního tropického dřeva) - sestava B - montáž</t>
  </si>
  <si>
    <t>-493409817</t>
  </si>
  <si>
    <t>9363 Lb C</t>
  </si>
  <si>
    <t>Typová parková lavice 5x dl. 2840  (lamely z masivního tropického dřeva) - sestava C - montáž</t>
  </si>
  <si>
    <t>156853045</t>
  </si>
  <si>
    <t>9363 Lc A</t>
  </si>
  <si>
    <t>Typová parková lavice dl. 2840, lavice 2840 mm  (lamely z masivního tropického dřeva) - sestava A - spodní stavba vč. zemních prací</t>
  </si>
  <si>
    <t>1913870857</t>
  </si>
  <si>
    <t>9363 Lc B</t>
  </si>
  <si>
    <t>Typová parková lavice 3x dl. 2840  (lamely z masivního tropického dřeva) - sestava B - spodní stavba vč. zemních prací</t>
  </si>
  <si>
    <t>-1515691138</t>
  </si>
  <si>
    <t>9363 Lc C</t>
  </si>
  <si>
    <t>Typová parková lavice 5x dl. 2840  (lamely z masivního tropického dřeva) - sestava C - spodní stavba vč. zemních prací</t>
  </si>
  <si>
    <t>452301352</t>
  </si>
  <si>
    <t>9365R01</t>
  </si>
  <si>
    <t>Dopravné</t>
  </si>
  <si>
    <t>1348681037</t>
  </si>
  <si>
    <t>55 - IO 05 Napojení na vodovod</t>
  </si>
  <si>
    <t>D1 - Vodovod</t>
  </si>
  <si>
    <t xml:space="preserve">    D2 - Trubní vedení a zemní práce</t>
  </si>
  <si>
    <t xml:space="preserve">    D3 - Osazení šachty a hydrantu</t>
  </si>
  <si>
    <t xml:space="preserve">    D4 - Ostatní</t>
  </si>
  <si>
    <t>D1</t>
  </si>
  <si>
    <t>Vodovod</t>
  </si>
  <si>
    <t>D2</t>
  </si>
  <si>
    <t>Trubní vedení a zemní práce</t>
  </si>
  <si>
    <t>Pol1</t>
  </si>
  <si>
    <t>Výkop pro potrubí o š. 1,1 m a hloubce do 1,5 m  - těžitelnost dle IGP</t>
  </si>
  <si>
    <t>-1953292752</t>
  </si>
  <si>
    <t>Pol2</t>
  </si>
  <si>
    <t>Pažení a rozepření rýh příložné - zřízení a následné odstranění (obě strany)</t>
  </si>
  <si>
    <t>455595268</t>
  </si>
  <si>
    <t>Pol3</t>
  </si>
  <si>
    <t>Podsyp - písek</t>
  </si>
  <si>
    <t>369585085</t>
  </si>
  <si>
    <t>Pol4</t>
  </si>
  <si>
    <t>Obsyp - písek</t>
  </si>
  <si>
    <t>416023366</t>
  </si>
  <si>
    <t>Pol5</t>
  </si>
  <si>
    <t>Zpětný zásyp výkopkem - zhutnitelným</t>
  </si>
  <si>
    <t>1474291326</t>
  </si>
  <si>
    <t>Pol6</t>
  </si>
  <si>
    <t>Odvoz přebytečného materiálu z výkopu</t>
  </si>
  <si>
    <t>1060202294</t>
  </si>
  <si>
    <t>Pol7</t>
  </si>
  <si>
    <t>PE 100, SDR 11, 32x3,0 mm, potrubí pro pitnou vodu</t>
  </si>
  <si>
    <t>-1891564051</t>
  </si>
  <si>
    <t>Pol8</t>
  </si>
  <si>
    <t>Signalizační vodič</t>
  </si>
  <si>
    <t>-931196281</t>
  </si>
  <si>
    <t>Pol9</t>
  </si>
  <si>
    <t>Výstražná fólie</t>
  </si>
  <si>
    <t>-13448795</t>
  </si>
  <si>
    <t>D3</t>
  </si>
  <si>
    <t>Osazení šachty a hydrantu</t>
  </si>
  <si>
    <t>Pol10</t>
  </si>
  <si>
    <t>Vodoměrná šachta pr. 1,0 m, vnitřní výška 1,5 m. Šachta plastová prefabrikovaná - roznášecí žlb. deska + poklop B125 litinový (těsný, uzamykatelný)</t>
  </si>
  <si>
    <t>ks</t>
  </si>
  <si>
    <t>431375353</t>
  </si>
  <si>
    <t>Pol11</t>
  </si>
  <si>
    <t>Výkop pro vodoměrnou šachtu</t>
  </si>
  <si>
    <t>-2087235345</t>
  </si>
  <si>
    <t>Pol12</t>
  </si>
  <si>
    <t>Podkladní štěrk 15 cm pro osazení šachty, zhutněný</t>
  </si>
  <si>
    <t>1920051861</t>
  </si>
  <si>
    <t>Pol13</t>
  </si>
  <si>
    <t>Navrtávací  tavrovka - PE 90/PE 32 - součástí zemní šoupě 1" + zemní teleskopická souprava + šoupátkový poklop (včetně podkladní desky)</t>
  </si>
  <si>
    <t>-1607684847</t>
  </si>
  <si>
    <t>Pol14</t>
  </si>
  <si>
    <t>Vodoměrná sestava DN 25</t>
  </si>
  <si>
    <t>-1995417178</t>
  </si>
  <si>
    <t>D4</t>
  </si>
  <si>
    <t>Ostatní</t>
  </si>
  <si>
    <t>Pol15</t>
  </si>
  <si>
    <t>Stavební přípomoce a práce</t>
  </si>
  <si>
    <t>komplet</t>
  </si>
  <si>
    <t>174335182</t>
  </si>
  <si>
    <t>Pol16</t>
  </si>
  <si>
    <t>Komplexní zkoušky, zkušební provoz</t>
  </si>
  <si>
    <t>523775982</t>
  </si>
  <si>
    <t>56 - IO 06 Napojení na kanalizaci</t>
  </si>
  <si>
    <t>D1 - Kanalizace</t>
  </si>
  <si>
    <t xml:space="preserve">    D3 - Šachty</t>
  </si>
  <si>
    <t>Kanalizace</t>
  </si>
  <si>
    <t>Pol18</t>
  </si>
  <si>
    <t>Výkop pro potrubí o š. 1,1 m a hloubce do 4,2 m  - těžitelnost dle IGP</t>
  </si>
  <si>
    <t>-1925118988</t>
  </si>
  <si>
    <t>Pol19</t>
  </si>
  <si>
    <t>1655372235</t>
  </si>
  <si>
    <t>Pol20</t>
  </si>
  <si>
    <t>Obsyp - štěrkopísek</t>
  </si>
  <si>
    <t>404015</t>
  </si>
  <si>
    <t>Pol21</t>
  </si>
  <si>
    <t>Zpětný zásyp výkopu štěrkem f64/32 - v komunikaci</t>
  </si>
  <si>
    <t>339158286</t>
  </si>
  <si>
    <t>Pol22</t>
  </si>
  <si>
    <t>Zpětný zásyp výkopu vhodným výkopkem</t>
  </si>
  <si>
    <t>m4</t>
  </si>
  <si>
    <t>-1157339259</t>
  </si>
  <si>
    <t>Pol23</t>
  </si>
  <si>
    <t>Kamenina DN 150</t>
  </si>
  <si>
    <t>1861943612</t>
  </si>
  <si>
    <t>Pol24</t>
  </si>
  <si>
    <t>PVC DN 150; SN 8</t>
  </si>
  <si>
    <t>-160195526</t>
  </si>
  <si>
    <t>929883847</t>
  </si>
  <si>
    <t>1558137172</t>
  </si>
  <si>
    <t>Šachty</t>
  </si>
  <si>
    <t>Pol25</t>
  </si>
  <si>
    <t>Šachta betonová DN 1000, prefabrikovaná - hl. 2,72 m</t>
  </si>
  <si>
    <t>-2067863284</t>
  </si>
  <si>
    <t>Pol26</t>
  </si>
  <si>
    <t>Napojeno na stávající kanalizaci - navrtávka BE 500 + přípojkový element</t>
  </si>
  <si>
    <t>-1428436399</t>
  </si>
  <si>
    <t>Pol27</t>
  </si>
  <si>
    <t>Poklop kanalizační - litinový - průměr 600 mm (D400)</t>
  </si>
  <si>
    <t>-747490819</t>
  </si>
  <si>
    <t>Pol28</t>
  </si>
  <si>
    <t>Šachta kanalizační plastová DN 400 - provedení B125</t>
  </si>
  <si>
    <t>1985943998</t>
  </si>
  <si>
    <t>Pol29</t>
  </si>
  <si>
    <t>1531590035</t>
  </si>
  <si>
    <t>Pol30</t>
  </si>
  <si>
    <t>1021268656</t>
  </si>
  <si>
    <t>57 - IO 07 Napojení na rozvod NN</t>
  </si>
  <si>
    <t>D1 - ETAPA 1 - NN přípojka vodního prvků</t>
  </si>
  <si>
    <t>ETAPA 1 - NN přípojka vodního prvků</t>
  </si>
  <si>
    <t>Pol32</t>
  </si>
  <si>
    <t>Kabel CYKY4Jx10 uložen v zemi v pískovém loži</t>
  </si>
  <si>
    <t>-1087173122</t>
  </si>
  <si>
    <t>Pol33</t>
  </si>
  <si>
    <t>Zemnící FeZn drát průměru 10 mm</t>
  </si>
  <si>
    <t>1780024147</t>
  </si>
  <si>
    <t>Pol34</t>
  </si>
  <si>
    <t>Svorka FeZn spojovací pro zemnící drát (pro každý spoj budou použité 2 svorky)</t>
  </si>
  <si>
    <t>-704160560</t>
  </si>
  <si>
    <t>Pol35</t>
  </si>
  <si>
    <t>Zákrytové plastové desky kabelů  z recyklovaného materiálu PVC/PE se zpevněnými podélnými prolisy, šířka 120 mm, délka 1 m, tloušťka 4 mm, barva  červena</t>
  </si>
  <si>
    <t>-1229910513</t>
  </si>
  <si>
    <t>Pol36</t>
  </si>
  <si>
    <t>Výstražná PE páska do výkopu šířky 220 mm</t>
  </si>
  <si>
    <t>167686943</t>
  </si>
  <si>
    <t>Pol37</t>
  </si>
  <si>
    <t>Elektroměrový vestavný plastový rozvaděč pro jeden elektroměr pro přímé měření elektrické práce, jmenovitá hodnota jističe před elektroměrem In=25 A, design rozvaděče bude stejný jako design přípojkové a jisticí skříně společností ČEZ Distribuce</t>
  </si>
  <si>
    <t>115476693</t>
  </si>
  <si>
    <t>Pol38</t>
  </si>
  <si>
    <t>Zděny pilíř pro montáž elektroměrového rozvaděče, komplet včetně zemních práci (výkop a odvoz přebytku zeminy), pilíř bude postaven podle detailu v situačním výkresu (viz výkres číslo 3)</t>
  </si>
  <si>
    <t>919885980</t>
  </si>
  <si>
    <t>Pol39</t>
  </si>
  <si>
    <t>Výkop rýhy ve volném terénu rozměru 0.35x0.8 m  včetně zasípání výkopu a odvozu přebytku zeminy, uvedení povrchu do původního stavu není předmětem dodávky elektroinstalaci</t>
  </si>
  <si>
    <t>1918607697</t>
  </si>
  <si>
    <t>Pol40</t>
  </si>
  <si>
    <t>Zasípání dna výkopu pískem zrnitosti do 7 mm</t>
  </si>
  <si>
    <t>839072865</t>
  </si>
  <si>
    <t>Pol41</t>
  </si>
  <si>
    <t>Výchozí revize</t>
  </si>
  <si>
    <t>1418716096</t>
  </si>
  <si>
    <t>Pol42</t>
  </si>
  <si>
    <t>Drobní instalační materiál</t>
  </si>
  <si>
    <t>2022149326</t>
  </si>
  <si>
    <t>58 - IO 08 Veřejné osvětlení - příprava pro podetapu 2</t>
  </si>
  <si>
    <t>D3 - II - ETAPA 1 - Přípravné práce pro etapu 2</t>
  </si>
  <si>
    <t>II - ETAPA 1 - Přípravné práce pro etapu 2</t>
  </si>
  <si>
    <t>969429016</t>
  </si>
  <si>
    <t>1776080545</t>
  </si>
  <si>
    <t>-1280760020</t>
  </si>
  <si>
    <t>246658603</t>
  </si>
  <si>
    <t>1486122916</t>
  </si>
  <si>
    <t>Pol43</t>
  </si>
  <si>
    <t>Plasrová elektroinstalačnní kopodur trubka průměru 50 mm instalována v zemi v pískovém loži v hloubce 700 mm (horni lic), do trubky bude zatažen protahovací drát CYA2.5</t>
  </si>
  <si>
    <t>-120838744</t>
  </si>
  <si>
    <t>Pol44</t>
  </si>
  <si>
    <t>Zákrytové plastové desky z recyklovaného materiálu PVC/PE se zpevněnými podélnými prolisy, šířka 120 mm, délka 1 m, tloušťka 4 mm, barva  červena</t>
  </si>
  <si>
    <t>753563558</t>
  </si>
  <si>
    <t>Pol45</t>
  </si>
  <si>
    <t>Betonový základ 400x400x900 mm pro vetknutý stožár výšky 6 m, včetně výkopu, odvozu přebytku zeminy, kabelových prostupů a keramické nebo plechové desky pod stožár</t>
  </si>
  <si>
    <t>-253599700</t>
  </si>
  <si>
    <t>Pol46</t>
  </si>
  <si>
    <t>Dřevěná voděodolná desky rozměru 500x500 mm pro zakryty základu stožáru a ochranu pouzdra základu pro vetknutí stožáru veřejného osvětlení</t>
  </si>
  <si>
    <t>-2110698018</t>
  </si>
  <si>
    <t>101 - VON</t>
  </si>
  <si>
    <t>Ostatní - Ostatní</t>
  </si>
  <si>
    <t xml:space="preserve">    96X - Vedlejší a ostatní náklady</t>
  </si>
  <si>
    <t>96X</t>
  </si>
  <si>
    <t>Vedlejší a ostatní náklady</t>
  </si>
  <si>
    <t>0001</t>
  </si>
  <si>
    <t>zpracování DIO a zajištění dopravně inženýrských rozhodnutí</t>
  </si>
  <si>
    <t>1024</t>
  </si>
  <si>
    <t>608568096</t>
  </si>
  <si>
    <t>0002</t>
  </si>
  <si>
    <t>vytýčení sítí</t>
  </si>
  <si>
    <t>511635048</t>
  </si>
  <si>
    <t>0005</t>
  </si>
  <si>
    <t>náklady na dopravní značení dle DIO</t>
  </si>
  <si>
    <t>-984192687</t>
  </si>
  <si>
    <t>10001</t>
  </si>
  <si>
    <t>zařízení staveniště</t>
  </si>
  <si>
    <t>512</t>
  </si>
  <si>
    <t>-269446321</t>
  </si>
  <si>
    <t>10002</t>
  </si>
  <si>
    <t>územní vlivy</t>
  </si>
  <si>
    <t>1596292395</t>
  </si>
  <si>
    <t>10004</t>
  </si>
  <si>
    <t>geodetické práce + vytyčení stavby</t>
  </si>
  <si>
    <t>59829163</t>
  </si>
  <si>
    <t>10005</t>
  </si>
  <si>
    <t>IČ behem výstavby</t>
  </si>
  <si>
    <t>-1582753754</t>
  </si>
  <si>
    <t>10006</t>
  </si>
  <si>
    <t>dokumentace skutečného provedení</t>
  </si>
  <si>
    <t>2037321841</t>
  </si>
  <si>
    <t>10007</t>
  </si>
  <si>
    <t>dílenská dokumentace + statik</t>
  </si>
  <si>
    <t>312617963</t>
  </si>
  <si>
    <t>10103</t>
  </si>
  <si>
    <t>odstranění případných škod na přilehlých komunikacích a objektech</t>
  </si>
  <si>
    <t>1771922952</t>
  </si>
  <si>
    <t>10202</t>
  </si>
  <si>
    <t>zajištění vnitrostaveništních tras s ohledem na stávající sítě – např. panely</t>
  </si>
  <si>
    <t>-1885970761</t>
  </si>
  <si>
    <t>10303</t>
  </si>
  <si>
    <t>spolupráce při kolaudaci stavby</t>
  </si>
  <si>
    <t>1520113198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</si>
</sst>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4" t="s">
        <v>14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2"/>
      <c r="AQ5" s="22"/>
      <c r="AR5" s="20"/>
      <c r="BE5" s="28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6" t="s">
        <v>17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2"/>
      <c r="AQ6" s="22"/>
      <c r="AR6" s="20"/>
      <c r="BE6" s="28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2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8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2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82"/>
      <c r="BS13" s="17" t="s">
        <v>6</v>
      </c>
    </row>
    <row r="14" spans="2:71" ht="12.75">
      <c r="B14" s="21"/>
      <c r="C14" s="22"/>
      <c r="D14" s="22"/>
      <c r="E14" s="287" t="s">
        <v>28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8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2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2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82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2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2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82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2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2"/>
    </row>
    <row r="23" spans="2:57" s="1" customFormat="1" ht="16.5" customHeight="1">
      <c r="B23" s="21"/>
      <c r="C23" s="22"/>
      <c r="D23" s="22"/>
      <c r="E23" s="289" t="s">
        <v>1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2"/>
      <c r="AP23" s="22"/>
      <c r="AQ23" s="22"/>
      <c r="AR23" s="20"/>
      <c r="BE23" s="28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2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0">
        <f>ROUND(AG94,2)</f>
        <v>0</v>
      </c>
      <c r="AL26" s="291"/>
      <c r="AM26" s="291"/>
      <c r="AN26" s="291"/>
      <c r="AO26" s="291"/>
      <c r="AP26" s="36"/>
      <c r="AQ26" s="36"/>
      <c r="AR26" s="39"/>
      <c r="BE26" s="28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2" t="s">
        <v>34</v>
      </c>
      <c r="M28" s="292"/>
      <c r="N28" s="292"/>
      <c r="O28" s="292"/>
      <c r="P28" s="292"/>
      <c r="Q28" s="36"/>
      <c r="R28" s="36"/>
      <c r="S28" s="36"/>
      <c r="T28" s="36"/>
      <c r="U28" s="36"/>
      <c r="V28" s="36"/>
      <c r="W28" s="292" t="s">
        <v>35</v>
      </c>
      <c r="X28" s="292"/>
      <c r="Y28" s="292"/>
      <c r="Z28" s="292"/>
      <c r="AA28" s="292"/>
      <c r="AB28" s="292"/>
      <c r="AC28" s="292"/>
      <c r="AD28" s="292"/>
      <c r="AE28" s="292"/>
      <c r="AF28" s="36"/>
      <c r="AG28" s="36"/>
      <c r="AH28" s="36"/>
      <c r="AI28" s="36"/>
      <c r="AJ28" s="36"/>
      <c r="AK28" s="292" t="s">
        <v>36</v>
      </c>
      <c r="AL28" s="292"/>
      <c r="AM28" s="292"/>
      <c r="AN28" s="292"/>
      <c r="AO28" s="292"/>
      <c r="AP28" s="36"/>
      <c r="AQ28" s="36"/>
      <c r="AR28" s="39"/>
      <c r="BE28" s="282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95">
        <v>0.21</v>
      </c>
      <c r="M29" s="294"/>
      <c r="N29" s="294"/>
      <c r="O29" s="294"/>
      <c r="P29" s="294"/>
      <c r="Q29" s="41"/>
      <c r="R29" s="41"/>
      <c r="S29" s="41"/>
      <c r="T29" s="41"/>
      <c r="U29" s="41"/>
      <c r="V29" s="41"/>
      <c r="W29" s="293">
        <f>ROUND(AZ94,2)</f>
        <v>0</v>
      </c>
      <c r="X29" s="294"/>
      <c r="Y29" s="294"/>
      <c r="Z29" s="294"/>
      <c r="AA29" s="294"/>
      <c r="AB29" s="294"/>
      <c r="AC29" s="294"/>
      <c r="AD29" s="294"/>
      <c r="AE29" s="294"/>
      <c r="AF29" s="41"/>
      <c r="AG29" s="41"/>
      <c r="AH29" s="41"/>
      <c r="AI29" s="41"/>
      <c r="AJ29" s="41"/>
      <c r="AK29" s="293">
        <f>ROUND(AV94,2)</f>
        <v>0</v>
      </c>
      <c r="AL29" s="294"/>
      <c r="AM29" s="294"/>
      <c r="AN29" s="294"/>
      <c r="AO29" s="294"/>
      <c r="AP29" s="41"/>
      <c r="AQ29" s="41"/>
      <c r="AR29" s="42"/>
      <c r="BE29" s="283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95">
        <v>0.15</v>
      </c>
      <c r="M30" s="294"/>
      <c r="N30" s="294"/>
      <c r="O30" s="294"/>
      <c r="P30" s="294"/>
      <c r="Q30" s="41"/>
      <c r="R30" s="41"/>
      <c r="S30" s="41"/>
      <c r="T30" s="41"/>
      <c r="U30" s="41"/>
      <c r="V30" s="41"/>
      <c r="W30" s="293">
        <f>ROUND(BA94,2)</f>
        <v>0</v>
      </c>
      <c r="X30" s="294"/>
      <c r="Y30" s="294"/>
      <c r="Z30" s="294"/>
      <c r="AA30" s="294"/>
      <c r="AB30" s="294"/>
      <c r="AC30" s="294"/>
      <c r="AD30" s="294"/>
      <c r="AE30" s="294"/>
      <c r="AF30" s="41"/>
      <c r="AG30" s="41"/>
      <c r="AH30" s="41"/>
      <c r="AI30" s="41"/>
      <c r="AJ30" s="41"/>
      <c r="AK30" s="293">
        <f>ROUND(AW94,2)</f>
        <v>0</v>
      </c>
      <c r="AL30" s="294"/>
      <c r="AM30" s="294"/>
      <c r="AN30" s="294"/>
      <c r="AO30" s="294"/>
      <c r="AP30" s="41"/>
      <c r="AQ30" s="41"/>
      <c r="AR30" s="42"/>
      <c r="BE30" s="283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95">
        <v>0.21</v>
      </c>
      <c r="M31" s="294"/>
      <c r="N31" s="294"/>
      <c r="O31" s="294"/>
      <c r="P31" s="294"/>
      <c r="Q31" s="41"/>
      <c r="R31" s="41"/>
      <c r="S31" s="41"/>
      <c r="T31" s="41"/>
      <c r="U31" s="41"/>
      <c r="V31" s="41"/>
      <c r="W31" s="293">
        <f>ROUND(BB94,2)</f>
        <v>0</v>
      </c>
      <c r="X31" s="294"/>
      <c r="Y31" s="294"/>
      <c r="Z31" s="294"/>
      <c r="AA31" s="294"/>
      <c r="AB31" s="294"/>
      <c r="AC31" s="294"/>
      <c r="AD31" s="294"/>
      <c r="AE31" s="294"/>
      <c r="AF31" s="41"/>
      <c r="AG31" s="41"/>
      <c r="AH31" s="41"/>
      <c r="AI31" s="41"/>
      <c r="AJ31" s="41"/>
      <c r="AK31" s="293">
        <v>0</v>
      </c>
      <c r="AL31" s="294"/>
      <c r="AM31" s="294"/>
      <c r="AN31" s="294"/>
      <c r="AO31" s="294"/>
      <c r="AP31" s="41"/>
      <c r="AQ31" s="41"/>
      <c r="AR31" s="42"/>
      <c r="BE31" s="283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95">
        <v>0.15</v>
      </c>
      <c r="M32" s="294"/>
      <c r="N32" s="294"/>
      <c r="O32" s="294"/>
      <c r="P32" s="294"/>
      <c r="Q32" s="41"/>
      <c r="R32" s="41"/>
      <c r="S32" s="41"/>
      <c r="T32" s="41"/>
      <c r="U32" s="41"/>
      <c r="V32" s="41"/>
      <c r="W32" s="293">
        <f>ROUND(BC94,2)</f>
        <v>0</v>
      </c>
      <c r="X32" s="294"/>
      <c r="Y32" s="294"/>
      <c r="Z32" s="294"/>
      <c r="AA32" s="294"/>
      <c r="AB32" s="294"/>
      <c r="AC32" s="294"/>
      <c r="AD32" s="294"/>
      <c r="AE32" s="294"/>
      <c r="AF32" s="41"/>
      <c r="AG32" s="41"/>
      <c r="AH32" s="41"/>
      <c r="AI32" s="41"/>
      <c r="AJ32" s="41"/>
      <c r="AK32" s="293">
        <v>0</v>
      </c>
      <c r="AL32" s="294"/>
      <c r="AM32" s="294"/>
      <c r="AN32" s="294"/>
      <c r="AO32" s="294"/>
      <c r="AP32" s="41"/>
      <c r="AQ32" s="41"/>
      <c r="AR32" s="42"/>
      <c r="BE32" s="283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95">
        <v>0</v>
      </c>
      <c r="M33" s="294"/>
      <c r="N33" s="294"/>
      <c r="O33" s="294"/>
      <c r="P33" s="294"/>
      <c r="Q33" s="41"/>
      <c r="R33" s="41"/>
      <c r="S33" s="41"/>
      <c r="T33" s="41"/>
      <c r="U33" s="41"/>
      <c r="V33" s="41"/>
      <c r="W33" s="293">
        <f>ROUND(BD94,2)</f>
        <v>0</v>
      </c>
      <c r="X33" s="294"/>
      <c r="Y33" s="294"/>
      <c r="Z33" s="294"/>
      <c r="AA33" s="294"/>
      <c r="AB33" s="294"/>
      <c r="AC33" s="294"/>
      <c r="AD33" s="294"/>
      <c r="AE33" s="294"/>
      <c r="AF33" s="41"/>
      <c r="AG33" s="41"/>
      <c r="AH33" s="41"/>
      <c r="AI33" s="41"/>
      <c r="AJ33" s="41"/>
      <c r="AK33" s="293">
        <v>0</v>
      </c>
      <c r="AL33" s="294"/>
      <c r="AM33" s="294"/>
      <c r="AN33" s="294"/>
      <c r="AO33" s="294"/>
      <c r="AP33" s="41"/>
      <c r="AQ33" s="41"/>
      <c r="AR33" s="42"/>
      <c r="BE33" s="28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2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99" t="s">
        <v>45</v>
      </c>
      <c r="Y35" s="297"/>
      <c r="Z35" s="297"/>
      <c r="AA35" s="297"/>
      <c r="AB35" s="297"/>
      <c r="AC35" s="45"/>
      <c r="AD35" s="45"/>
      <c r="AE35" s="45"/>
      <c r="AF35" s="45"/>
      <c r="AG35" s="45"/>
      <c r="AH35" s="45"/>
      <c r="AI35" s="45"/>
      <c r="AJ35" s="45"/>
      <c r="AK35" s="296">
        <f>SUM(AK26:AK33)</f>
        <v>0</v>
      </c>
      <c r="AL35" s="297"/>
      <c r="AM35" s="297"/>
      <c r="AN35" s="297"/>
      <c r="AO35" s="29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8" t="str">
        <f>K6</f>
        <v>Regenerace panelového sídliště U nádraží - 7. etapa, podetapa 1 - Úprava vodního prvku</v>
      </c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07" t="str">
        <f>IF(AN8="","",AN8)</f>
        <v>3. 6. 2019</v>
      </c>
      <c r="AN87" s="307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308" t="str">
        <f>IF(E17="","",E17)</f>
        <v xml:space="preserve"> </v>
      </c>
      <c r="AN89" s="309"/>
      <c r="AO89" s="309"/>
      <c r="AP89" s="309"/>
      <c r="AQ89" s="36"/>
      <c r="AR89" s="39"/>
      <c r="AS89" s="311" t="s">
        <v>53</v>
      </c>
      <c r="AT89" s="31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308" t="str">
        <f>IF(E20="","",E20)</f>
        <v xml:space="preserve"> </v>
      </c>
      <c r="AN90" s="309"/>
      <c r="AO90" s="309"/>
      <c r="AP90" s="309"/>
      <c r="AQ90" s="36"/>
      <c r="AR90" s="39"/>
      <c r="AS90" s="313"/>
      <c r="AT90" s="31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15"/>
      <c r="AT91" s="31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3" t="s">
        <v>54</v>
      </c>
      <c r="D92" s="274"/>
      <c r="E92" s="274"/>
      <c r="F92" s="274"/>
      <c r="G92" s="274"/>
      <c r="H92" s="73"/>
      <c r="I92" s="277" t="s">
        <v>55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303" t="s">
        <v>56</v>
      </c>
      <c r="AH92" s="274"/>
      <c r="AI92" s="274"/>
      <c r="AJ92" s="274"/>
      <c r="AK92" s="274"/>
      <c r="AL92" s="274"/>
      <c r="AM92" s="274"/>
      <c r="AN92" s="277" t="s">
        <v>57</v>
      </c>
      <c r="AO92" s="274"/>
      <c r="AP92" s="310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0">
        <f>ROUND(AG95+AG98+AG99+SUM(AG102:AG108),2)</f>
        <v>0</v>
      </c>
      <c r="AH94" s="280"/>
      <c r="AI94" s="280"/>
      <c r="AJ94" s="280"/>
      <c r="AK94" s="280"/>
      <c r="AL94" s="280"/>
      <c r="AM94" s="280"/>
      <c r="AN94" s="317">
        <f aca="true" t="shared" si="0" ref="AN94:AN108">SUM(AG94,AT94)</f>
        <v>0</v>
      </c>
      <c r="AO94" s="317"/>
      <c r="AP94" s="317"/>
      <c r="AQ94" s="85" t="s">
        <v>1</v>
      </c>
      <c r="AR94" s="86"/>
      <c r="AS94" s="87">
        <f>ROUND(AS95+AS98+AS99+SUM(AS102:AS108),2)</f>
        <v>0</v>
      </c>
      <c r="AT94" s="88">
        <f aca="true" t="shared" si="1" ref="AT94:AT108">ROUND(SUM(AV94:AW94),2)</f>
        <v>0</v>
      </c>
      <c r="AU94" s="89">
        <f>ROUND(AU95+AU98+AU99+SUM(AU102:AU108),5)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ROUND(AZ95+AZ98+AZ99+SUM(AZ102:AZ108),2)</f>
        <v>0</v>
      </c>
      <c r="BA94" s="88">
        <f>ROUND(BA95+BA98+BA99+SUM(BA102:BA108),2)</f>
        <v>0</v>
      </c>
      <c r="BB94" s="88">
        <f>ROUND(BB95+BB98+BB99+SUM(BB102:BB108),2)</f>
        <v>0</v>
      </c>
      <c r="BC94" s="88">
        <f>ROUND(BC95+BC98+BC99+SUM(BC102:BC108),2)</f>
        <v>0</v>
      </c>
      <c r="BD94" s="90">
        <f>ROUND(BD95+BD98+BD99+SUM(BD102:BD108),2)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2:91" s="7" customFormat="1" ht="24.75" customHeight="1">
      <c r="B95" s="93"/>
      <c r="C95" s="94"/>
      <c r="D95" s="275" t="s">
        <v>77</v>
      </c>
      <c r="E95" s="275"/>
      <c r="F95" s="275"/>
      <c r="G95" s="275"/>
      <c r="H95" s="275"/>
      <c r="I95" s="95"/>
      <c r="J95" s="275" t="s">
        <v>78</v>
      </c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306">
        <f>ROUND(SUM(AG96:AG97),2)</f>
        <v>0</v>
      </c>
      <c r="AH95" s="302"/>
      <c r="AI95" s="302"/>
      <c r="AJ95" s="302"/>
      <c r="AK95" s="302"/>
      <c r="AL95" s="302"/>
      <c r="AM95" s="302"/>
      <c r="AN95" s="301">
        <f t="shared" si="0"/>
        <v>0</v>
      </c>
      <c r="AO95" s="302"/>
      <c r="AP95" s="302"/>
      <c r="AQ95" s="96" t="s">
        <v>79</v>
      </c>
      <c r="AR95" s="97"/>
      <c r="AS95" s="98">
        <f>ROUND(SUM(AS96:AS97),2)</f>
        <v>0</v>
      </c>
      <c r="AT95" s="99">
        <f t="shared" si="1"/>
        <v>0</v>
      </c>
      <c r="AU95" s="100">
        <f>ROUND(SUM(AU96:AU97),5)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ROUND(SUM(AZ96:AZ97),2)</f>
        <v>0</v>
      </c>
      <c r="BA95" s="99">
        <f>ROUND(SUM(BA96:BA97),2)</f>
        <v>0</v>
      </c>
      <c r="BB95" s="99">
        <f>ROUND(SUM(BB96:BB97),2)</f>
        <v>0</v>
      </c>
      <c r="BC95" s="99">
        <f>ROUND(SUM(BC96:BC97),2)</f>
        <v>0</v>
      </c>
      <c r="BD95" s="101">
        <f>ROUND(SUM(BD96:BD97),2)</f>
        <v>0</v>
      </c>
      <c r="BS95" s="102" t="s">
        <v>72</v>
      </c>
      <c r="BT95" s="102" t="s">
        <v>80</v>
      </c>
      <c r="BU95" s="102" t="s">
        <v>74</v>
      </c>
      <c r="BV95" s="102" t="s">
        <v>75</v>
      </c>
      <c r="BW95" s="102" t="s">
        <v>81</v>
      </c>
      <c r="BX95" s="102" t="s">
        <v>5</v>
      </c>
      <c r="CL95" s="102" t="s">
        <v>1</v>
      </c>
      <c r="CM95" s="102" t="s">
        <v>82</v>
      </c>
    </row>
    <row r="96" spans="1:90" s="4" customFormat="1" ht="16.5" customHeight="1">
      <c r="A96" s="103" t="s">
        <v>83</v>
      </c>
      <c r="B96" s="58"/>
      <c r="C96" s="104"/>
      <c r="D96" s="104"/>
      <c r="E96" s="276" t="s">
        <v>84</v>
      </c>
      <c r="F96" s="276"/>
      <c r="G96" s="276"/>
      <c r="H96" s="276"/>
      <c r="I96" s="276"/>
      <c r="J96" s="104"/>
      <c r="K96" s="276" t="s">
        <v>85</v>
      </c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304">
        <f>'01.1 - SO 01.1 Architekto...'!J32</f>
        <v>0</v>
      </c>
      <c r="AH96" s="305"/>
      <c r="AI96" s="305"/>
      <c r="AJ96" s="305"/>
      <c r="AK96" s="305"/>
      <c r="AL96" s="305"/>
      <c r="AM96" s="305"/>
      <c r="AN96" s="304">
        <f t="shared" si="0"/>
        <v>0</v>
      </c>
      <c r="AO96" s="305"/>
      <c r="AP96" s="305"/>
      <c r="AQ96" s="105" t="s">
        <v>86</v>
      </c>
      <c r="AR96" s="60"/>
      <c r="AS96" s="106">
        <v>0</v>
      </c>
      <c r="AT96" s="107">
        <f t="shared" si="1"/>
        <v>0</v>
      </c>
      <c r="AU96" s="108">
        <f>'01.1 - SO 01.1 Architekto...'!P129</f>
        <v>0</v>
      </c>
      <c r="AV96" s="107">
        <f>'01.1 - SO 01.1 Architekto...'!J35</f>
        <v>0</v>
      </c>
      <c r="AW96" s="107">
        <f>'01.1 - SO 01.1 Architekto...'!J36</f>
        <v>0</v>
      </c>
      <c r="AX96" s="107">
        <f>'01.1 - SO 01.1 Architekto...'!J37</f>
        <v>0</v>
      </c>
      <c r="AY96" s="107">
        <f>'01.1 - SO 01.1 Architekto...'!J38</f>
        <v>0</v>
      </c>
      <c r="AZ96" s="107">
        <f>'01.1 - SO 01.1 Architekto...'!F35</f>
        <v>0</v>
      </c>
      <c r="BA96" s="107">
        <f>'01.1 - SO 01.1 Architekto...'!F36</f>
        <v>0</v>
      </c>
      <c r="BB96" s="107">
        <f>'01.1 - SO 01.1 Architekto...'!F37</f>
        <v>0</v>
      </c>
      <c r="BC96" s="107">
        <f>'01.1 - SO 01.1 Architekto...'!F38</f>
        <v>0</v>
      </c>
      <c r="BD96" s="109">
        <f>'01.1 - SO 01.1 Architekto...'!F39</f>
        <v>0</v>
      </c>
      <c r="BT96" s="110" t="s">
        <v>82</v>
      </c>
      <c r="BV96" s="110" t="s">
        <v>75</v>
      </c>
      <c r="BW96" s="110" t="s">
        <v>87</v>
      </c>
      <c r="BX96" s="110" t="s">
        <v>81</v>
      </c>
      <c r="CL96" s="110" t="s">
        <v>1</v>
      </c>
    </row>
    <row r="97" spans="1:90" s="4" customFormat="1" ht="16.5" customHeight="1">
      <c r="A97" s="103" t="s">
        <v>83</v>
      </c>
      <c r="B97" s="58"/>
      <c r="C97" s="104"/>
      <c r="D97" s="104"/>
      <c r="E97" s="276" t="s">
        <v>88</v>
      </c>
      <c r="F97" s="276"/>
      <c r="G97" s="276"/>
      <c r="H97" s="276"/>
      <c r="I97" s="276"/>
      <c r="J97" s="104"/>
      <c r="K97" s="276" t="s">
        <v>89</v>
      </c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304">
        <f>'SO 01.3 - SO 01.3 Technol...'!J32</f>
        <v>0</v>
      </c>
      <c r="AH97" s="305"/>
      <c r="AI97" s="305"/>
      <c r="AJ97" s="305"/>
      <c r="AK97" s="305"/>
      <c r="AL97" s="305"/>
      <c r="AM97" s="305"/>
      <c r="AN97" s="304">
        <f t="shared" si="0"/>
        <v>0</v>
      </c>
      <c r="AO97" s="305"/>
      <c r="AP97" s="305"/>
      <c r="AQ97" s="105" t="s">
        <v>86</v>
      </c>
      <c r="AR97" s="60"/>
      <c r="AS97" s="106">
        <v>0</v>
      </c>
      <c r="AT97" s="107">
        <f t="shared" si="1"/>
        <v>0</v>
      </c>
      <c r="AU97" s="108">
        <f>'SO 01.3 - SO 01.3 Technol...'!P123</f>
        <v>0</v>
      </c>
      <c r="AV97" s="107">
        <f>'SO 01.3 - SO 01.3 Technol...'!J35</f>
        <v>0</v>
      </c>
      <c r="AW97" s="107">
        <f>'SO 01.3 - SO 01.3 Technol...'!J36</f>
        <v>0</v>
      </c>
      <c r="AX97" s="107">
        <f>'SO 01.3 - SO 01.3 Technol...'!J37</f>
        <v>0</v>
      </c>
      <c r="AY97" s="107">
        <f>'SO 01.3 - SO 01.3 Technol...'!J38</f>
        <v>0</v>
      </c>
      <c r="AZ97" s="107">
        <f>'SO 01.3 - SO 01.3 Technol...'!F35</f>
        <v>0</v>
      </c>
      <c r="BA97" s="107">
        <f>'SO 01.3 - SO 01.3 Technol...'!F36</f>
        <v>0</v>
      </c>
      <c r="BB97" s="107">
        <f>'SO 01.3 - SO 01.3 Technol...'!F37</f>
        <v>0</v>
      </c>
      <c r="BC97" s="107">
        <f>'SO 01.3 - SO 01.3 Technol...'!F38</f>
        <v>0</v>
      </c>
      <c r="BD97" s="109">
        <f>'SO 01.3 - SO 01.3 Technol...'!F39</f>
        <v>0</v>
      </c>
      <c r="BT97" s="110" t="s">
        <v>82</v>
      </c>
      <c r="BV97" s="110" t="s">
        <v>75</v>
      </c>
      <c r="BW97" s="110" t="s">
        <v>90</v>
      </c>
      <c r="BX97" s="110" t="s">
        <v>81</v>
      </c>
      <c r="CL97" s="110" t="s">
        <v>1</v>
      </c>
    </row>
    <row r="98" spans="1:91" s="7" customFormat="1" ht="16.5" customHeight="1">
      <c r="A98" s="103" t="s">
        <v>83</v>
      </c>
      <c r="B98" s="93"/>
      <c r="C98" s="94"/>
      <c r="D98" s="275" t="s">
        <v>91</v>
      </c>
      <c r="E98" s="275"/>
      <c r="F98" s="275"/>
      <c r="G98" s="275"/>
      <c r="H98" s="275"/>
      <c r="I98" s="95"/>
      <c r="J98" s="275" t="s">
        <v>92</v>
      </c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301">
        <f>'51 - IO 01 Příprava území...'!J30</f>
        <v>0</v>
      </c>
      <c r="AH98" s="302"/>
      <c r="AI98" s="302"/>
      <c r="AJ98" s="302"/>
      <c r="AK98" s="302"/>
      <c r="AL98" s="302"/>
      <c r="AM98" s="302"/>
      <c r="AN98" s="301">
        <f t="shared" si="0"/>
        <v>0</v>
      </c>
      <c r="AO98" s="302"/>
      <c r="AP98" s="302"/>
      <c r="AQ98" s="96" t="s">
        <v>93</v>
      </c>
      <c r="AR98" s="97"/>
      <c r="AS98" s="98">
        <v>0</v>
      </c>
      <c r="AT98" s="99">
        <f t="shared" si="1"/>
        <v>0</v>
      </c>
      <c r="AU98" s="100">
        <f>'51 - IO 01 Příprava území...'!P120</f>
        <v>0</v>
      </c>
      <c r="AV98" s="99">
        <f>'51 - IO 01 Příprava území...'!J33</f>
        <v>0</v>
      </c>
      <c r="AW98" s="99">
        <f>'51 - IO 01 Příprava území...'!J34</f>
        <v>0</v>
      </c>
      <c r="AX98" s="99">
        <f>'51 - IO 01 Příprava území...'!J35</f>
        <v>0</v>
      </c>
      <c r="AY98" s="99">
        <f>'51 - IO 01 Příprava území...'!J36</f>
        <v>0</v>
      </c>
      <c r="AZ98" s="99">
        <f>'51 - IO 01 Příprava území...'!F33</f>
        <v>0</v>
      </c>
      <c r="BA98" s="99">
        <f>'51 - IO 01 Příprava území...'!F34</f>
        <v>0</v>
      </c>
      <c r="BB98" s="99">
        <f>'51 - IO 01 Příprava území...'!F35</f>
        <v>0</v>
      </c>
      <c r="BC98" s="99">
        <f>'51 - IO 01 Příprava území...'!F36</f>
        <v>0</v>
      </c>
      <c r="BD98" s="101">
        <f>'51 - IO 01 Příprava území...'!F37</f>
        <v>0</v>
      </c>
      <c r="BT98" s="102" t="s">
        <v>80</v>
      </c>
      <c r="BV98" s="102" t="s">
        <v>75</v>
      </c>
      <c r="BW98" s="102" t="s">
        <v>94</v>
      </c>
      <c r="BX98" s="102" t="s">
        <v>5</v>
      </c>
      <c r="CL98" s="102" t="s">
        <v>1</v>
      </c>
      <c r="CM98" s="102" t="s">
        <v>82</v>
      </c>
    </row>
    <row r="99" spans="2:91" s="7" customFormat="1" ht="24.75" customHeight="1">
      <c r="B99" s="93"/>
      <c r="C99" s="94"/>
      <c r="D99" s="275" t="s">
        <v>95</v>
      </c>
      <c r="E99" s="275"/>
      <c r="F99" s="275"/>
      <c r="G99" s="275"/>
      <c r="H99" s="275"/>
      <c r="I99" s="95"/>
      <c r="J99" s="275" t="s">
        <v>96</v>
      </c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306">
        <f>ROUND(SUM(AG100:AG101),2)</f>
        <v>0</v>
      </c>
      <c r="AH99" s="302"/>
      <c r="AI99" s="302"/>
      <c r="AJ99" s="302"/>
      <c r="AK99" s="302"/>
      <c r="AL99" s="302"/>
      <c r="AM99" s="302"/>
      <c r="AN99" s="301">
        <f t="shared" si="0"/>
        <v>0</v>
      </c>
      <c r="AO99" s="302"/>
      <c r="AP99" s="302"/>
      <c r="AQ99" s="96" t="s">
        <v>93</v>
      </c>
      <c r="AR99" s="97"/>
      <c r="AS99" s="98">
        <f>ROUND(SUM(AS100:AS101),2)</f>
        <v>0</v>
      </c>
      <c r="AT99" s="99">
        <f t="shared" si="1"/>
        <v>0</v>
      </c>
      <c r="AU99" s="100">
        <f>ROUND(SUM(AU100:AU101),5)</f>
        <v>0</v>
      </c>
      <c r="AV99" s="99">
        <f>ROUND(AZ99*L29,2)</f>
        <v>0</v>
      </c>
      <c r="AW99" s="99">
        <f>ROUND(BA99*L30,2)</f>
        <v>0</v>
      </c>
      <c r="AX99" s="99">
        <f>ROUND(BB99*L29,2)</f>
        <v>0</v>
      </c>
      <c r="AY99" s="99">
        <f>ROUND(BC99*L30,2)</f>
        <v>0</v>
      </c>
      <c r="AZ99" s="99">
        <f>ROUND(SUM(AZ100:AZ101),2)</f>
        <v>0</v>
      </c>
      <c r="BA99" s="99">
        <f>ROUND(SUM(BA100:BA101),2)</f>
        <v>0</v>
      </c>
      <c r="BB99" s="99">
        <f>ROUND(SUM(BB100:BB101),2)</f>
        <v>0</v>
      </c>
      <c r="BC99" s="99">
        <f>ROUND(SUM(BC100:BC101),2)</f>
        <v>0</v>
      </c>
      <c r="BD99" s="101">
        <f>ROUND(SUM(BD100:BD101),2)</f>
        <v>0</v>
      </c>
      <c r="BS99" s="102" t="s">
        <v>72</v>
      </c>
      <c r="BT99" s="102" t="s">
        <v>80</v>
      </c>
      <c r="BU99" s="102" t="s">
        <v>74</v>
      </c>
      <c r="BV99" s="102" t="s">
        <v>75</v>
      </c>
      <c r="BW99" s="102" t="s">
        <v>97</v>
      </c>
      <c r="BX99" s="102" t="s">
        <v>5</v>
      </c>
      <c r="CL99" s="102" t="s">
        <v>1</v>
      </c>
      <c r="CM99" s="102" t="s">
        <v>82</v>
      </c>
    </row>
    <row r="100" spans="1:90" s="4" customFormat="1" ht="16.5" customHeight="1">
      <c r="A100" s="103" t="s">
        <v>83</v>
      </c>
      <c r="B100" s="58"/>
      <c r="C100" s="104"/>
      <c r="D100" s="104"/>
      <c r="E100" s="276" t="s">
        <v>98</v>
      </c>
      <c r="F100" s="276"/>
      <c r="G100" s="276"/>
      <c r="H100" s="276"/>
      <c r="I100" s="276"/>
      <c r="J100" s="104"/>
      <c r="K100" s="276" t="s">
        <v>99</v>
      </c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304">
        <f>'02.1 - IO 02.1 Kácení a o...'!J32</f>
        <v>0</v>
      </c>
      <c r="AH100" s="305"/>
      <c r="AI100" s="305"/>
      <c r="AJ100" s="305"/>
      <c r="AK100" s="305"/>
      <c r="AL100" s="305"/>
      <c r="AM100" s="305"/>
      <c r="AN100" s="304">
        <f t="shared" si="0"/>
        <v>0</v>
      </c>
      <c r="AO100" s="305"/>
      <c r="AP100" s="305"/>
      <c r="AQ100" s="105" t="s">
        <v>86</v>
      </c>
      <c r="AR100" s="60"/>
      <c r="AS100" s="106">
        <v>0</v>
      </c>
      <c r="AT100" s="107">
        <f t="shared" si="1"/>
        <v>0</v>
      </c>
      <c r="AU100" s="108">
        <f>'02.1 - IO 02.1 Kácení a o...'!P120</f>
        <v>0</v>
      </c>
      <c r="AV100" s="107">
        <f>'02.1 - IO 02.1 Kácení a o...'!J35</f>
        <v>0</v>
      </c>
      <c r="AW100" s="107">
        <f>'02.1 - IO 02.1 Kácení a o...'!J36</f>
        <v>0</v>
      </c>
      <c r="AX100" s="107">
        <f>'02.1 - IO 02.1 Kácení a o...'!J37</f>
        <v>0</v>
      </c>
      <c r="AY100" s="107">
        <f>'02.1 - IO 02.1 Kácení a o...'!J38</f>
        <v>0</v>
      </c>
      <c r="AZ100" s="107">
        <f>'02.1 - IO 02.1 Kácení a o...'!F35</f>
        <v>0</v>
      </c>
      <c r="BA100" s="107">
        <f>'02.1 - IO 02.1 Kácení a o...'!F36</f>
        <v>0</v>
      </c>
      <c r="BB100" s="107">
        <f>'02.1 - IO 02.1 Kácení a o...'!F37</f>
        <v>0</v>
      </c>
      <c r="BC100" s="107">
        <f>'02.1 - IO 02.1 Kácení a o...'!F38</f>
        <v>0</v>
      </c>
      <c r="BD100" s="109">
        <f>'02.1 - IO 02.1 Kácení a o...'!F39</f>
        <v>0</v>
      </c>
      <c r="BT100" s="110" t="s">
        <v>82</v>
      </c>
      <c r="BV100" s="110" t="s">
        <v>75</v>
      </c>
      <c r="BW100" s="110" t="s">
        <v>100</v>
      </c>
      <c r="BX100" s="110" t="s">
        <v>97</v>
      </c>
      <c r="CL100" s="110" t="s">
        <v>1</v>
      </c>
    </row>
    <row r="101" spans="1:90" s="4" customFormat="1" ht="23.25" customHeight="1">
      <c r="A101" s="103" t="s">
        <v>83</v>
      </c>
      <c r="B101" s="58"/>
      <c r="C101" s="104"/>
      <c r="D101" s="104"/>
      <c r="E101" s="276" t="s">
        <v>101</v>
      </c>
      <c r="F101" s="276"/>
      <c r="G101" s="276"/>
      <c r="H101" s="276"/>
      <c r="I101" s="276"/>
      <c r="J101" s="104"/>
      <c r="K101" s="276" t="s">
        <v>102</v>
      </c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304">
        <f>'02.2 - IO 02.2 Pěstební o...'!J32</f>
        <v>0</v>
      </c>
      <c r="AH101" s="305"/>
      <c r="AI101" s="305"/>
      <c r="AJ101" s="305"/>
      <c r="AK101" s="305"/>
      <c r="AL101" s="305"/>
      <c r="AM101" s="305"/>
      <c r="AN101" s="304">
        <f t="shared" si="0"/>
        <v>0</v>
      </c>
      <c r="AO101" s="305"/>
      <c r="AP101" s="305"/>
      <c r="AQ101" s="105" t="s">
        <v>86</v>
      </c>
      <c r="AR101" s="60"/>
      <c r="AS101" s="106">
        <v>0</v>
      </c>
      <c r="AT101" s="107">
        <f t="shared" si="1"/>
        <v>0</v>
      </c>
      <c r="AU101" s="108">
        <f>'02.2 - IO 02.2 Pěstební o...'!P120</f>
        <v>0</v>
      </c>
      <c r="AV101" s="107">
        <f>'02.2 - IO 02.2 Pěstební o...'!J35</f>
        <v>0</v>
      </c>
      <c r="AW101" s="107">
        <f>'02.2 - IO 02.2 Pěstební o...'!J36</f>
        <v>0</v>
      </c>
      <c r="AX101" s="107">
        <f>'02.2 - IO 02.2 Pěstební o...'!J37</f>
        <v>0</v>
      </c>
      <c r="AY101" s="107">
        <f>'02.2 - IO 02.2 Pěstební o...'!J38</f>
        <v>0</v>
      </c>
      <c r="AZ101" s="107">
        <f>'02.2 - IO 02.2 Pěstební o...'!F35</f>
        <v>0</v>
      </c>
      <c r="BA101" s="107">
        <f>'02.2 - IO 02.2 Pěstební o...'!F36</f>
        <v>0</v>
      </c>
      <c r="BB101" s="107">
        <f>'02.2 - IO 02.2 Pěstební o...'!F37</f>
        <v>0</v>
      </c>
      <c r="BC101" s="107">
        <f>'02.2 - IO 02.2 Pěstební o...'!F38</f>
        <v>0</v>
      </c>
      <c r="BD101" s="109">
        <f>'02.2 - IO 02.2 Pěstební o...'!F39</f>
        <v>0</v>
      </c>
      <c r="BT101" s="110" t="s">
        <v>82</v>
      </c>
      <c r="BV101" s="110" t="s">
        <v>75</v>
      </c>
      <c r="BW101" s="110" t="s">
        <v>103</v>
      </c>
      <c r="BX101" s="110" t="s">
        <v>97</v>
      </c>
      <c r="CL101" s="110" t="s">
        <v>1</v>
      </c>
    </row>
    <row r="102" spans="1:91" s="7" customFormat="1" ht="16.5" customHeight="1">
      <c r="A102" s="103" t="s">
        <v>83</v>
      </c>
      <c r="B102" s="93"/>
      <c r="C102" s="94"/>
      <c r="D102" s="275" t="s">
        <v>104</v>
      </c>
      <c r="E102" s="275"/>
      <c r="F102" s="275"/>
      <c r="G102" s="275"/>
      <c r="H102" s="275"/>
      <c r="I102" s="95"/>
      <c r="J102" s="275" t="s">
        <v>105</v>
      </c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301">
        <f>'53 - IO 03 Komunikace a t...'!J30</f>
        <v>0</v>
      </c>
      <c r="AH102" s="302"/>
      <c r="AI102" s="302"/>
      <c r="AJ102" s="302"/>
      <c r="AK102" s="302"/>
      <c r="AL102" s="302"/>
      <c r="AM102" s="302"/>
      <c r="AN102" s="301">
        <f t="shared" si="0"/>
        <v>0</v>
      </c>
      <c r="AO102" s="302"/>
      <c r="AP102" s="302"/>
      <c r="AQ102" s="96" t="s">
        <v>93</v>
      </c>
      <c r="AR102" s="97"/>
      <c r="AS102" s="98">
        <v>0</v>
      </c>
      <c r="AT102" s="99">
        <f t="shared" si="1"/>
        <v>0</v>
      </c>
      <c r="AU102" s="100">
        <f>'53 - IO 03 Komunikace a t...'!P122</f>
        <v>0</v>
      </c>
      <c r="AV102" s="99">
        <f>'53 - IO 03 Komunikace a t...'!J33</f>
        <v>0</v>
      </c>
      <c r="AW102" s="99">
        <f>'53 - IO 03 Komunikace a t...'!J34</f>
        <v>0</v>
      </c>
      <c r="AX102" s="99">
        <f>'53 - IO 03 Komunikace a t...'!J35</f>
        <v>0</v>
      </c>
      <c r="AY102" s="99">
        <f>'53 - IO 03 Komunikace a t...'!J36</f>
        <v>0</v>
      </c>
      <c r="AZ102" s="99">
        <f>'53 - IO 03 Komunikace a t...'!F33</f>
        <v>0</v>
      </c>
      <c r="BA102" s="99">
        <f>'53 - IO 03 Komunikace a t...'!F34</f>
        <v>0</v>
      </c>
      <c r="BB102" s="99">
        <f>'53 - IO 03 Komunikace a t...'!F35</f>
        <v>0</v>
      </c>
      <c r="BC102" s="99">
        <f>'53 - IO 03 Komunikace a t...'!F36</f>
        <v>0</v>
      </c>
      <c r="BD102" s="101">
        <f>'53 - IO 03 Komunikace a t...'!F37</f>
        <v>0</v>
      </c>
      <c r="BT102" s="102" t="s">
        <v>80</v>
      </c>
      <c r="BV102" s="102" t="s">
        <v>75</v>
      </c>
      <c r="BW102" s="102" t="s">
        <v>106</v>
      </c>
      <c r="BX102" s="102" t="s">
        <v>5</v>
      </c>
      <c r="CL102" s="102" t="s">
        <v>1</v>
      </c>
      <c r="CM102" s="102" t="s">
        <v>82</v>
      </c>
    </row>
    <row r="103" spans="1:91" s="7" customFormat="1" ht="16.5" customHeight="1">
      <c r="A103" s="103" t="s">
        <v>83</v>
      </c>
      <c r="B103" s="93"/>
      <c r="C103" s="94"/>
      <c r="D103" s="275" t="s">
        <v>107</v>
      </c>
      <c r="E103" s="275"/>
      <c r="F103" s="275"/>
      <c r="G103" s="275"/>
      <c r="H103" s="275"/>
      <c r="I103" s="95"/>
      <c r="J103" s="275" t="s">
        <v>108</v>
      </c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301">
        <f>'54 - IO 04 Mobiliář'!J30</f>
        <v>0</v>
      </c>
      <c r="AH103" s="302"/>
      <c r="AI103" s="302"/>
      <c r="AJ103" s="302"/>
      <c r="AK103" s="302"/>
      <c r="AL103" s="302"/>
      <c r="AM103" s="302"/>
      <c r="AN103" s="301">
        <f t="shared" si="0"/>
        <v>0</v>
      </c>
      <c r="AO103" s="302"/>
      <c r="AP103" s="302"/>
      <c r="AQ103" s="96" t="s">
        <v>93</v>
      </c>
      <c r="AR103" s="97"/>
      <c r="AS103" s="98">
        <v>0</v>
      </c>
      <c r="AT103" s="99">
        <f t="shared" si="1"/>
        <v>0</v>
      </c>
      <c r="AU103" s="100">
        <f>'54 - IO 04 Mobiliář'!P118</f>
        <v>0</v>
      </c>
      <c r="AV103" s="99">
        <f>'54 - IO 04 Mobiliář'!J33</f>
        <v>0</v>
      </c>
      <c r="AW103" s="99">
        <f>'54 - IO 04 Mobiliář'!J34</f>
        <v>0</v>
      </c>
      <c r="AX103" s="99">
        <f>'54 - IO 04 Mobiliář'!J35</f>
        <v>0</v>
      </c>
      <c r="AY103" s="99">
        <f>'54 - IO 04 Mobiliář'!J36</f>
        <v>0</v>
      </c>
      <c r="AZ103" s="99">
        <f>'54 - IO 04 Mobiliář'!F33</f>
        <v>0</v>
      </c>
      <c r="BA103" s="99">
        <f>'54 - IO 04 Mobiliář'!F34</f>
        <v>0</v>
      </c>
      <c r="BB103" s="99">
        <f>'54 - IO 04 Mobiliář'!F35</f>
        <v>0</v>
      </c>
      <c r="BC103" s="99">
        <f>'54 - IO 04 Mobiliář'!F36</f>
        <v>0</v>
      </c>
      <c r="BD103" s="101">
        <f>'54 - IO 04 Mobiliář'!F37</f>
        <v>0</v>
      </c>
      <c r="BT103" s="102" t="s">
        <v>80</v>
      </c>
      <c r="BV103" s="102" t="s">
        <v>75</v>
      </c>
      <c r="BW103" s="102" t="s">
        <v>109</v>
      </c>
      <c r="BX103" s="102" t="s">
        <v>5</v>
      </c>
      <c r="CL103" s="102" t="s">
        <v>1</v>
      </c>
      <c r="CM103" s="102" t="s">
        <v>82</v>
      </c>
    </row>
    <row r="104" spans="1:91" s="7" customFormat="1" ht="16.5" customHeight="1">
      <c r="A104" s="103" t="s">
        <v>83</v>
      </c>
      <c r="B104" s="93"/>
      <c r="C104" s="94"/>
      <c r="D104" s="275" t="s">
        <v>110</v>
      </c>
      <c r="E104" s="275"/>
      <c r="F104" s="275"/>
      <c r="G104" s="275"/>
      <c r="H104" s="275"/>
      <c r="I104" s="95"/>
      <c r="J104" s="275" t="s">
        <v>111</v>
      </c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301">
        <f>'55 - IO 05 Napojení na vo...'!J30</f>
        <v>0</v>
      </c>
      <c r="AH104" s="302"/>
      <c r="AI104" s="302"/>
      <c r="AJ104" s="302"/>
      <c r="AK104" s="302"/>
      <c r="AL104" s="302"/>
      <c r="AM104" s="302"/>
      <c r="AN104" s="301">
        <f t="shared" si="0"/>
        <v>0</v>
      </c>
      <c r="AO104" s="302"/>
      <c r="AP104" s="302"/>
      <c r="AQ104" s="96" t="s">
        <v>93</v>
      </c>
      <c r="AR104" s="97"/>
      <c r="AS104" s="98">
        <v>0</v>
      </c>
      <c r="AT104" s="99">
        <f t="shared" si="1"/>
        <v>0</v>
      </c>
      <c r="AU104" s="100">
        <f>'55 - IO 05 Napojení na vo...'!P120</f>
        <v>0</v>
      </c>
      <c r="AV104" s="99">
        <f>'55 - IO 05 Napojení na vo...'!J33</f>
        <v>0</v>
      </c>
      <c r="AW104" s="99">
        <f>'55 - IO 05 Napojení na vo...'!J34</f>
        <v>0</v>
      </c>
      <c r="AX104" s="99">
        <f>'55 - IO 05 Napojení na vo...'!J35</f>
        <v>0</v>
      </c>
      <c r="AY104" s="99">
        <f>'55 - IO 05 Napojení na vo...'!J36</f>
        <v>0</v>
      </c>
      <c r="AZ104" s="99">
        <f>'55 - IO 05 Napojení na vo...'!F33</f>
        <v>0</v>
      </c>
      <c r="BA104" s="99">
        <f>'55 - IO 05 Napojení na vo...'!F34</f>
        <v>0</v>
      </c>
      <c r="BB104" s="99">
        <f>'55 - IO 05 Napojení na vo...'!F35</f>
        <v>0</v>
      </c>
      <c r="BC104" s="99">
        <f>'55 - IO 05 Napojení na vo...'!F36</f>
        <v>0</v>
      </c>
      <c r="BD104" s="101">
        <f>'55 - IO 05 Napojení na vo...'!F37</f>
        <v>0</v>
      </c>
      <c r="BT104" s="102" t="s">
        <v>80</v>
      </c>
      <c r="BV104" s="102" t="s">
        <v>75</v>
      </c>
      <c r="BW104" s="102" t="s">
        <v>112</v>
      </c>
      <c r="BX104" s="102" t="s">
        <v>5</v>
      </c>
      <c r="CL104" s="102" t="s">
        <v>1</v>
      </c>
      <c r="CM104" s="102" t="s">
        <v>82</v>
      </c>
    </row>
    <row r="105" spans="1:91" s="7" customFormat="1" ht="16.5" customHeight="1">
      <c r="A105" s="103" t="s">
        <v>83</v>
      </c>
      <c r="B105" s="93"/>
      <c r="C105" s="94"/>
      <c r="D105" s="275" t="s">
        <v>113</v>
      </c>
      <c r="E105" s="275"/>
      <c r="F105" s="275"/>
      <c r="G105" s="275"/>
      <c r="H105" s="275"/>
      <c r="I105" s="95"/>
      <c r="J105" s="275" t="s">
        <v>114</v>
      </c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301">
        <f>'56 - IO 06 Napojení na ka...'!J30</f>
        <v>0</v>
      </c>
      <c r="AH105" s="302"/>
      <c r="AI105" s="302"/>
      <c r="AJ105" s="302"/>
      <c r="AK105" s="302"/>
      <c r="AL105" s="302"/>
      <c r="AM105" s="302"/>
      <c r="AN105" s="301">
        <f t="shared" si="0"/>
        <v>0</v>
      </c>
      <c r="AO105" s="302"/>
      <c r="AP105" s="302"/>
      <c r="AQ105" s="96" t="s">
        <v>93</v>
      </c>
      <c r="AR105" s="97"/>
      <c r="AS105" s="98">
        <v>0</v>
      </c>
      <c r="AT105" s="99">
        <f t="shared" si="1"/>
        <v>0</v>
      </c>
      <c r="AU105" s="100">
        <f>'56 - IO 06 Napojení na ka...'!P120</f>
        <v>0</v>
      </c>
      <c r="AV105" s="99">
        <f>'56 - IO 06 Napojení na ka...'!J33</f>
        <v>0</v>
      </c>
      <c r="AW105" s="99">
        <f>'56 - IO 06 Napojení na ka...'!J34</f>
        <v>0</v>
      </c>
      <c r="AX105" s="99">
        <f>'56 - IO 06 Napojení na ka...'!J35</f>
        <v>0</v>
      </c>
      <c r="AY105" s="99">
        <f>'56 - IO 06 Napojení na ka...'!J36</f>
        <v>0</v>
      </c>
      <c r="AZ105" s="99">
        <f>'56 - IO 06 Napojení na ka...'!F33</f>
        <v>0</v>
      </c>
      <c r="BA105" s="99">
        <f>'56 - IO 06 Napojení na ka...'!F34</f>
        <v>0</v>
      </c>
      <c r="BB105" s="99">
        <f>'56 - IO 06 Napojení na ka...'!F35</f>
        <v>0</v>
      </c>
      <c r="BC105" s="99">
        <f>'56 - IO 06 Napojení na ka...'!F36</f>
        <v>0</v>
      </c>
      <c r="BD105" s="101">
        <f>'56 - IO 06 Napojení na ka...'!F37</f>
        <v>0</v>
      </c>
      <c r="BT105" s="102" t="s">
        <v>80</v>
      </c>
      <c r="BV105" s="102" t="s">
        <v>75</v>
      </c>
      <c r="BW105" s="102" t="s">
        <v>115</v>
      </c>
      <c r="BX105" s="102" t="s">
        <v>5</v>
      </c>
      <c r="CL105" s="102" t="s">
        <v>1</v>
      </c>
      <c r="CM105" s="102" t="s">
        <v>82</v>
      </c>
    </row>
    <row r="106" spans="1:91" s="7" customFormat="1" ht="16.5" customHeight="1">
      <c r="A106" s="103" t="s">
        <v>83</v>
      </c>
      <c r="B106" s="93"/>
      <c r="C106" s="94"/>
      <c r="D106" s="275" t="s">
        <v>116</v>
      </c>
      <c r="E106" s="275"/>
      <c r="F106" s="275"/>
      <c r="G106" s="275"/>
      <c r="H106" s="275"/>
      <c r="I106" s="95"/>
      <c r="J106" s="275" t="s">
        <v>117</v>
      </c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301">
        <f>'57 - IO 07 Napojení na ro...'!J30</f>
        <v>0</v>
      </c>
      <c r="AH106" s="302"/>
      <c r="AI106" s="302"/>
      <c r="AJ106" s="302"/>
      <c r="AK106" s="302"/>
      <c r="AL106" s="302"/>
      <c r="AM106" s="302"/>
      <c r="AN106" s="301">
        <f t="shared" si="0"/>
        <v>0</v>
      </c>
      <c r="AO106" s="302"/>
      <c r="AP106" s="302"/>
      <c r="AQ106" s="96" t="s">
        <v>93</v>
      </c>
      <c r="AR106" s="97"/>
      <c r="AS106" s="98">
        <v>0</v>
      </c>
      <c r="AT106" s="99">
        <f t="shared" si="1"/>
        <v>0</v>
      </c>
      <c r="AU106" s="100">
        <f>'57 - IO 07 Napojení na ro...'!P117</f>
        <v>0</v>
      </c>
      <c r="AV106" s="99">
        <f>'57 - IO 07 Napojení na ro...'!J33</f>
        <v>0</v>
      </c>
      <c r="AW106" s="99">
        <f>'57 - IO 07 Napojení na ro...'!J34</f>
        <v>0</v>
      </c>
      <c r="AX106" s="99">
        <f>'57 - IO 07 Napojení na ro...'!J35</f>
        <v>0</v>
      </c>
      <c r="AY106" s="99">
        <f>'57 - IO 07 Napojení na ro...'!J36</f>
        <v>0</v>
      </c>
      <c r="AZ106" s="99">
        <f>'57 - IO 07 Napojení na ro...'!F33</f>
        <v>0</v>
      </c>
      <c r="BA106" s="99">
        <f>'57 - IO 07 Napojení na ro...'!F34</f>
        <v>0</v>
      </c>
      <c r="BB106" s="99">
        <f>'57 - IO 07 Napojení na ro...'!F35</f>
        <v>0</v>
      </c>
      <c r="BC106" s="99">
        <f>'57 - IO 07 Napojení na ro...'!F36</f>
        <v>0</v>
      </c>
      <c r="BD106" s="101">
        <f>'57 - IO 07 Napojení na ro...'!F37</f>
        <v>0</v>
      </c>
      <c r="BT106" s="102" t="s">
        <v>80</v>
      </c>
      <c r="BV106" s="102" t="s">
        <v>75</v>
      </c>
      <c r="BW106" s="102" t="s">
        <v>118</v>
      </c>
      <c r="BX106" s="102" t="s">
        <v>5</v>
      </c>
      <c r="CL106" s="102" t="s">
        <v>1</v>
      </c>
      <c r="CM106" s="102" t="s">
        <v>82</v>
      </c>
    </row>
    <row r="107" spans="1:91" s="7" customFormat="1" ht="24.75" customHeight="1">
      <c r="A107" s="103" t="s">
        <v>83</v>
      </c>
      <c r="B107" s="93"/>
      <c r="C107" s="94"/>
      <c r="D107" s="275" t="s">
        <v>119</v>
      </c>
      <c r="E107" s="275"/>
      <c r="F107" s="275"/>
      <c r="G107" s="275"/>
      <c r="H107" s="275"/>
      <c r="I107" s="95"/>
      <c r="J107" s="275" t="s">
        <v>120</v>
      </c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301">
        <f>'58 - IO 08 Veřejné osvětl...'!J30</f>
        <v>0</v>
      </c>
      <c r="AH107" s="302"/>
      <c r="AI107" s="302"/>
      <c r="AJ107" s="302"/>
      <c r="AK107" s="302"/>
      <c r="AL107" s="302"/>
      <c r="AM107" s="302"/>
      <c r="AN107" s="301">
        <f t="shared" si="0"/>
        <v>0</v>
      </c>
      <c r="AO107" s="302"/>
      <c r="AP107" s="302"/>
      <c r="AQ107" s="96" t="s">
        <v>93</v>
      </c>
      <c r="AR107" s="97"/>
      <c r="AS107" s="98">
        <v>0</v>
      </c>
      <c r="AT107" s="99">
        <f t="shared" si="1"/>
        <v>0</v>
      </c>
      <c r="AU107" s="100">
        <f>'58 - IO 08 Veřejné osvětl...'!P117</f>
        <v>0</v>
      </c>
      <c r="AV107" s="99">
        <f>'58 - IO 08 Veřejné osvětl...'!J33</f>
        <v>0</v>
      </c>
      <c r="AW107" s="99">
        <f>'58 - IO 08 Veřejné osvětl...'!J34</f>
        <v>0</v>
      </c>
      <c r="AX107" s="99">
        <f>'58 - IO 08 Veřejné osvětl...'!J35</f>
        <v>0</v>
      </c>
      <c r="AY107" s="99">
        <f>'58 - IO 08 Veřejné osvětl...'!J36</f>
        <v>0</v>
      </c>
      <c r="AZ107" s="99">
        <f>'58 - IO 08 Veřejné osvětl...'!F33</f>
        <v>0</v>
      </c>
      <c r="BA107" s="99">
        <f>'58 - IO 08 Veřejné osvětl...'!F34</f>
        <v>0</v>
      </c>
      <c r="BB107" s="99">
        <f>'58 - IO 08 Veřejné osvětl...'!F35</f>
        <v>0</v>
      </c>
      <c r="BC107" s="99">
        <f>'58 - IO 08 Veřejné osvětl...'!F36</f>
        <v>0</v>
      </c>
      <c r="BD107" s="101">
        <f>'58 - IO 08 Veřejné osvětl...'!F37</f>
        <v>0</v>
      </c>
      <c r="BT107" s="102" t="s">
        <v>80</v>
      </c>
      <c r="BV107" s="102" t="s">
        <v>75</v>
      </c>
      <c r="BW107" s="102" t="s">
        <v>121</v>
      </c>
      <c r="BX107" s="102" t="s">
        <v>5</v>
      </c>
      <c r="CL107" s="102" t="s">
        <v>1</v>
      </c>
      <c r="CM107" s="102" t="s">
        <v>82</v>
      </c>
    </row>
    <row r="108" spans="1:91" s="7" customFormat="1" ht="16.5" customHeight="1">
      <c r="A108" s="103" t="s">
        <v>83</v>
      </c>
      <c r="B108" s="93"/>
      <c r="C108" s="94"/>
      <c r="D108" s="275" t="s">
        <v>122</v>
      </c>
      <c r="E108" s="275"/>
      <c r="F108" s="275"/>
      <c r="G108" s="275"/>
      <c r="H108" s="275"/>
      <c r="I108" s="95"/>
      <c r="J108" s="275" t="s">
        <v>123</v>
      </c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301">
        <f>'101 - VON'!J30</f>
        <v>0</v>
      </c>
      <c r="AH108" s="302"/>
      <c r="AI108" s="302"/>
      <c r="AJ108" s="302"/>
      <c r="AK108" s="302"/>
      <c r="AL108" s="302"/>
      <c r="AM108" s="302"/>
      <c r="AN108" s="301">
        <f t="shared" si="0"/>
        <v>0</v>
      </c>
      <c r="AO108" s="302"/>
      <c r="AP108" s="302"/>
      <c r="AQ108" s="96" t="s">
        <v>123</v>
      </c>
      <c r="AR108" s="97"/>
      <c r="AS108" s="111">
        <v>0</v>
      </c>
      <c r="AT108" s="112">
        <f t="shared" si="1"/>
        <v>0</v>
      </c>
      <c r="AU108" s="113">
        <f>'101 - VON'!P118</f>
        <v>0</v>
      </c>
      <c r="AV108" s="112">
        <f>'101 - VON'!J33</f>
        <v>0</v>
      </c>
      <c r="AW108" s="112">
        <f>'101 - VON'!J34</f>
        <v>0</v>
      </c>
      <c r="AX108" s="112">
        <f>'101 - VON'!J35</f>
        <v>0</v>
      </c>
      <c r="AY108" s="112">
        <f>'101 - VON'!J36</f>
        <v>0</v>
      </c>
      <c r="AZ108" s="112">
        <f>'101 - VON'!F33</f>
        <v>0</v>
      </c>
      <c r="BA108" s="112">
        <f>'101 - VON'!F34</f>
        <v>0</v>
      </c>
      <c r="BB108" s="112">
        <f>'101 - VON'!F35</f>
        <v>0</v>
      </c>
      <c r="BC108" s="112">
        <f>'101 - VON'!F36</f>
        <v>0</v>
      </c>
      <c r="BD108" s="114">
        <f>'101 - VON'!F37</f>
        <v>0</v>
      </c>
      <c r="BT108" s="102" t="s">
        <v>80</v>
      </c>
      <c r="BV108" s="102" t="s">
        <v>75</v>
      </c>
      <c r="BW108" s="102" t="s">
        <v>124</v>
      </c>
      <c r="BX108" s="102" t="s">
        <v>5</v>
      </c>
      <c r="CL108" s="102" t="s">
        <v>1</v>
      </c>
      <c r="CM108" s="102" t="s">
        <v>82</v>
      </c>
    </row>
    <row r="109" spans="1:57" s="2" customFormat="1" ht="30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9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39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</sheetData>
  <sheetProtection algorithmName="SHA-512" hashValue="SdVlDToqh1MZMJVJdLIPeACsqzhdEVflz7O/kMaccEz5OKYaRJfHzUhBLL8Qda5pyRnLFg1WF32NisEpbyTJjg==" saltValue="wbXUR87u/k2l4oMkAUEk2T43ko4YGyLzSna6uDyIpuCFF3ekOyZXmrG1Wbfjn6NKlkLNX6bB7vLlUWbz2EXdfA==" spinCount="100000" sheet="1" objects="1" scenarios="1" formatColumns="0" formatRows="0"/>
  <mergeCells count="94">
    <mergeCell ref="AN107:AP107"/>
    <mergeCell ref="AG107:AM107"/>
    <mergeCell ref="AN108:AP108"/>
    <mergeCell ref="AG108:AM108"/>
    <mergeCell ref="AN94:AP94"/>
    <mergeCell ref="AS89:AT91"/>
    <mergeCell ref="AN105:AP105"/>
    <mergeCell ref="AG105:AM105"/>
    <mergeCell ref="AN106:AP106"/>
    <mergeCell ref="AG106:AM106"/>
    <mergeCell ref="AR2:BE2"/>
    <mergeCell ref="AG98:AM98"/>
    <mergeCell ref="AG103:AM103"/>
    <mergeCell ref="AG102:AM102"/>
    <mergeCell ref="AG92:AM92"/>
    <mergeCell ref="AG97:AM97"/>
    <mergeCell ref="AG101:AM101"/>
    <mergeCell ref="AG100:AM100"/>
    <mergeCell ref="AG95:AM95"/>
    <mergeCell ref="AG99:AM99"/>
    <mergeCell ref="AG96:AM96"/>
    <mergeCell ref="AM87:AN87"/>
    <mergeCell ref="AM90:AP90"/>
    <mergeCell ref="AM89:AP89"/>
    <mergeCell ref="AN95:AP95"/>
    <mergeCell ref="AN98:AP98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D107:H107"/>
    <mergeCell ref="J107:AF107"/>
    <mergeCell ref="D108:H108"/>
    <mergeCell ref="J108:AF108"/>
    <mergeCell ref="AG94:AM94"/>
    <mergeCell ref="AG104:AM104"/>
    <mergeCell ref="L85:AO85"/>
    <mergeCell ref="D105:H105"/>
    <mergeCell ref="J105:AF105"/>
    <mergeCell ref="D106:H106"/>
    <mergeCell ref="J106:AF106"/>
    <mergeCell ref="AN104:AP104"/>
    <mergeCell ref="AN103:AP103"/>
    <mergeCell ref="AN97:AP97"/>
    <mergeCell ref="AN100:AP100"/>
    <mergeCell ref="AN101:AP101"/>
    <mergeCell ref="AN92:AP92"/>
    <mergeCell ref="AN96:AP96"/>
    <mergeCell ref="AN99:AP99"/>
    <mergeCell ref="AN102:AP102"/>
    <mergeCell ref="J104:AF104"/>
    <mergeCell ref="J95:AF95"/>
    <mergeCell ref="K100:AF100"/>
    <mergeCell ref="K101:AF101"/>
    <mergeCell ref="K96:AF96"/>
    <mergeCell ref="K97:AF97"/>
    <mergeCell ref="C92:G92"/>
    <mergeCell ref="D103:H103"/>
    <mergeCell ref="D98:H98"/>
    <mergeCell ref="D102:H102"/>
    <mergeCell ref="D104:H104"/>
    <mergeCell ref="D95:H95"/>
    <mergeCell ref="D99:H99"/>
    <mergeCell ref="E100:I100"/>
    <mergeCell ref="E97:I97"/>
    <mergeCell ref="E101:I101"/>
    <mergeCell ref="E96:I96"/>
    <mergeCell ref="I92:AF92"/>
    <mergeCell ref="J99:AF99"/>
    <mergeCell ref="J98:AF98"/>
    <mergeCell ref="J102:AF102"/>
    <mergeCell ref="J103:AF103"/>
  </mergeCells>
  <hyperlinks>
    <hyperlink ref="A96" location="'01.1 - SO 01.1 Architekto...'!C2" display="/"/>
    <hyperlink ref="A97" location="'SO 01.3 - SO 01.3 Technol...'!C2" display="/"/>
    <hyperlink ref="A98" location="'51 - IO 01 Příprava území...'!C2" display="/"/>
    <hyperlink ref="A100" location="'02.1 - IO 02.1 Kácení a o...'!C2" display="/"/>
    <hyperlink ref="A101" location="'02.2 - IO 02.2 Pěstební o...'!C2" display="/"/>
    <hyperlink ref="A102" location="'53 - IO 03 Komunikace a t...'!C2" display="/"/>
    <hyperlink ref="A103" location="'54 - IO 04 Mobiliář'!C2" display="/"/>
    <hyperlink ref="A104" location="'55 - IO 05 Napojení na vo...'!C2" display="/"/>
    <hyperlink ref="A105" location="'56 - IO 06 Napojení na ka...'!C2" display="/"/>
    <hyperlink ref="A106" location="'57 - IO 07 Napojení na ro...'!C2" display="/"/>
    <hyperlink ref="A107" location="'58 - IO 08 Veřejné osvětl...'!C2" display="/"/>
    <hyperlink ref="A108" location="'101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115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126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1102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ROUND((SUM(BE120:BE139)),2)</f>
        <v>0</v>
      </c>
      <c r="G33" s="34"/>
      <c r="H33" s="34"/>
      <c r="I33" s="137">
        <v>0.21</v>
      </c>
      <c r="J33" s="136">
        <f>ROUND(((SUM(BE120:BE139))*I33),2)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ROUND((SUM(BF120:BF139)),2)</f>
        <v>0</v>
      </c>
      <c r="G34" s="34"/>
      <c r="H34" s="34"/>
      <c r="I34" s="137">
        <v>0.15</v>
      </c>
      <c r="J34" s="136">
        <f>ROUND(((SUM(BF120:BF139))*I34),2)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ROUND((SUM(BG120:BG139)),2)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ROUND((SUM(BH120:BH139)),2)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ROUND((SUM(BI120:BI139)),2)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126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8" t="str">
        <f>E9</f>
        <v>56 - IO 06 Napojení na kanalizaci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131</v>
      </c>
      <c r="D94" s="163"/>
      <c r="E94" s="163"/>
      <c r="F94" s="163"/>
      <c r="G94" s="163"/>
      <c r="H94" s="163"/>
      <c r="I94" s="164"/>
      <c r="J94" s="165" t="s">
        <v>132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133</v>
      </c>
      <c r="D96" s="36"/>
      <c r="E96" s="36"/>
      <c r="F96" s="36"/>
      <c r="G96" s="36"/>
      <c r="H96" s="36"/>
      <c r="I96" s="122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4.95" customHeight="1">
      <c r="B97" s="167"/>
      <c r="C97" s="168"/>
      <c r="D97" s="169" t="s">
        <v>1103</v>
      </c>
      <c r="E97" s="170"/>
      <c r="F97" s="170"/>
      <c r="G97" s="170"/>
      <c r="H97" s="170"/>
      <c r="I97" s="171"/>
      <c r="J97" s="172">
        <f>J121</f>
        <v>0</v>
      </c>
      <c r="K97" s="168"/>
      <c r="L97" s="173"/>
    </row>
    <row r="98" spans="2:12" s="10" customFormat="1" ht="19.9" customHeight="1">
      <c r="B98" s="174"/>
      <c r="C98" s="104"/>
      <c r="D98" s="175" t="s">
        <v>1041</v>
      </c>
      <c r="E98" s="176"/>
      <c r="F98" s="176"/>
      <c r="G98" s="176"/>
      <c r="H98" s="176"/>
      <c r="I98" s="177"/>
      <c r="J98" s="178">
        <f>J122</f>
        <v>0</v>
      </c>
      <c r="K98" s="104"/>
      <c r="L98" s="179"/>
    </row>
    <row r="99" spans="2:12" s="10" customFormat="1" ht="19.9" customHeight="1">
      <c r="B99" s="174"/>
      <c r="C99" s="104"/>
      <c r="D99" s="175" t="s">
        <v>1104</v>
      </c>
      <c r="E99" s="176"/>
      <c r="F99" s="176"/>
      <c r="G99" s="176"/>
      <c r="H99" s="176"/>
      <c r="I99" s="177"/>
      <c r="J99" s="178">
        <f>J132</f>
        <v>0</v>
      </c>
      <c r="K99" s="104"/>
      <c r="L99" s="179"/>
    </row>
    <row r="100" spans="2:12" s="10" customFormat="1" ht="19.9" customHeight="1">
      <c r="B100" s="174"/>
      <c r="C100" s="104"/>
      <c r="D100" s="175" t="s">
        <v>1043</v>
      </c>
      <c r="E100" s="176"/>
      <c r="F100" s="176"/>
      <c r="G100" s="176"/>
      <c r="H100" s="176"/>
      <c r="I100" s="177"/>
      <c r="J100" s="178">
        <f>J137</f>
        <v>0</v>
      </c>
      <c r="K100" s="104"/>
      <c r="L100" s="179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22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8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61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144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3.25" customHeight="1">
      <c r="A110" s="34"/>
      <c r="B110" s="35"/>
      <c r="C110" s="36"/>
      <c r="D110" s="36"/>
      <c r="E110" s="325" t="str">
        <f>E7</f>
        <v>Regenerace panelového sídliště U nádraží - 7. etapa, podetapa 1 - Úprava vodního prvku</v>
      </c>
      <c r="F110" s="326"/>
      <c r="G110" s="326"/>
      <c r="H110" s="32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126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8" t="str">
        <f>E9</f>
        <v>56 - IO 06 Napojení na kanalizaci</v>
      </c>
      <c r="F112" s="327"/>
      <c r="G112" s="327"/>
      <c r="H112" s="327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123" t="s">
        <v>22</v>
      </c>
      <c r="J114" s="66" t="str">
        <f>IF(J12="","",J12)</f>
        <v>3. 6. 2019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123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123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80"/>
      <c r="B119" s="181"/>
      <c r="C119" s="182" t="s">
        <v>145</v>
      </c>
      <c r="D119" s="183" t="s">
        <v>58</v>
      </c>
      <c r="E119" s="183" t="s">
        <v>54</v>
      </c>
      <c r="F119" s="183" t="s">
        <v>55</v>
      </c>
      <c r="G119" s="183" t="s">
        <v>146</v>
      </c>
      <c r="H119" s="183" t="s">
        <v>147</v>
      </c>
      <c r="I119" s="184" t="s">
        <v>148</v>
      </c>
      <c r="J119" s="185" t="s">
        <v>132</v>
      </c>
      <c r="K119" s="186" t="s">
        <v>149</v>
      </c>
      <c r="L119" s="187"/>
      <c r="M119" s="75" t="s">
        <v>1</v>
      </c>
      <c r="N119" s="76" t="s">
        <v>37</v>
      </c>
      <c r="O119" s="76" t="s">
        <v>150</v>
      </c>
      <c r="P119" s="76" t="s">
        <v>151</v>
      </c>
      <c r="Q119" s="76" t="s">
        <v>152</v>
      </c>
      <c r="R119" s="76" t="s">
        <v>153</v>
      </c>
      <c r="S119" s="76" t="s">
        <v>154</v>
      </c>
      <c r="T119" s="77" t="s">
        <v>155</v>
      </c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</row>
    <row r="120" spans="1:63" s="2" customFormat="1" ht="22.9" customHeight="1">
      <c r="A120" s="34"/>
      <c r="B120" s="35"/>
      <c r="C120" s="82" t="s">
        <v>156</v>
      </c>
      <c r="D120" s="36"/>
      <c r="E120" s="36"/>
      <c r="F120" s="36"/>
      <c r="G120" s="36"/>
      <c r="H120" s="36"/>
      <c r="I120" s="122"/>
      <c r="J120" s="188">
        <f>BK120</f>
        <v>0</v>
      </c>
      <c r="K120" s="36"/>
      <c r="L120" s="39"/>
      <c r="M120" s="78"/>
      <c r="N120" s="189"/>
      <c r="O120" s="79"/>
      <c r="P120" s="190">
        <f>P121</f>
        <v>0</v>
      </c>
      <c r="Q120" s="79"/>
      <c r="R120" s="190">
        <f>R121</f>
        <v>0</v>
      </c>
      <c r="S120" s="79"/>
      <c r="T120" s="191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134</v>
      </c>
      <c r="BK120" s="192">
        <f>BK121</f>
        <v>0</v>
      </c>
    </row>
    <row r="121" spans="2:63" s="12" customFormat="1" ht="25.9" customHeight="1">
      <c r="B121" s="193"/>
      <c r="C121" s="194"/>
      <c r="D121" s="195" t="s">
        <v>72</v>
      </c>
      <c r="E121" s="196" t="s">
        <v>1044</v>
      </c>
      <c r="F121" s="196" t="s">
        <v>1105</v>
      </c>
      <c r="G121" s="194"/>
      <c r="H121" s="194"/>
      <c r="I121" s="197"/>
      <c r="J121" s="198">
        <f>BK121</f>
        <v>0</v>
      </c>
      <c r="K121" s="194"/>
      <c r="L121" s="199"/>
      <c r="M121" s="200"/>
      <c r="N121" s="201"/>
      <c r="O121" s="201"/>
      <c r="P121" s="202">
        <f>P122+P132+P137</f>
        <v>0</v>
      </c>
      <c r="Q121" s="201"/>
      <c r="R121" s="202">
        <f>R122+R132+R137</f>
        <v>0</v>
      </c>
      <c r="S121" s="201"/>
      <c r="T121" s="203">
        <f>T122+T132+T137</f>
        <v>0</v>
      </c>
      <c r="AR121" s="204" t="s">
        <v>80</v>
      </c>
      <c r="AT121" s="205" t="s">
        <v>72</v>
      </c>
      <c r="AU121" s="205" t="s">
        <v>73</v>
      </c>
      <c r="AY121" s="204" t="s">
        <v>159</v>
      </c>
      <c r="BK121" s="206">
        <f>BK122+BK132+BK137</f>
        <v>0</v>
      </c>
    </row>
    <row r="122" spans="2:63" s="12" customFormat="1" ht="22.9" customHeight="1">
      <c r="B122" s="193"/>
      <c r="C122" s="194"/>
      <c r="D122" s="195" t="s">
        <v>72</v>
      </c>
      <c r="E122" s="207" t="s">
        <v>1046</v>
      </c>
      <c r="F122" s="207" t="s">
        <v>1047</v>
      </c>
      <c r="G122" s="194"/>
      <c r="H122" s="194"/>
      <c r="I122" s="197"/>
      <c r="J122" s="208">
        <f>BK122</f>
        <v>0</v>
      </c>
      <c r="K122" s="194"/>
      <c r="L122" s="199"/>
      <c r="M122" s="200"/>
      <c r="N122" s="201"/>
      <c r="O122" s="201"/>
      <c r="P122" s="202">
        <f>SUM(P123:P131)</f>
        <v>0</v>
      </c>
      <c r="Q122" s="201"/>
      <c r="R122" s="202">
        <f>SUM(R123:R131)</f>
        <v>0</v>
      </c>
      <c r="S122" s="201"/>
      <c r="T122" s="203">
        <f>SUM(T123:T131)</f>
        <v>0</v>
      </c>
      <c r="AR122" s="204" t="s">
        <v>80</v>
      </c>
      <c r="AT122" s="205" t="s">
        <v>72</v>
      </c>
      <c r="AU122" s="205" t="s">
        <v>80</v>
      </c>
      <c r="AY122" s="204" t="s">
        <v>159</v>
      </c>
      <c r="BK122" s="206">
        <f>SUM(BK123:BK131)</f>
        <v>0</v>
      </c>
    </row>
    <row r="123" spans="1:65" s="2" customFormat="1" ht="21.75" customHeight="1">
      <c r="A123" s="34"/>
      <c r="B123" s="35"/>
      <c r="C123" s="209" t="s">
        <v>80</v>
      </c>
      <c r="D123" s="209" t="s">
        <v>161</v>
      </c>
      <c r="E123" s="210" t="s">
        <v>1106</v>
      </c>
      <c r="F123" s="211" t="s">
        <v>1107</v>
      </c>
      <c r="G123" s="212" t="s">
        <v>164</v>
      </c>
      <c r="H123" s="213">
        <v>201.696</v>
      </c>
      <c r="I123" s="214"/>
      <c r="J123" s="215">
        <f aca="true" t="shared" si="0" ref="J123:J131">ROUND(I123*H123,2)</f>
        <v>0</v>
      </c>
      <c r="K123" s="216"/>
      <c r="L123" s="39"/>
      <c r="M123" s="217" t="s">
        <v>1</v>
      </c>
      <c r="N123" s="218" t="s">
        <v>38</v>
      </c>
      <c r="O123" s="71"/>
      <c r="P123" s="219">
        <f aca="true" t="shared" si="1" ref="P123:P131">O123*H123</f>
        <v>0</v>
      </c>
      <c r="Q123" s="219">
        <v>0</v>
      </c>
      <c r="R123" s="219">
        <f aca="true" t="shared" si="2" ref="R123:R131">Q123*H123</f>
        <v>0</v>
      </c>
      <c r="S123" s="219">
        <v>0</v>
      </c>
      <c r="T123" s="220">
        <f aca="true" t="shared" si="3" ref="T123:T131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165</v>
      </c>
      <c r="AT123" s="221" t="s">
        <v>161</v>
      </c>
      <c r="AU123" s="221" t="s">
        <v>82</v>
      </c>
      <c r="AY123" s="17" t="s">
        <v>159</v>
      </c>
      <c r="BE123" s="222">
        <f aca="true" t="shared" si="4" ref="BE123:BE131">IF(N123="základní",J123,0)</f>
        <v>0</v>
      </c>
      <c r="BF123" s="222">
        <f aca="true" t="shared" si="5" ref="BF123:BF131">IF(N123="snížená",J123,0)</f>
        <v>0</v>
      </c>
      <c r="BG123" s="222">
        <f aca="true" t="shared" si="6" ref="BG123:BG131">IF(N123="zákl. přenesená",J123,0)</f>
        <v>0</v>
      </c>
      <c r="BH123" s="222">
        <f aca="true" t="shared" si="7" ref="BH123:BH131">IF(N123="sníž. přenesená",J123,0)</f>
        <v>0</v>
      </c>
      <c r="BI123" s="222">
        <f aca="true" t="shared" si="8" ref="BI123:BI131">IF(N123="nulová",J123,0)</f>
        <v>0</v>
      </c>
      <c r="BJ123" s="17" t="s">
        <v>80</v>
      </c>
      <c r="BK123" s="222">
        <f aca="true" t="shared" si="9" ref="BK123:BK131">ROUND(I123*H123,2)</f>
        <v>0</v>
      </c>
      <c r="BL123" s="17" t="s">
        <v>165</v>
      </c>
      <c r="BM123" s="221" t="s">
        <v>1108</v>
      </c>
    </row>
    <row r="124" spans="1:65" s="2" customFormat="1" ht="21.75" customHeight="1">
      <c r="A124" s="34"/>
      <c r="B124" s="35"/>
      <c r="C124" s="209" t="s">
        <v>82</v>
      </c>
      <c r="D124" s="209" t="s">
        <v>161</v>
      </c>
      <c r="E124" s="210" t="s">
        <v>1109</v>
      </c>
      <c r="F124" s="211" t="s">
        <v>1052</v>
      </c>
      <c r="G124" s="212" t="s">
        <v>240</v>
      </c>
      <c r="H124" s="213">
        <v>354.24</v>
      </c>
      <c r="I124" s="214"/>
      <c r="J124" s="215">
        <f t="shared" si="0"/>
        <v>0</v>
      </c>
      <c r="K124" s="216"/>
      <c r="L124" s="39"/>
      <c r="M124" s="217" t="s">
        <v>1</v>
      </c>
      <c r="N124" s="218" t="s">
        <v>38</v>
      </c>
      <c r="O124" s="71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165</v>
      </c>
      <c r="AT124" s="221" t="s">
        <v>161</v>
      </c>
      <c r="AU124" s="221" t="s">
        <v>82</v>
      </c>
      <c r="AY124" s="17" t="s">
        <v>159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7" t="s">
        <v>80</v>
      </c>
      <c r="BK124" s="222">
        <f t="shared" si="9"/>
        <v>0</v>
      </c>
      <c r="BL124" s="17" t="s">
        <v>165</v>
      </c>
      <c r="BM124" s="221" t="s">
        <v>1110</v>
      </c>
    </row>
    <row r="125" spans="1:65" s="2" customFormat="1" ht="16.5" customHeight="1">
      <c r="A125" s="34"/>
      <c r="B125" s="35"/>
      <c r="C125" s="209" t="s">
        <v>177</v>
      </c>
      <c r="D125" s="209" t="s">
        <v>161</v>
      </c>
      <c r="E125" s="210" t="s">
        <v>1111</v>
      </c>
      <c r="F125" s="211" t="s">
        <v>1112</v>
      </c>
      <c r="G125" s="212" t="s">
        <v>164</v>
      </c>
      <c r="H125" s="213">
        <v>30.731</v>
      </c>
      <c r="I125" s="214"/>
      <c r="J125" s="215">
        <f t="shared" si="0"/>
        <v>0</v>
      </c>
      <c r="K125" s="216"/>
      <c r="L125" s="39"/>
      <c r="M125" s="217" t="s">
        <v>1</v>
      </c>
      <c r="N125" s="218" t="s">
        <v>38</v>
      </c>
      <c r="O125" s="71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165</v>
      </c>
      <c r="AT125" s="221" t="s">
        <v>161</v>
      </c>
      <c r="AU125" s="221" t="s">
        <v>82</v>
      </c>
      <c r="AY125" s="17" t="s">
        <v>159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7" t="s">
        <v>80</v>
      </c>
      <c r="BK125" s="222">
        <f t="shared" si="9"/>
        <v>0</v>
      </c>
      <c r="BL125" s="17" t="s">
        <v>165</v>
      </c>
      <c r="BM125" s="221" t="s">
        <v>1113</v>
      </c>
    </row>
    <row r="126" spans="1:65" s="2" customFormat="1" ht="16.5" customHeight="1">
      <c r="A126" s="34"/>
      <c r="B126" s="35"/>
      <c r="C126" s="209" t="s">
        <v>165</v>
      </c>
      <c r="D126" s="209" t="s">
        <v>161</v>
      </c>
      <c r="E126" s="210" t="s">
        <v>1114</v>
      </c>
      <c r="F126" s="211" t="s">
        <v>1115</v>
      </c>
      <c r="G126" s="212" t="s">
        <v>164</v>
      </c>
      <c r="H126" s="213">
        <v>12.696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38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165</v>
      </c>
      <c r="AT126" s="221" t="s">
        <v>161</v>
      </c>
      <c r="AU126" s="221" t="s">
        <v>82</v>
      </c>
      <c r="AY126" s="17" t="s">
        <v>159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80</v>
      </c>
      <c r="BK126" s="222">
        <f t="shared" si="9"/>
        <v>0</v>
      </c>
      <c r="BL126" s="17" t="s">
        <v>165</v>
      </c>
      <c r="BM126" s="221" t="s">
        <v>1116</v>
      </c>
    </row>
    <row r="127" spans="1:65" s="2" customFormat="1" ht="16.5" customHeight="1">
      <c r="A127" s="34"/>
      <c r="B127" s="35"/>
      <c r="C127" s="209" t="s">
        <v>185</v>
      </c>
      <c r="D127" s="209" t="s">
        <v>161</v>
      </c>
      <c r="E127" s="210" t="s">
        <v>1117</v>
      </c>
      <c r="F127" s="211" t="s">
        <v>1118</v>
      </c>
      <c r="G127" s="212" t="s">
        <v>1119</v>
      </c>
      <c r="H127" s="213">
        <v>136.957</v>
      </c>
      <c r="I127" s="214"/>
      <c r="J127" s="215">
        <f t="shared" si="0"/>
        <v>0</v>
      </c>
      <c r="K127" s="216"/>
      <c r="L127" s="39"/>
      <c r="M127" s="217" t="s">
        <v>1</v>
      </c>
      <c r="N127" s="218" t="s">
        <v>38</v>
      </c>
      <c r="O127" s="71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165</v>
      </c>
      <c r="AT127" s="221" t="s">
        <v>161</v>
      </c>
      <c r="AU127" s="221" t="s">
        <v>82</v>
      </c>
      <c r="AY127" s="17" t="s">
        <v>159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80</v>
      </c>
      <c r="BK127" s="222">
        <f t="shared" si="9"/>
        <v>0</v>
      </c>
      <c r="BL127" s="17" t="s">
        <v>165</v>
      </c>
      <c r="BM127" s="221" t="s">
        <v>1120</v>
      </c>
    </row>
    <row r="128" spans="1:65" s="2" customFormat="1" ht="16.5" customHeight="1">
      <c r="A128" s="34"/>
      <c r="B128" s="35"/>
      <c r="C128" s="209" t="s">
        <v>191</v>
      </c>
      <c r="D128" s="209" t="s">
        <v>161</v>
      </c>
      <c r="E128" s="210" t="s">
        <v>1121</v>
      </c>
      <c r="F128" s="211" t="s">
        <v>1122</v>
      </c>
      <c r="G128" s="212" t="s">
        <v>253</v>
      </c>
      <c r="H128" s="213">
        <v>4</v>
      </c>
      <c r="I128" s="214"/>
      <c r="J128" s="215">
        <f t="shared" si="0"/>
        <v>0</v>
      </c>
      <c r="K128" s="216"/>
      <c r="L128" s="39"/>
      <c r="M128" s="217" t="s">
        <v>1</v>
      </c>
      <c r="N128" s="218" t="s">
        <v>38</v>
      </c>
      <c r="O128" s="71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165</v>
      </c>
      <c r="AT128" s="221" t="s">
        <v>161</v>
      </c>
      <c r="AU128" s="221" t="s">
        <v>82</v>
      </c>
      <c r="AY128" s="17" t="s">
        <v>159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7" t="s">
        <v>80</v>
      </c>
      <c r="BK128" s="222">
        <f t="shared" si="9"/>
        <v>0</v>
      </c>
      <c r="BL128" s="17" t="s">
        <v>165</v>
      </c>
      <c r="BM128" s="221" t="s">
        <v>1123</v>
      </c>
    </row>
    <row r="129" spans="1:65" s="2" customFormat="1" ht="16.5" customHeight="1">
      <c r="A129" s="34"/>
      <c r="B129" s="35"/>
      <c r="C129" s="209" t="s">
        <v>196</v>
      </c>
      <c r="D129" s="209" t="s">
        <v>161</v>
      </c>
      <c r="E129" s="210" t="s">
        <v>1124</v>
      </c>
      <c r="F129" s="211" t="s">
        <v>1125</v>
      </c>
      <c r="G129" s="212" t="s">
        <v>253</v>
      </c>
      <c r="H129" s="213">
        <v>70</v>
      </c>
      <c r="I129" s="214"/>
      <c r="J129" s="215">
        <f t="shared" si="0"/>
        <v>0</v>
      </c>
      <c r="K129" s="216"/>
      <c r="L129" s="39"/>
      <c r="M129" s="217" t="s">
        <v>1</v>
      </c>
      <c r="N129" s="218" t="s">
        <v>38</v>
      </c>
      <c r="O129" s="71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165</v>
      </c>
      <c r="AT129" s="221" t="s">
        <v>161</v>
      </c>
      <c r="AU129" s="221" t="s">
        <v>82</v>
      </c>
      <c r="AY129" s="17" t="s">
        <v>159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7" t="s">
        <v>80</v>
      </c>
      <c r="BK129" s="222">
        <f t="shared" si="9"/>
        <v>0</v>
      </c>
      <c r="BL129" s="17" t="s">
        <v>165</v>
      </c>
      <c r="BM129" s="221" t="s">
        <v>1126</v>
      </c>
    </row>
    <row r="130" spans="1:65" s="2" customFormat="1" ht="16.5" customHeight="1">
      <c r="A130" s="34"/>
      <c r="B130" s="35"/>
      <c r="C130" s="209" t="s">
        <v>201</v>
      </c>
      <c r="D130" s="209" t="s">
        <v>161</v>
      </c>
      <c r="E130" s="210" t="s">
        <v>1054</v>
      </c>
      <c r="F130" s="211" t="s">
        <v>1055</v>
      </c>
      <c r="G130" s="212" t="s">
        <v>164</v>
      </c>
      <c r="H130" s="213">
        <v>14.488</v>
      </c>
      <c r="I130" s="214"/>
      <c r="J130" s="215">
        <f t="shared" si="0"/>
        <v>0</v>
      </c>
      <c r="K130" s="216"/>
      <c r="L130" s="39"/>
      <c r="M130" s="217" t="s">
        <v>1</v>
      </c>
      <c r="N130" s="218" t="s">
        <v>38</v>
      </c>
      <c r="O130" s="71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165</v>
      </c>
      <c r="AT130" s="221" t="s">
        <v>161</v>
      </c>
      <c r="AU130" s="221" t="s">
        <v>82</v>
      </c>
      <c r="AY130" s="17" t="s">
        <v>159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7" t="s">
        <v>80</v>
      </c>
      <c r="BK130" s="222">
        <f t="shared" si="9"/>
        <v>0</v>
      </c>
      <c r="BL130" s="17" t="s">
        <v>165</v>
      </c>
      <c r="BM130" s="221" t="s">
        <v>1127</v>
      </c>
    </row>
    <row r="131" spans="1:65" s="2" customFormat="1" ht="16.5" customHeight="1">
      <c r="A131" s="34"/>
      <c r="B131" s="35"/>
      <c r="C131" s="209" t="s">
        <v>206</v>
      </c>
      <c r="D131" s="209" t="s">
        <v>161</v>
      </c>
      <c r="E131" s="210" t="s">
        <v>1063</v>
      </c>
      <c r="F131" s="211" t="s">
        <v>1064</v>
      </c>
      <c r="G131" s="212" t="s">
        <v>164</v>
      </c>
      <c r="H131" s="213">
        <v>64.739</v>
      </c>
      <c r="I131" s="214"/>
      <c r="J131" s="215">
        <f t="shared" si="0"/>
        <v>0</v>
      </c>
      <c r="K131" s="216"/>
      <c r="L131" s="39"/>
      <c r="M131" s="217" t="s">
        <v>1</v>
      </c>
      <c r="N131" s="218" t="s">
        <v>38</v>
      </c>
      <c r="O131" s="71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165</v>
      </c>
      <c r="AT131" s="221" t="s">
        <v>161</v>
      </c>
      <c r="AU131" s="221" t="s">
        <v>82</v>
      </c>
      <c r="AY131" s="17" t="s">
        <v>159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7" t="s">
        <v>80</v>
      </c>
      <c r="BK131" s="222">
        <f t="shared" si="9"/>
        <v>0</v>
      </c>
      <c r="BL131" s="17" t="s">
        <v>165</v>
      </c>
      <c r="BM131" s="221" t="s">
        <v>1128</v>
      </c>
    </row>
    <row r="132" spans="2:63" s="12" customFormat="1" ht="22.9" customHeight="1">
      <c r="B132" s="193"/>
      <c r="C132" s="194"/>
      <c r="D132" s="195" t="s">
        <v>72</v>
      </c>
      <c r="E132" s="207" t="s">
        <v>1075</v>
      </c>
      <c r="F132" s="207" t="s">
        <v>1129</v>
      </c>
      <c r="G132" s="194"/>
      <c r="H132" s="194"/>
      <c r="I132" s="197"/>
      <c r="J132" s="208">
        <f>BK132</f>
        <v>0</v>
      </c>
      <c r="K132" s="194"/>
      <c r="L132" s="199"/>
      <c r="M132" s="200"/>
      <c r="N132" s="201"/>
      <c r="O132" s="201"/>
      <c r="P132" s="202">
        <f>SUM(P133:P136)</f>
        <v>0</v>
      </c>
      <c r="Q132" s="201"/>
      <c r="R132" s="202">
        <f>SUM(R133:R136)</f>
        <v>0</v>
      </c>
      <c r="S132" s="201"/>
      <c r="T132" s="203">
        <f>SUM(T133:T136)</f>
        <v>0</v>
      </c>
      <c r="AR132" s="204" t="s">
        <v>80</v>
      </c>
      <c r="AT132" s="205" t="s">
        <v>72</v>
      </c>
      <c r="AU132" s="205" t="s">
        <v>80</v>
      </c>
      <c r="AY132" s="204" t="s">
        <v>159</v>
      </c>
      <c r="BK132" s="206">
        <f>SUM(BK133:BK136)</f>
        <v>0</v>
      </c>
    </row>
    <row r="133" spans="1:65" s="2" customFormat="1" ht="16.5" customHeight="1">
      <c r="A133" s="34"/>
      <c r="B133" s="35"/>
      <c r="C133" s="209" t="s">
        <v>211</v>
      </c>
      <c r="D133" s="209" t="s">
        <v>161</v>
      </c>
      <c r="E133" s="210" t="s">
        <v>1130</v>
      </c>
      <c r="F133" s="211" t="s">
        <v>1131</v>
      </c>
      <c r="G133" s="212" t="s">
        <v>1079</v>
      </c>
      <c r="H133" s="213">
        <v>1</v>
      </c>
      <c r="I133" s="214"/>
      <c r="J133" s="215">
        <f>ROUND(I133*H133,2)</f>
        <v>0</v>
      </c>
      <c r="K133" s="216"/>
      <c r="L133" s="39"/>
      <c r="M133" s="217" t="s">
        <v>1</v>
      </c>
      <c r="N133" s="218" t="s">
        <v>38</v>
      </c>
      <c r="O133" s="71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165</v>
      </c>
      <c r="AT133" s="221" t="s">
        <v>161</v>
      </c>
      <c r="AU133" s="221" t="s">
        <v>82</v>
      </c>
      <c r="AY133" s="17" t="s">
        <v>159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7" t="s">
        <v>80</v>
      </c>
      <c r="BK133" s="222">
        <f>ROUND(I133*H133,2)</f>
        <v>0</v>
      </c>
      <c r="BL133" s="17" t="s">
        <v>165</v>
      </c>
      <c r="BM133" s="221" t="s">
        <v>1132</v>
      </c>
    </row>
    <row r="134" spans="1:65" s="2" customFormat="1" ht="21.75" customHeight="1">
      <c r="A134" s="34"/>
      <c r="B134" s="35"/>
      <c r="C134" s="209" t="s">
        <v>216</v>
      </c>
      <c r="D134" s="209" t="s">
        <v>161</v>
      </c>
      <c r="E134" s="210" t="s">
        <v>1133</v>
      </c>
      <c r="F134" s="211" t="s">
        <v>1134</v>
      </c>
      <c r="G134" s="212" t="s">
        <v>764</v>
      </c>
      <c r="H134" s="213">
        <v>1</v>
      </c>
      <c r="I134" s="214"/>
      <c r="J134" s="215">
        <f>ROUND(I134*H134,2)</f>
        <v>0</v>
      </c>
      <c r="K134" s="216"/>
      <c r="L134" s="39"/>
      <c r="M134" s="217" t="s">
        <v>1</v>
      </c>
      <c r="N134" s="218" t="s">
        <v>38</v>
      </c>
      <c r="O134" s="71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1" t="s">
        <v>165</v>
      </c>
      <c r="AT134" s="221" t="s">
        <v>161</v>
      </c>
      <c r="AU134" s="221" t="s">
        <v>82</v>
      </c>
      <c r="AY134" s="17" t="s">
        <v>159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80</v>
      </c>
      <c r="BK134" s="222">
        <f>ROUND(I134*H134,2)</f>
        <v>0</v>
      </c>
      <c r="BL134" s="17" t="s">
        <v>165</v>
      </c>
      <c r="BM134" s="221" t="s">
        <v>1135</v>
      </c>
    </row>
    <row r="135" spans="1:65" s="2" customFormat="1" ht="16.5" customHeight="1">
      <c r="A135" s="34"/>
      <c r="B135" s="35"/>
      <c r="C135" s="209" t="s">
        <v>222</v>
      </c>
      <c r="D135" s="209" t="s">
        <v>161</v>
      </c>
      <c r="E135" s="210" t="s">
        <v>1136</v>
      </c>
      <c r="F135" s="211" t="s">
        <v>1137</v>
      </c>
      <c r="G135" s="212" t="s">
        <v>1079</v>
      </c>
      <c r="H135" s="213">
        <v>1</v>
      </c>
      <c r="I135" s="214"/>
      <c r="J135" s="215">
        <f>ROUND(I135*H135,2)</f>
        <v>0</v>
      </c>
      <c r="K135" s="216"/>
      <c r="L135" s="39"/>
      <c r="M135" s="217" t="s">
        <v>1</v>
      </c>
      <c r="N135" s="218" t="s">
        <v>38</v>
      </c>
      <c r="O135" s="71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1" t="s">
        <v>165</v>
      </c>
      <c r="AT135" s="221" t="s">
        <v>161</v>
      </c>
      <c r="AU135" s="221" t="s">
        <v>82</v>
      </c>
      <c r="AY135" s="17" t="s">
        <v>159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80</v>
      </c>
      <c r="BK135" s="222">
        <f>ROUND(I135*H135,2)</f>
        <v>0</v>
      </c>
      <c r="BL135" s="17" t="s">
        <v>165</v>
      </c>
      <c r="BM135" s="221" t="s">
        <v>1138</v>
      </c>
    </row>
    <row r="136" spans="1:65" s="2" customFormat="1" ht="16.5" customHeight="1">
      <c r="A136" s="34"/>
      <c r="B136" s="35"/>
      <c r="C136" s="209" t="s">
        <v>229</v>
      </c>
      <c r="D136" s="209" t="s">
        <v>161</v>
      </c>
      <c r="E136" s="210" t="s">
        <v>1139</v>
      </c>
      <c r="F136" s="211" t="s">
        <v>1140</v>
      </c>
      <c r="G136" s="212" t="s">
        <v>1079</v>
      </c>
      <c r="H136" s="213">
        <v>2</v>
      </c>
      <c r="I136" s="214"/>
      <c r="J136" s="215">
        <f>ROUND(I136*H136,2)</f>
        <v>0</v>
      </c>
      <c r="K136" s="216"/>
      <c r="L136" s="39"/>
      <c r="M136" s="217" t="s">
        <v>1</v>
      </c>
      <c r="N136" s="218" t="s">
        <v>38</v>
      </c>
      <c r="O136" s="7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1" t="s">
        <v>165</v>
      </c>
      <c r="AT136" s="221" t="s">
        <v>161</v>
      </c>
      <c r="AU136" s="221" t="s">
        <v>82</v>
      </c>
      <c r="AY136" s="17" t="s">
        <v>159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80</v>
      </c>
      <c r="BK136" s="222">
        <f>ROUND(I136*H136,2)</f>
        <v>0</v>
      </c>
      <c r="BL136" s="17" t="s">
        <v>165</v>
      </c>
      <c r="BM136" s="221" t="s">
        <v>1141</v>
      </c>
    </row>
    <row r="137" spans="2:63" s="12" customFormat="1" ht="22.9" customHeight="1">
      <c r="B137" s="193"/>
      <c r="C137" s="194"/>
      <c r="D137" s="195" t="s">
        <v>72</v>
      </c>
      <c r="E137" s="207" t="s">
        <v>1093</v>
      </c>
      <c r="F137" s="207" t="s">
        <v>1094</v>
      </c>
      <c r="G137" s="194"/>
      <c r="H137" s="194"/>
      <c r="I137" s="197"/>
      <c r="J137" s="208">
        <f>BK137</f>
        <v>0</v>
      </c>
      <c r="K137" s="194"/>
      <c r="L137" s="199"/>
      <c r="M137" s="200"/>
      <c r="N137" s="201"/>
      <c r="O137" s="201"/>
      <c r="P137" s="202">
        <f>SUM(P138:P139)</f>
        <v>0</v>
      </c>
      <c r="Q137" s="201"/>
      <c r="R137" s="202">
        <f>SUM(R138:R139)</f>
        <v>0</v>
      </c>
      <c r="S137" s="201"/>
      <c r="T137" s="203">
        <f>SUM(T138:T139)</f>
        <v>0</v>
      </c>
      <c r="AR137" s="204" t="s">
        <v>80</v>
      </c>
      <c r="AT137" s="205" t="s">
        <v>72</v>
      </c>
      <c r="AU137" s="205" t="s">
        <v>80</v>
      </c>
      <c r="AY137" s="204" t="s">
        <v>159</v>
      </c>
      <c r="BK137" s="206">
        <f>SUM(BK138:BK139)</f>
        <v>0</v>
      </c>
    </row>
    <row r="138" spans="1:65" s="2" customFormat="1" ht="16.5" customHeight="1">
      <c r="A138" s="34"/>
      <c r="B138" s="35"/>
      <c r="C138" s="209" t="s">
        <v>233</v>
      </c>
      <c r="D138" s="209" t="s">
        <v>161</v>
      </c>
      <c r="E138" s="210" t="s">
        <v>1142</v>
      </c>
      <c r="F138" s="211" t="s">
        <v>1096</v>
      </c>
      <c r="G138" s="212" t="s">
        <v>1097</v>
      </c>
      <c r="H138" s="213">
        <v>1</v>
      </c>
      <c r="I138" s="214"/>
      <c r="J138" s="215">
        <f>ROUND(I138*H138,2)</f>
        <v>0</v>
      </c>
      <c r="K138" s="216"/>
      <c r="L138" s="39"/>
      <c r="M138" s="217" t="s">
        <v>1</v>
      </c>
      <c r="N138" s="218" t="s">
        <v>38</v>
      </c>
      <c r="O138" s="7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1" t="s">
        <v>165</v>
      </c>
      <c r="AT138" s="221" t="s">
        <v>161</v>
      </c>
      <c r="AU138" s="221" t="s">
        <v>82</v>
      </c>
      <c r="AY138" s="17" t="s">
        <v>159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7" t="s">
        <v>80</v>
      </c>
      <c r="BK138" s="222">
        <f>ROUND(I138*H138,2)</f>
        <v>0</v>
      </c>
      <c r="BL138" s="17" t="s">
        <v>165</v>
      </c>
      <c r="BM138" s="221" t="s">
        <v>1143</v>
      </c>
    </row>
    <row r="139" spans="1:65" s="2" customFormat="1" ht="16.5" customHeight="1">
      <c r="A139" s="34"/>
      <c r="B139" s="35"/>
      <c r="C139" s="209" t="s">
        <v>8</v>
      </c>
      <c r="D139" s="209" t="s">
        <v>161</v>
      </c>
      <c r="E139" s="210" t="s">
        <v>1144</v>
      </c>
      <c r="F139" s="211" t="s">
        <v>1100</v>
      </c>
      <c r="G139" s="212" t="s">
        <v>1097</v>
      </c>
      <c r="H139" s="213">
        <v>1</v>
      </c>
      <c r="I139" s="214"/>
      <c r="J139" s="215">
        <f>ROUND(I139*H139,2)</f>
        <v>0</v>
      </c>
      <c r="K139" s="216"/>
      <c r="L139" s="39"/>
      <c r="M139" s="268" t="s">
        <v>1</v>
      </c>
      <c r="N139" s="269" t="s">
        <v>38</v>
      </c>
      <c r="O139" s="270"/>
      <c r="P139" s="271">
        <f>O139*H139</f>
        <v>0</v>
      </c>
      <c r="Q139" s="271">
        <v>0</v>
      </c>
      <c r="R139" s="271">
        <f>Q139*H139</f>
        <v>0</v>
      </c>
      <c r="S139" s="271">
        <v>0</v>
      </c>
      <c r="T139" s="27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1" t="s">
        <v>165</v>
      </c>
      <c r="AT139" s="221" t="s">
        <v>161</v>
      </c>
      <c r="AU139" s="221" t="s">
        <v>82</v>
      </c>
      <c r="AY139" s="17" t="s">
        <v>159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80</v>
      </c>
      <c r="BK139" s="222">
        <f>ROUND(I139*H139,2)</f>
        <v>0</v>
      </c>
      <c r="BL139" s="17" t="s">
        <v>165</v>
      </c>
      <c r="BM139" s="221" t="s">
        <v>1145</v>
      </c>
    </row>
    <row r="140" spans="1:31" s="2" customFormat="1" ht="6.95" customHeight="1">
      <c r="A140" s="34"/>
      <c r="B140" s="54"/>
      <c r="C140" s="55"/>
      <c r="D140" s="55"/>
      <c r="E140" s="55"/>
      <c r="F140" s="55"/>
      <c r="G140" s="55"/>
      <c r="H140" s="55"/>
      <c r="I140" s="158"/>
      <c r="J140" s="55"/>
      <c r="K140" s="55"/>
      <c r="L140" s="39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sheetProtection algorithmName="SHA-512" hashValue="SCTj6Wz0uVpaBe+xDZ26CniLFQCOIHcwsxDBq3tKCepJS0zTx8jbbe5VHPLaj8+LCpsxFCMacnRrrTtaazicyQ==" saltValue="ewXL1lgRNm1UYNgWXhPZNCjhcx7yOPN13+fXYK0QFV05IVdReRiXk9v2koNYtaUhTyzoxLjHTpQ9rCg/w6sZ2Q==" spinCount="100000" sheet="1" objects="1" scenarios="1" formatColumns="0" formatRows="0" autoFilter="0"/>
  <autoFilter ref="C119:K13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118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126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1146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ROUND(J117,2)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ROUND((SUM(BE117:BE129)),2)</f>
        <v>0</v>
      </c>
      <c r="G33" s="34"/>
      <c r="H33" s="34"/>
      <c r="I33" s="137">
        <v>0.21</v>
      </c>
      <c r="J33" s="136">
        <f>ROUND(((SUM(BE117:BE129))*I33),2)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ROUND((SUM(BF117:BF129)),2)</f>
        <v>0</v>
      </c>
      <c r="G34" s="34"/>
      <c r="H34" s="34"/>
      <c r="I34" s="137">
        <v>0.15</v>
      </c>
      <c r="J34" s="136">
        <f>ROUND(((SUM(BF117:BF129))*I34),2)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ROUND((SUM(BG117:BG129)),2)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ROUND((SUM(BH117:BH129)),2)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ROUND((SUM(BI117:BI129)),2)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126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8" t="str">
        <f>E9</f>
        <v>57 - IO 07 Napojení na rozvod NN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131</v>
      </c>
      <c r="D94" s="163"/>
      <c r="E94" s="163"/>
      <c r="F94" s="163"/>
      <c r="G94" s="163"/>
      <c r="H94" s="163"/>
      <c r="I94" s="164"/>
      <c r="J94" s="165" t="s">
        <v>132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133</v>
      </c>
      <c r="D96" s="36"/>
      <c r="E96" s="36"/>
      <c r="F96" s="36"/>
      <c r="G96" s="36"/>
      <c r="H96" s="36"/>
      <c r="I96" s="122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4.95" customHeight="1">
      <c r="B97" s="167"/>
      <c r="C97" s="168"/>
      <c r="D97" s="169" t="s">
        <v>1147</v>
      </c>
      <c r="E97" s="170"/>
      <c r="F97" s="170"/>
      <c r="G97" s="170"/>
      <c r="H97" s="170"/>
      <c r="I97" s="171"/>
      <c r="J97" s="172">
        <f>J118</f>
        <v>0</v>
      </c>
      <c r="K97" s="168"/>
      <c r="L97" s="173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122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158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161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144</v>
      </c>
      <c r="D104" s="36"/>
      <c r="E104" s="36"/>
      <c r="F104" s="36"/>
      <c r="G104" s="36"/>
      <c r="H104" s="36"/>
      <c r="I104" s="122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3.25" customHeight="1">
      <c r="A107" s="34"/>
      <c r="B107" s="35"/>
      <c r="C107" s="36"/>
      <c r="D107" s="36"/>
      <c r="E107" s="325" t="str">
        <f>E7</f>
        <v>Regenerace panelového sídliště U nádraží - 7. etapa, podetapa 1 - Úprava vodního prvku</v>
      </c>
      <c r="F107" s="326"/>
      <c r="G107" s="326"/>
      <c r="H107" s="32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126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78" t="str">
        <f>E9</f>
        <v>57 - IO 07 Napojení na rozvod NN</v>
      </c>
      <c r="F109" s="327"/>
      <c r="G109" s="327"/>
      <c r="H109" s="327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 xml:space="preserve"> </v>
      </c>
      <c r="G111" s="36"/>
      <c r="H111" s="36"/>
      <c r="I111" s="123" t="s">
        <v>22</v>
      </c>
      <c r="J111" s="66" t="str">
        <f>IF(J12="","",J12)</f>
        <v>3. 6. 2019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24</v>
      </c>
      <c r="D113" s="36"/>
      <c r="E113" s="36"/>
      <c r="F113" s="27" t="str">
        <f>E15</f>
        <v xml:space="preserve"> </v>
      </c>
      <c r="G113" s="36"/>
      <c r="H113" s="36"/>
      <c r="I113" s="123" t="s">
        <v>29</v>
      </c>
      <c r="J113" s="32" t="str">
        <f>E21</f>
        <v xml:space="preserve"> 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27</v>
      </c>
      <c r="D114" s="36"/>
      <c r="E114" s="36"/>
      <c r="F114" s="27" t="str">
        <f>IF(E18="","",E18)</f>
        <v>Vyplň údaj</v>
      </c>
      <c r="G114" s="36"/>
      <c r="H114" s="36"/>
      <c r="I114" s="123" t="s">
        <v>31</v>
      </c>
      <c r="J114" s="32" t="str">
        <f>E24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80"/>
      <c r="B116" s="181"/>
      <c r="C116" s="182" t="s">
        <v>145</v>
      </c>
      <c r="D116" s="183" t="s">
        <v>58</v>
      </c>
      <c r="E116" s="183" t="s">
        <v>54</v>
      </c>
      <c r="F116" s="183" t="s">
        <v>55</v>
      </c>
      <c r="G116" s="183" t="s">
        <v>146</v>
      </c>
      <c r="H116" s="183" t="s">
        <v>147</v>
      </c>
      <c r="I116" s="184" t="s">
        <v>148</v>
      </c>
      <c r="J116" s="185" t="s">
        <v>132</v>
      </c>
      <c r="K116" s="186" t="s">
        <v>149</v>
      </c>
      <c r="L116" s="187"/>
      <c r="M116" s="75" t="s">
        <v>1</v>
      </c>
      <c r="N116" s="76" t="s">
        <v>37</v>
      </c>
      <c r="O116" s="76" t="s">
        <v>150</v>
      </c>
      <c r="P116" s="76" t="s">
        <v>151</v>
      </c>
      <c r="Q116" s="76" t="s">
        <v>152</v>
      </c>
      <c r="R116" s="76" t="s">
        <v>153</v>
      </c>
      <c r="S116" s="76" t="s">
        <v>154</v>
      </c>
      <c r="T116" s="77" t="s">
        <v>155</v>
      </c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</row>
    <row r="117" spans="1:63" s="2" customFormat="1" ht="22.9" customHeight="1">
      <c r="A117" s="34"/>
      <c r="B117" s="35"/>
      <c r="C117" s="82" t="s">
        <v>156</v>
      </c>
      <c r="D117" s="36"/>
      <c r="E117" s="36"/>
      <c r="F117" s="36"/>
      <c r="G117" s="36"/>
      <c r="H117" s="36"/>
      <c r="I117" s="122"/>
      <c r="J117" s="188">
        <f>BK117</f>
        <v>0</v>
      </c>
      <c r="K117" s="36"/>
      <c r="L117" s="39"/>
      <c r="M117" s="78"/>
      <c r="N117" s="189"/>
      <c r="O117" s="79"/>
      <c r="P117" s="190">
        <f>P118</f>
        <v>0</v>
      </c>
      <c r="Q117" s="79"/>
      <c r="R117" s="190">
        <f>R118</f>
        <v>0</v>
      </c>
      <c r="S117" s="79"/>
      <c r="T117" s="191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72</v>
      </c>
      <c r="AU117" s="17" t="s">
        <v>134</v>
      </c>
      <c r="BK117" s="192">
        <f>BK118</f>
        <v>0</v>
      </c>
    </row>
    <row r="118" spans="2:63" s="12" customFormat="1" ht="25.9" customHeight="1">
      <c r="B118" s="193"/>
      <c r="C118" s="194"/>
      <c r="D118" s="195" t="s">
        <v>72</v>
      </c>
      <c r="E118" s="196" t="s">
        <v>1044</v>
      </c>
      <c r="F118" s="196" t="s">
        <v>1148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SUM(P119:P129)</f>
        <v>0</v>
      </c>
      <c r="Q118" s="201"/>
      <c r="R118" s="202">
        <f>SUM(R119:R129)</f>
        <v>0</v>
      </c>
      <c r="S118" s="201"/>
      <c r="T118" s="203">
        <f>SUM(T119:T129)</f>
        <v>0</v>
      </c>
      <c r="AR118" s="204" t="s">
        <v>80</v>
      </c>
      <c r="AT118" s="205" t="s">
        <v>72</v>
      </c>
      <c r="AU118" s="205" t="s">
        <v>73</v>
      </c>
      <c r="AY118" s="204" t="s">
        <v>159</v>
      </c>
      <c r="BK118" s="206">
        <f>SUM(BK119:BK129)</f>
        <v>0</v>
      </c>
    </row>
    <row r="119" spans="1:65" s="2" customFormat="1" ht="16.5" customHeight="1">
      <c r="A119" s="34"/>
      <c r="B119" s="35"/>
      <c r="C119" s="209" t="s">
        <v>80</v>
      </c>
      <c r="D119" s="209" t="s">
        <v>161</v>
      </c>
      <c r="E119" s="210" t="s">
        <v>1149</v>
      </c>
      <c r="F119" s="211" t="s">
        <v>1150</v>
      </c>
      <c r="G119" s="212" t="s">
        <v>253</v>
      </c>
      <c r="H119" s="213">
        <v>71</v>
      </c>
      <c r="I119" s="214"/>
      <c r="J119" s="215">
        <f aca="true" t="shared" si="0" ref="J119:J129">ROUND(I119*H119,2)</f>
        <v>0</v>
      </c>
      <c r="K119" s="216"/>
      <c r="L119" s="39"/>
      <c r="M119" s="217" t="s">
        <v>1</v>
      </c>
      <c r="N119" s="218" t="s">
        <v>38</v>
      </c>
      <c r="O119" s="71"/>
      <c r="P119" s="219">
        <f aca="true" t="shared" si="1" ref="P119:P129">O119*H119</f>
        <v>0</v>
      </c>
      <c r="Q119" s="219">
        <v>0</v>
      </c>
      <c r="R119" s="219">
        <f aca="true" t="shared" si="2" ref="R119:R129">Q119*H119</f>
        <v>0</v>
      </c>
      <c r="S119" s="219">
        <v>0</v>
      </c>
      <c r="T119" s="220">
        <f aca="true" t="shared" si="3" ref="T119:T129"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21" t="s">
        <v>165</v>
      </c>
      <c r="AT119" s="221" t="s">
        <v>161</v>
      </c>
      <c r="AU119" s="221" t="s">
        <v>80</v>
      </c>
      <c r="AY119" s="17" t="s">
        <v>159</v>
      </c>
      <c r="BE119" s="222">
        <f aca="true" t="shared" si="4" ref="BE119:BE129">IF(N119="základní",J119,0)</f>
        <v>0</v>
      </c>
      <c r="BF119" s="222">
        <f aca="true" t="shared" si="5" ref="BF119:BF129">IF(N119="snížená",J119,0)</f>
        <v>0</v>
      </c>
      <c r="BG119" s="222">
        <f aca="true" t="shared" si="6" ref="BG119:BG129">IF(N119="zákl. přenesená",J119,0)</f>
        <v>0</v>
      </c>
      <c r="BH119" s="222">
        <f aca="true" t="shared" si="7" ref="BH119:BH129">IF(N119="sníž. přenesená",J119,0)</f>
        <v>0</v>
      </c>
      <c r="BI119" s="222">
        <f aca="true" t="shared" si="8" ref="BI119:BI129">IF(N119="nulová",J119,0)</f>
        <v>0</v>
      </c>
      <c r="BJ119" s="17" t="s">
        <v>80</v>
      </c>
      <c r="BK119" s="222">
        <f aca="true" t="shared" si="9" ref="BK119:BK129">ROUND(I119*H119,2)</f>
        <v>0</v>
      </c>
      <c r="BL119" s="17" t="s">
        <v>165</v>
      </c>
      <c r="BM119" s="221" t="s">
        <v>1151</v>
      </c>
    </row>
    <row r="120" spans="1:65" s="2" customFormat="1" ht="16.5" customHeight="1">
      <c r="A120" s="34"/>
      <c r="B120" s="35"/>
      <c r="C120" s="209" t="s">
        <v>82</v>
      </c>
      <c r="D120" s="209" t="s">
        <v>161</v>
      </c>
      <c r="E120" s="210" t="s">
        <v>1152</v>
      </c>
      <c r="F120" s="211" t="s">
        <v>1153</v>
      </c>
      <c r="G120" s="212" t="s">
        <v>253</v>
      </c>
      <c r="H120" s="213">
        <v>34</v>
      </c>
      <c r="I120" s="214"/>
      <c r="J120" s="215">
        <f t="shared" si="0"/>
        <v>0</v>
      </c>
      <c r="K120" s="216"/>
      <c r="L120" s="39"/>
      <c r="M120" s="217" t="s">
        <v>1</v>
      </c>
      <c r="N120" s="218" t="s">
        <v>38</v>
      </c>
      <c r="O120" s="71"/>
      <c r="P120" s="219">
        <f t="shared" si="1"/>
        <v>0</v>
      </c>
      <c r="Q120" s="219">
        <v>0</v>
      </c>
      <c r="R120" s="219">
        <f t="shared" si="2"/>
        <v>0</v>
      </c>
      <c r="S120" s="219">
        <v>0</v>
      </c>
      <c r="T120" s="220">
        <f t="shared" si="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21" t="s">
        <v>165</v>
      </c>
      <c r="AT120" s="221" t="s">
        <v>161</v>
      </c>
      <c r="AU120" s="221" t="s">
        <v>80</v>
      </c>
      <c r="AY120" s="17" t="s">
        <v>159</v>
      </c>
      <c r="BE120" s="222">
        <f t="shared" si="4"/>
        <v>0</v>
      </c>
      <c r="BF120" s="222">
        <f t="shared" si="5"/>
        <v>0</v>
      </c>
      <c r="BG120" s="222">
        <f t="shared" si="6"/>
        <v>0</v>
      </c>
      <c r="BH120" s="222">
        <f t="shared" si="7"/>
        <v>0</v>
      </c>
      <c r="BI120" s="222">
        <f t="shared" si="8"/>
        <v>0</v>
      </c>
      <c r="BJ120" s="17" t="s">
        <v>80</v>
      </c>
      <c r="BK120" s="222">
        <f t="shared" si="9"/>
        <v>0</v>
      </c>
      <c r="BL120" s="17" t="s">
        <v>165</v>
      </c>
      <c r="BM120" s="221" t="s">
        <v>1154</v>
      </c>
    </row>
    <row r="121" spans="1:65" s="2" customFormat="1" ht="21.75" customHeight="1">
      <c r="A121" s="34"/>
      <c r="B121" s="35"/>
      <c r="C121" s="209" t="s">
        <v>177</v>
      </c>
      <c r="D121" s="209" t="s">
        <v>161</v>
      </c>
      <c r="E121" s="210" t="s">
        <v>1155</v>
      </c>
      <c r="F121" s="211" t="s">
        <v>1156</v>
      </c>
      <c r="G121" s="212" t="s">
        <v>1079</v>
      </c>
      <c r="H121" s="213">
        <v>2</v>
      </c>
      <c r="I121" s="214"/>
      <c r="J121" s="215">
        <f t="shared" si="0"/>
        <v>0</v>
      </c>
      <c r="K121" s="216"/>
      <c r="L121" s="39"/>
      <c r="M121" s="217" t="s">
        <v>1</v>
      </c>
      <c r="N121" s="218" t="s">
        <v>38</v>
      </c>
      <c r="O121" s="71"/>
      <c r="P121" s="219">
        <f t="shared" si="1"/>
        <v>0</v>
      </c>
      <c r="Q121" s="219">
        <v>0</v>
      </c>
      <c r="R121" s="219">
        <f t="shared" si="2"/>
        <v>0</v>
      </c>
      <c r="S121" s="219">
        <v>0</v>
      </c>
      <c r="T121" s="220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1" t="s">
        <v>165</v>
      </c>
      <c r="AT121" s="221" t="s">
        <v>161</v>
      </c>
      <c r="AU121" s="221" t="s">
        <v>80</v>
      </c>
      <c r="AY121" s="17" t="s">
        <v>159</v>
      </c>
      <c r="BE121" s="222">
        <f t="shared" si="4"/>
        <v>0</v>
      </c>
      <c r="BF121" s="222">
        <f t="shared" si="5"/>
        <v>0</v>
      </c>
      <c r="BG121" s="222">
        <f t="shared" si="6"/>
        <v>0</v>
      </c>
      <c r="BH121" s="222">
        <f t="shared" si="7"/>
        <v>0</v>
      </c>
      <c r="BI121" s="222">
        <f t="shared" si="8"/>
        <v>0</v>
      </c>
      <c r="BJ121" s="17" t="s">
        <v>80</v>
      </c>
      <c r="BK121" s="222">
        <f t="shared" si="9"/>
        <v>0</v>
      </c>
      <c r="BL121" s="17" t="s">
        <v>165</v>
      </c>
      <c r="BM121" s="221" t="s">
        <v>1157</v>
      </c>
    </row>
    <row r="122" spans="1:65" s="2" customFormat="1" ht="44.25" customHeight="1">
      <c r="A122" s="34"/>
      <c r="B122" s="35"/>
      <c r="C122" s="209" t="s">
        <v>165</v>
      </c>
      <c r="D122" s="209" t="s">
        <v>161</v>
      </c>
      <c r="E122" s="210" t="s">
        <v>1158</v>
      </c>
      <c r="F122" s="211" t="s">
        <v>1159</v>
      </c>
      <c r="G122" s="212" t="s">
        <v>253</v>
      </c>
      <c r="H122" s="213">
        <v>67</v>
      </c>
      <c r="I122" s="214"/>
      <c r="J122" s="215">
        <f t="shared" si="0"/>
        <v>0</v>
      </c>
      <c r="K122" s="216"/>
      <c r="L122" s="39"/>
      <c r="M122" s="217" t="s">
        <v>1</v>
      </c>
      <c r="N122" s="218" t="s">
        <v>38</v>
      </c>
      <c r="O122" s="71"/>
      <c r="P122" s="219">
        <f t="shared" si="1"/>
        <v>0</v>
      </c>
      <c r="Q122" s="219">
        <v>0</v>
      </c>
      <c r="R122" s="219">
        <f t="shared" si="2"/>
        <v>0</v>
      </c>
      <c r="S122" s="219">
        <v>0</v>
      </c>
      <c r="T122" s="220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21" t="s">
        <v>165</v>
      </c>
      <c r="AT122" s="221" t="s">
        <v>161</v>
      </c>
      <c r="AU122" s="221" t="s">
        <v>80</v>
      </c>
      <c r="AY122" s="17" t="s">
        <v>159</v>
      </c>
      <c r="BE122" s="222">
        <f t="shared" si="4"/>
        <v>0</v>
      </c>
      <c r="BF122" s="222">
        <f t="shared" si="5"/>
        <v>0</v>
      </c>
      <c r="BG122" s="222">
        <f t="shared" si="6"/>
        <v>0</v>
      </c>
      <c r="BH122" s="222">
        <f t="shared" si="7"/>
        <v>0</v>
      </c>
      <c r="BI122" s="222">
        <f t="shared" si="8"/>
        <v>0</v>
      </c>
      <c r="BJ122" s="17" t="s">
        <v>80</v>
      </c>
      <c r="BK122" s="222">
        <f t="shared" si="9"/>
        <v>0</v>
      </c>
      <c r="BL122" s="17" t="s">
        <v>165</v>
      </c>
      <c r="BM122" s="221" t="s">
        <v>1160</v>
      </c>
    </row>
    <row r="123" spans="1:65" s="2" customFormat="1" ht="16.5" customHeight="1">
      <c r="A123" s="34"/>
      <c r="B123" s="35"/>
      <c r="C123" s="209" t="s">
        <v>185</v>
      </c>
      <c r="D123" s="209" t="s">
        <v>161</v>
      </c>
      <c r="E123" s="210" t="s">
        <v>1161</v>
      </c>
      <c r="F123" s="211" t="s">
        <v>1162</v>
      </c>
      <c r="G123" s="212" t="s">
        <v>253</v>
      </c>
      <c r="H123" s="213">
        <v>67</v>
      </c>
      <c r="I123" s="214"/>
      <c r="J123" s="215">
        <f t="shared" si="0"/>
        <v>0</v>
      </c>
      <c r="K123" s="216"/>
      <c r="L123" s="39"/>
      <c r="M123" s="217" t="s">
        <v>1</v>
      </c>
      <c r="N123" s="218" t="s">
        <v>38</v>
      </c>
      <c r="O123" s="71"/>
      <c r="P123" s="219">
        <f t="shared" si="1"/>
        <v>0</v>
      </c>
      <c r="Q123" s="219">
        <v>0</v>
      </c>
      <c r="R123" s="219">
        <f t="shared" si="2"/>
        <v>0</v>
      </c>
      <c r="S123" s="219">
        <v>0</v>
      </c>
      <c r="T123" s="220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165</v>
      </c>
      <c r="AT123" s="221" t="s">
        <v>161</v>
      </c>
      <c r="AU123" s="221" t="s">
        <v>80</v>
      </c>
      <c r="AY123" s="17" t="s">
        <v>159</v>
      </c>
      <c r="BE123" s="222">
        <f t="shared" si="4"/>
        <v>0</v>
      </c>
      <c r="BF123" s="222">
        <f t="shared" si="5"/>
        <v>0</v>
      </c>
      <c r="BG123" s="222">
        <f t="shared" si="6"/>
        <v>0</v>
      </c>
      <c r="BH123" s="222">
        <f t="shared" si="7"/>
        <v>0</v>
      </c>
      <c r="BI123" s="222">
        <f t="shared" si="8"/>
        <v>0</v>
      </c>
      <c r="BJ123" s="17" t="s">
        <v>80</v>
      </c>
      <c r="BK123" s="222">
        <f t="shared" si="9"/>
        <v>0</v>
      </c>
      <c r="BL123" s="17" t="s">
        <v>165</v>
      </c>
      <c r="BM123" s="221" t="s">
        <v>1163</v>
      </c>
    </row>
    <row r="124" spans="1:65" s="2" customFormat="1" ht="55.5" customHeight="1">
      <c r="A124" s="34"/>
      <c r="B124" s="35"/>
      <c r="C124" s="209" t="s">
        <v>191</v>
      </c>
      <c r="D124" s="209" t="s">
        <v>161</v>
      </c>
      <c r="E124" s="210" t="s">
        <v>1164</v>
      </c>
      <c r="F124" s="211" t="s">
        <v>1165</v>
      </c>
      <c r="G124" s="212" t="s">
        <v>1079</v>
      </c>
      <c r="H124" s="213">
        <v>1</v>
      </c>
      <c r="I124" s="214"/>
      <c r="J124" s="215">
        <f t="shared" si="0"/>
        <v>0</v>
      </c>
      <c r="K124" s="216"/>
      <c r="L124" s="39"/>
      <c r="M124" s="217" t="s">
        <v>1</v>
      </c>
      <c r="N124" s="218" t="s">
        <v>38</v>
      </c>
      <c r="O124" s="71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165</v>
      </c>
      <c r="AT124" s="221" t="s">
        <v>161</v>
      </c>
      <c r="AU124" s="221" t="s">
        <v>80</v>
      </c>
      <c r="AY124" s="17" t="s">
        <v>159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7" t="s">
        <v>80</v>
      </c>
      <c r="BK124" s="222">
        <f t="shared" si="9"/>
        <v>0</v>
      </c>
      <c r="BL124" s="17" t="s">
        <v>165</v>
      </c>
      <c r="BM124" s="221" t="s">
        <v>1166</v>
      </c>
    </row>
    <row r="125" spans="1:65" s="2" customFormat="1" ht="44.25" customHeight="1">
      <c r="A125" s="34"/>
      <c r="B125" s="35"/>
      <c r="C125" s="209" t="s">
        <v>196</v>
      </c>
      <c r="D125" s="209" t="s">
        <v>161</v>
      </c>
      <c r="E125" s="210" t="s">
        <v>1167</v>
      </c>
      <c r="F125" s="211" t="s">
        <v>1168</v>
      </c>
      <c r="G125" s="212" t="s">
        <v>1079</v>
      </c>
      <c r="H125" s="213">
        <v>1</v>
      </c>
      <c r="I125" s="214"/>
      <c r="J125" s="215">
        <f t="shared" si="0"/>
        <v>0</v>
      </c>
      <c r="K125" s="216"/>
      <c r="L125" s="39"/>
      <c r="M125" s="217" t="s">
        <v>1</v>
      </c>
      <c r="N125" s="218" t="s">
        <v>38</v>
      </c>
      <c r="O125" s="71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165</v>
      </c>
      <c r="AT125" s="221" t="s">
        <v>161</v>
      </c>
      <c r="AU125" s="221" t="s">
        <v>80</v>
      </c>
      <c r="AY125" s="17" t="s">
        <v>159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7" t="s">
        <v>80</v>
      </c>
      <c r="BK125" s="222">
        <f t="shared" si="9"/>
        <v>0</v>
      </c>
      <c r="BL125" s="17" t="s">
        <v>165</v>
      </c>
      <c r="BM125" s="221" t="s">
        <v>1169</v>
      </c>
    </row>
    <row r="126" spans="1:65" s="2" customFormat="1" ht="44.25" customHeight="1">
      <c r="A126" s="34"/>
      <c r="B126" s="35"/>
      <c r="C126" s="209" t="s">
        <v>201</v>
      </c>
      <c r="D126" s="209" t="s">
        <v>161</v>
      </c>
      <c r="E126" s="210" t="s">
        <v>1170</v>
      </c>
      <c r="F126" s="211" t="s">
        <v>1171</v>
      </c>
      <c r="G126" s="212" t="s">
        <v>253</v>
      </c>
      <c r="H126" s="213">
        <v>65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38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165</v>
      </c>
      <c r="AT126" s="221" t="s">
        <v>161</v>
      </c>
      <c r="AU126" s="221" t="s">
        <v>80</v>
      </c>
      <c r="AY126" s="17" t="s">
        <v>159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80</v>
      </c>
      <c r="BK126" s="222">
        <f t="shared" si="9"/>
        <v>0</v>
      </c>
      <c r="BL126" s="17" t="s">
        <v>165</v>
      </c>
      <c r="BM126" s="221" t="s">
        <v>1172</v>
      </c>
    </row>
    <row r="127" spans="1:65" s="2" customFormat="1" ht="16.5" customHeight="1">
      <c r="A127" s="34"/>
      <c r="B127" s="35"/>
      <c r="C127" s="209" t="s">
        <v>206</v>
      </c>
      <c r="D127" s="209" t="s">
        <v>161</v>
      </c>
      <c r="E127" s="210" t="s">
        <v>1173</v>
      </c>
      <c r="F127" s="211" t="s">
        <v>1174</v>
      </c>
      <c r="G127" s="212" t="s">
        <v>164</v>
      </c>
      <c r="H127" s="213">
        <v>5</v>
      </c>
      <c r="I127" s="214"/>
      <c r="J127" s="215">
        <f t="shared" si="0"/>
        <v>0</v>
      </c>
      <c r="K127" s="216"/>
      <c r="L127" s="39"/>
      <c r="M127" s="217" t="s">
        <v>1</v>
      </c>
      <c r="N127" s="218" t="s">
        <v>38</v>
      </c>
      <c r="O127" s="71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165</v>
      </c>
      <c r="AT127" s="221" t="s">
        <v>161</v>
      </c>
      <c r="AU127" s="221" t="s">
        <v>80</v>
      </c>
      <c r="AY127" s="17" t="s">
        <v>159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80</v>
      </c>
      <c r="BK127" s="222">
        <f t="shared" si="9"/>
        <v>0</v>
      </c>
      <c r="BL127" s="17" t="s">
        <v>165</v>
      </c>
      <c r="BM127" s="221" t="s">
        <v>1175</v>
      </c>
    </row>
    <row r="128" spans="1:65" s="2" customFormat="1" ht="16.5" customHeight="1">
      <c r="A128" s="34"/>
      <c r="B128" s="35"/>
      <c r="C128" s="209" t="s">
        <v>211</v>
      </c>
      <c r="D128" s="209" t="s">
        <v>161</v>
      </c>
      <c r="E128" s="210" t="s">
        <v>1176</v>
      </c>
      <c r="F128" s="211" t="s">
        <v>1177</v>
      </c>
      <c r="G128" s="212" t="s">
        <v>1079</v>
      </c>
      <c r="H128" s="213">
        <v>1</v>
      </c>
      <c r="I128" s="214"/>
      <c r="J128" s="215">
        <f t="shared" si="0"/>
        <v>0</v>
      </c>
      <c r="K128" s="216"/>
      <c r="L128" s="39"/>
      <c r="M128" s="217" t="s">
        <v>1</v>
      </c>
      <c r="N128" s="218" t="s">
        <v>38</v>
      </c>
      <c r="O128" s="71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165</v>
      </c>
      <c r="AT128" s="221" t="s">
        <v>161</v>
      </c>
      <c r="AU128" s="221" t="s">
        <v>80</v>
      </c>
      <c r="AY128" s="17" t="s">
        <v>159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7" t="s">
        <v>80</v>
      </c>
      <c r="BK128" s="222">
        <f t="shared" si="9"/>
        <v>0</v>
      </c>
      <c r="BL128" s="17" t="s">
        <v>165</v>
      </c>
      <c r="BM128" s="221" t="s">
        <v>1178</v>
      </c>
    </row>
    <row r="129" spans="1:65" s="2" customFormat="1" ht="16.5" customHeight="1">
      <c r="A129" s="34"/>
      <c r="B129" s="35"/>
      <c r="C129" s="209" t="s">
        <v>216</v>
      </c>
      <c r="D129" s="209" t="s">
        <v>161</v>
      </c>
      <c r="E129" s="210" t="s">
        <v>1179</v>
      </c>
      <c r="F129" s="211" t="s">
        <v>1180</v>
      </c>
      <c r="G129" s="212" t="s">
        <v>1079</v>
      </c>
      <c r="H129" s="213">
        <v>1</v>
      </c>
      <c r="I129" s="214"/>
      <c r="J129" s="215">
        <f t="shared" si="0"/>
        <v>0</v>
      </c>
      <c r="K129" s="216"/>
      <c r="L129" s="39"/>
      <c r="M129" s="268" t="s">
        <v>1</v>
      </c>
      <c r="N129" s="269" t="s">
        <v>38</v>
      </c>
      <c r="O129" s="270"/>
      <c r="P129" s="271">
        <f t="shared" si="1"/>
        <v>0</v>
      </c>
      <c r="Q129" s="271">
        <v>0</v>
      </c>
      <c r="R129" s="271">
        <f t="shared" si="2"/>
        <v>0</v>
      </c>
      <c r="S129" s="271">
        <v>0</v>
      </c>
      <c r="T129" s="272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165</v>
      </c>
      <c r="AT129" s="221" t="s">
        <v>161</v>
      </c>
      <c r="AU129" s="221" t="s">
        <v>80</v>
      </c>
      <c r="AY129" s="17" t="s">
        <v>159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7" t="s">
        <v>80</v>
      </c>
      <c r="BK129" s="222">
        <f t="shared" si="9"/>
        <v>0</v>
      </c>
      <c r="BL129" s="17" t="s">
        <v>165</v>
      </c>
      <c r="BM129" s="221" t="s">
        <v>1181</v>
      </c>
    </row>
    <row r="130" spans="1:31" s="2" customFormat="1" ht="6.95" customHeight="1">
      <c r="A130" s="34"/>
      <c r="B130" s="54"/>
      <c r="C130" s="55"/>
      <c r="D130" s="55"/>
      <c r="E130" s="55"/>
      <c r="F130" s="55"/>
      <c r="G130" s="55"/>
      <c r="H130" s="55"/>
      <c r="I130" s="158"/>
      <c r="J130" s="55"/>
      <c r="K130" s="55"/>
      <c r="L130" s="39"/>
      <c r="M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</sheetData>
  <sheetProtection algorithmName="SHA-512" hashValue="ejJAuwbSJfKFOqstYj9HXyK2a3SkajrDXYmHwpkptZb0mbLHAgatSRfbw97NHyQn6KwqRKorOyU+yvPUZw6/mA==" saltValue="3t+UeIHi5sFyrDEpfMUwQKiGklXBmBPu184f4CGsjhzWYJB7ypiktdkPhNHnH2APrvTwcxi7/sfiBxcXcWZaNA==" spinCount="100000" sheet="1" objects="1" scenarios="1" formatColumns="0" formatRows="0" autoFilter="0"/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121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126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1182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ROUND(J117,2)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ROUND((SUM(BE117:BE127)),2)</f>
        <v>0</v>
      </c>
      <c r="G33" s="34"/>
      <c r="H33" s="34"/>
      <c r="I33" s="137">
        <v>0.21</v>
      </c>
      <c r="J33" s="136">
        <f>ROUND(((SUM(BE117:BE127))*I33),2)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ROUND((SUM(BF117:BF127)),2)</f>
        <v>0</v>
      </c>
      <c r="G34" s="34"/>
      <c r="H34" s="34"/>
      <c r="I34" s="137">
        <v>0.15</v>
      </c>
      <c r="J34" s="136">
        <f>ROUND(((SUM(BF117:BF127))*I34),2)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ROUND((SUM(BG117:BG127)),2)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ROUND((SUM(BH117:BH127)),2)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ROUND((SUM(BI117:BI127)),2)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126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8" t="str">
        <f>E9</f>
        <v>58 - IO 08 Veřejné osvětlení - příprava pro podetapu 2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131</v>
      </c>
      <c r="D94" s="163"/>
      <c r="E94" s="163"/>
      <c r="F94" s="163"/>
      <c r="G94" s="163"/>
      <c r="H94" s="163"/>
      <c r="I94" s="164"/>
      <c r="J94" s="165" t="s">
        <v>132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133</v>
      </c>
      <c r="D96" s="36"/>
      <c r="E96" s="36"/>
      <c r="F96" s="36"/>
      <c r="G96" s="36"/>
      <c r="H96" s="36"/>
      <c r="I96" s="122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4.95" customHeight="1">
      <c r="B97" s="167"/>
      <c r="C97" s="168"/>
      <c r="D97" s="169" t="s">
        <v>1183</v>
      </c>
      <c r="E97" s="170"/>
      <c r="F97" s="170"/>
      <c r="G97" s="170"/>
      <c r="H97" s="170"/>
      <c r="I97" s="171"/>
      <c r="J97" s="172">
        <f>J118</f>
        <v>0</v>
      </c>
      <c r="K97" s="168"/>
      <c r="L97" s="173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122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158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161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144</v>
      </c>
      <c r="D104" s="36"/>
      <c r="E104" s="36"/>
      <c r="F104" s="36"/>
      <c r="G104" s="36"/>
      <c r="H104" s="36"/>
      <c r="I104" s="122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3.25" customHeight="1">
      <c r="A107" s="34"/>
      <c r="B107" s="35"/>
      <c r="C107" s="36"/>
      <c r="D107" s="36"/>
      <c r="E107" s="325" t="str">
        <f>E7</f>
        <v>Regenerace panelového sídliště U nádraží - 7. etapa, podetapa 1 - Úprava vodního prvku</v>
      </c>
      <c r="F107" s="326"/>
      <c r="G107" s="326"/>
      <c r="H107" s="32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126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78" t="str">
        <f>E9</f>
        <v>58 - IO 08 Veřejné osvětlení - příprava pro podetapu 2</v>
      </c>
      <c r="F109" s="327"/>
      <c r="G109" s="327"/>
      <c r="H109" s="327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 xml:space="preserve"> </v>
      </c>
      <c r="G111" s="36"/>
      <c r="H111" s="36"/>
      <c r="I111" s="123" t="s">
        <v>22</v>
      </c>
      <c r="J111" s="66" t="str">
        <f>IF(J12="","",J12)</f>
        <v>3. 6. 2019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24</v>
      </c>
      <c r="D113" s="36"/>
      <c r="E113" s="36"/>
      <c r="F113" s="27" t="str">
        <f>E15</f>
        <v xml:space="preserve"> </v>
      </c>
      <c r="G113" s="36"/>
      <c r="H113" s="36"/>
      <c r="I113" s="123" t="s">
        <v>29</v>
      </c>
      <c r="J113" s="32" t="str">
        <f>E21</f>
        <v xml:space="preserve"> 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27</v>
      </c>
      <c r="D114" s="36"/>
      <c r="E114" s="36"/>
      <c r="F114" s="27" t="str">
        <f>IF(E18="","",E18)</f>
        <v>Vyplň údaj</v>
      </c>
      <c r="G114" s="36"/>
      <c r="H114" s="36"/>
      <c r="I114" s="123" t="s">
        <v>31</v>
      </c>
      <c r="J114" s="32" t="str">
        <f>E24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80"/>
      <c r="B116" s="181"/>
      <c r="C116" s="182" t="s">
        <v>145</v>
      </c>
      <c r="D116" s="183" t="s">
        <v>58</v>
      </c>
      <c r="E116" s="183" t="s">
        <v>54</v>
      </c>
      <c r="F116" s="183" t="s">
        <v>55</v>
      </c>
      <c r="G116" s="183" t="s">
        <v>146</v>
      </c>
      <c r="H116" s="183" t="s">
        <v>147</v>
      </c>
      <c r="I116" s="184" t="s">
        <v>148</v>
      </c>
      <c r="J116" s="185" t="s">
        <v>132</v>
      </c>
      <c r="K116" s="186" t="s">
        <v>149</v>
      </c>
      <c r="L116" s="187"/>
      <c r="M116" s="75" t="s">
        <v>1</v>
      </c>
      <c r="N116" s="76" t="s">
        <v>37</v>
      </c>
      <c r="O116" s="76" t="s">
        <v>150</v>
      </c>
      <c r="P116" s="76" t="s">
        <v>151</v>
      </c>
      <c r="Q116" s="76" t="s">
        <v>152</v>
      </c>
      <c r="R116" s="76" t="s">
        <v>153</v>
      </c>
      <c r="S116" s="76" t="s">
        <v>154</v>
      </c>
      <c r="T116" s="77" t="s">
        <v>155</v>
      </c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</row>
    <row r="117" spans="1:63" s="2" customFormat="1" ht="22.9" customHeight="1">
      <c r="A117" s="34"/>
      <c r="B117" s="35"/>
      <c r="C117" s="82" t="s">
        <v>156</v>
      </c>
      <c r="D117" s="36"/>
      <c r="E117" s="36"/>
      <c r="F117" s="36"/>
      <c r="G117" s="36"/>
      <c r="H117" s="36"/>
      <c r="I117" s="122"/>
      <c r="J117" s="188">
        <f>BK117</f>
        <v>0</v>
      </c>
      <c r="K117" s="36"/>
      <c r="L117" s="39"/>
      <c r="M117" s="78"/>
      <c r="N117" s="189"/>
      <c r="O117" s="79"/>
      <c r="P117" s="190">
        <f>P118</f>
        <v>0</v>
      </c>
      <c r="Q117" s="79"/>
      <c r="R117" s="190">
        <f>R118</f>
        <v>0</v>
      </c>
      <c r="S117" s="79"/>
      <c r="T117" s="191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72</v>
      </c>
      <c r="AU117" s="17" t="s">
        <v>134</v>
      </c>
      <c r="BK117" s="192">
        <f>BK118</f>
        <v>0</v>
      </c>
    </row>
    <row r="118" spans="2:63" s="12" customFormat="1" ht="25.9" customHeight="1">
      <c r="B118" s="193"/>
      <c r="C118" s="194"/>
      <c r="D118" s="195" t="s">
        <v>72</v>
      </c>
      <c r="E118" s="196" t="s">
        <v>1075</v>
      </c>
      <c r="F118" s="196" t="s">
        <v>1184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SUM(P119:P127)</f>
        <v>0</v>
      </c>
      <c r="Q118" s="201"/>
      <c r="R118" s="202">
        <f>SUM(R119:R127)</f>
        <v>0</v>
      </c>
      <c r="S118" s="201"/>
      <c r="T118" s="203">
        <f>SUM(T119:T127)</f>
        <v>0</v>
      </c>
      <c r="AR118" s="204" t="s">
        <v>80</v>
      </c>
      <c r="AT118" s="205" t="s">
        <v>72</v>
      </c>
      <c r="AU118" s="205" t="s">
        <v>73</v>
      </c>
      <c r="AY118" s="204" t="s">
        <v>159</v>
      </c>
      <c r="BK118" s="206">
        <f>SUM(BK119:BK127)</f>
        <v>0</v>
      </c>
    </row>
    <row r="119" spans="1:65" s="2" customFormat="1" ht="16.5" customHeight="1">
      <c r="A119" s="34"/>
      <c r="B119" s="35"/>
      <c r="C119" s="209" t="s">
        <v>80</v>
      </c>
      <c r="D119" s="209" t="s">
        <v>161</v>
      </c>
      <c r="E119" s="210" t="s">
        <v>1152</v>
      </c>
      <c r="F119" s="211" t="s">
        <v>1153</v>
      </c>
      <c r="G119" s="212" t="s">
        <v>253</v>
      </c>
      <c r="H119" s="213">
        <v>49</v>
      </c>
      <c r="I119" s="214"/>
      <c r="J119" s="215">
        <f aca="true" t="shared" si="0" ref="J119:J127">ROUND(I119*H119,2)</f>
        <v>0</v>
      </c>
      <c r="K119" s="216"/>
      <c r="L119" s="39"/>
      <c r="M119" s="217" t="s">
        <v>1</v>
      </c>
      <c r="N119" s="218" t="s">
        <v>38</v>
      </c>
      <c r="O119" s="71"/>
      <c r="P119" s="219">
        <f aca="true" t="shared" si="1" ref="P119:P127">O119*H119</f>
        <v>0</v>
      </c>
      <c r="Q119" s="219">
        <v>0</v>
      </c>
      <c r="R119" s="219">
        <f aca="true" t="shared" si="2" ref="R119:R127">Q119*H119</f>
        <v>0</v>
      </c>
      <c r="S119" s="219">
        <v>0</v>
      </c>
      <c r="T119" s="220">
        <f aca="true" t="shared" si="3" ref="T119:T127"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21" t="s">
        <v>165</v>
      </c>
      <c r="AT119" s="221" t="s">
        <v>161</v>
      </c>
      <c r="AU119" s="221" t="s">
        <v>80</v>
      </c>
      <c r="AY119" s="17" t="s">
        <v>159</v>
      </c>
      <c r="BE119" s="222">
        <f aca="true" t="shared" si="4" ref="BE119:BE127">IF(N119="základní",J119,0)</f>
        <v>0</v>
      </c>
      <c r="BF119" s="222">
        <f aca="true" t="shared" si="5" ref="BF119:BF127">IF(N119="snížená",J119,0)</f>
        <v>0</v>
      </c>
      <c r="BG119" s="222">
        <f aca="true" t="shared" si="6" ref="BG119:BG127">IF(N119="zákl. přenesená",J119,0)</f>
        <v>0</v>
      </c>
      <c r="BH119" s="222">
        <f aca="true" t="shared" si="7" ref="BH119:BH127">IF(N119="sníž. přenesená",J119,0)</f>
        <v>0</v>
      </c>
      <c r="BI119" s="222">
        <f aca="true" t="shared" si="8" ref="BI119:BI127">IF(N119="nulová",J119,0)</f>
        <v>0</v>
      </c>
      <c r="BJ119" s="17" t="s">
        <v>80</v>
      </c>
      <c r="BK119" s="222">
        <f aca="true" t="shared" si="9" ref="BK119:BK127">ROUND(I119*H119,2)</f>
        <v>0</v>
      </c>
      <c r="BL119" s="17" t="s">
        <v>165</v>
      </c>
      <c r="BM119" s="221" t="s">
        <v>1185</v>
      </c>
    </row>
    <row r="120" spans="1:65" s="2" customFormat="1" ht="21.75" customHeight="1">
      <c r="A120" s="34"/>
      <c r="B120" s="35"/>
      <c r="C120" s="209" t="s">
        <v>82</v>
      </c>
      <c r="D120" s="209" t="s">
        <v>161</v>
      </c>
      <c r="E120" s="210" t="s">
        <v>1155</v>
      </c>
      <c r="F120" s="211" t="s">
        <v>1156</v>
      </c>
      <c r="G120" s="212" t="s">
        <v>1079</v>
      </c>
      <c r="H120" s="213">
        <v>4</v>
      </c>
      <c r="I120" s="214"/>
      <c r="J120" s="215">
        <f t="shared" si="0"/>
        <v>0</v>
      </c>
      <c r="K120" s="216"/>
      <c r="L120" s="39"/>
      <c r="M120" s="217" t="s">
        <v>1</v>
      </c>
      <c r="N120" s="218" t="s">
        <v>38</v>
      </c>
      <c r="O120" s="71"/>
      <c r="P120" s="219">
        <f t="shared" si="1"/>
        <v>0</v>
      </c>
      <c r="Q120" s="219">
        <v>0</v>
      </c>
      <c r="R120" s="219">
        <f t="shared" si="2"/>
        <v>0</v>
      </c>
      <c r="S120" s="219">
        <v>0</v>
      </c>
      <c r="T120" s="220">
        <f t="shared" si="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21" t="s">
        <v>165</v>
      </c>
      <c r="AT120" s="221" t="s">
        <v>161</v>
      </c>
      <c r="AU120" s="221" t="s">
        <v>80</v>
      </c>
      <c r="AY120" s="17" t="s">
        <v>159</v>
      </c>
      <c r="BE120" s="222">
        <f t="shared" si="4"/>
        <v>0</v>
      </c>
      <c r="BF120" s="222">
        <f t="shared" si="5"/>
        <v>0</v>
      </c>
      <c r="BG120" s="222">
        <f t="shared" si="6"/>
        <v>0</v>
      </c>
      <c r="BH120" s="222">
        <f t="shared" si="7"/>
        <v>0</v>
      </c>
      <c r="BI120" s="222">
        <f t="shared" si="8"/>
        <v>0</v>
      </c>
      <c r="BJ120" s="17" t="s">
        <v>80</v>
      </c>
      <c r="BK120" s="222">
        <f t="shared" si="9"/>
        <v>0</v>
      </c>
      <c r="BL120" s="17" t="s">
        <v>165</v>
      </c>
      <c r="BM120" s="221" t="s">
        <v>1186</v>
      </c>
    </row>
    <row r="121" spans="1:65" s="2" customFormat="1" ht="16.5" customHeight="1">
      <c r="A121" s="34"/>
      <c r="B121" s="35"/>
      <c r="C121" s="209" t="s">
        <v>177</v>
      </c>
      <c r="D121" s="209" t="s">
        <v>161</v>
      </c>
      <c r="E121" s="210" t="s">
        <v>1161</v>
      </c>
      <c r="F121" s="211" t="s">
        <v>1162</v>
      </c>
      <c r="G121" s="212" t="s">
        <v>253</v>
      </c>
      <c r="H121" s="213">
        <v>67</v>
      </c>
      <c r="I121" s="214"/>
      <c r="J121" s="215">
        <f t="shared" si="0"/>
        <v>0</v>
      </c>
      <c r="K121" s="216"/>
      <c r="L121" s="39"/>
      <c r="M121" s="217" t="s">
        <v>1</v>
      </c>
      <c r="N121" s="218" t="s">
        <v>38</v>
      </c>
      <c r="O121" s="71"/>
      <c r="P121" s="219">
        <f t="shared" si="1"/>
        <v>0</v>
      </c>
      <c r="Q121" s="219">
        <v>0</v>
      </c>
      <c r="R121" s="219">
        <f t="shared" si="2"/>
        <v>0</v>
      </c>
      <c r="S121" s="219">
        <v>0</v>
      </c>
      <c r="T121" s="220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1" t="s">
        <v>165</v>
      </c>
      <c r="AT121" s="221" t="s">
        <v>161</v>
      </c>
      <c r="AU121" s="221" t="s">
        <v>80</v>
      </c>
      <c r="AY121" s="17" t="s">
        <v>159</v>
      </c>
      <c r="BE121" s="222">
        <f t="shared" si="4"/>
        <v>0</v>
      </c>
      <c r="BF121" s="222">
        <f t="shared" si="5"/>
        <v>0</v>
      </c>
      <c r="BG121" s="222">
        <f t="shared" si="6"/>
        <v>0</v>
      </c>
      <c r="BH121" s="222">
        <f t="shared" si="7"/>
        <v>0</v>
      </c>
      <c r="BI121" s="222">
        <f t="shared" si="8"/>
        <v>0</v>
      </c>
      <c r="BJ121" s="17" t="s">
        <v>80</v>
      </c>
      <c r="BK121" s="222">
        <f t="shared" si="9"/>
        <v>0</v>
      </c>
      <c r="BL121" s="17" t="s">
        <v>165</v>
      </c>
      <c r="BM121" s="221" t="s">
        <v>1187</v>
      </c>
    </row>
    <row r="122" spans="1:65" s="2" customFormat="1" ht="44.25" customHeight="1">
      <c r="A122" s="34"/>
      <c r="B122" s="35"/>
      <c r="C122" s="209" t="s">
        <v>165</v>
      </c>
      <c r="D122" s="209" t="s">
        <v>161</v>
      </c>
      <c r="E122" s="210" t="s">
        <v>1170</v>
      </c>
      <c r="F122" s="211" t="s">
        <v>1171</v>
      </c>
      <c r="G122" s="212" t="s">
        <v>253</v>
      </c>
      <c r="H122" s="213">
        <v>43</v>
      </c>
      <c r="I122" s="214"/>
      <c r="J122" s="215">
        <f t="shared" si="0"/>
        <v>0</v>
      </c>
      <c r="K122" s="216"/>
      <c r="L122" s="39"/>
      <c r="M122" s="217" t="s">
        <v>1</v>
      </c>
      <c r="N122" s="218" t="s">
        <v>38</v>
      </c>
      <c r="O122" s="71"/>
      <c r="P122" s="219">
        <f t="shared" si="1"/>
        <v>0</v>
      </c>
      <c r="Q122" s="219">
        <v>0</v>
      </c>
      <c r="R122" s="219">
        <f t="shared" si="2"/>
        <v>0</v>
      </c>
      <c r="S122" s="219">
        <v>0</v>
      </c>
      <c r="T122" s="220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21" t="s">
        <v>165</v>
      </c>
      <c r="AT122" s="221" t="s">
        <v>161</v>
      </c>
      <c r="AU122" s="221" t="s">
        <v>80</v>
      </c>
      <c r="AY122" s="17" t="s">
        <v>159</v>
      </c>
      <c r="BE122" s="222">
        <f t="shared" si="4"/>
        <v>0</v>
      </c>
      <c r="BF122" s="222">
        <f t="shared" si="5"/>
        <v>0</v>
      </c>
      <c r="BG122" s="222">
        <f t="shared" si="6"/>
        <v>0</v>
      </c>
      <c r="BH122" s="222">
        <f t="shared" si="7"/>
        <v>0</v>
      </c>
      <c r="BI122" s="222">
        <f t="shared" si="8"/>
        <v>0</v>
      </c>
      <c r="BJ122" s="17" t="s">
        <v>80</v>
      </c>
      <c r="BK122" s="222">
        <f t="shared" si="9"/>
        <v>0</v>
      </c>
      <c r="BL122" s="17" t="s">
        <v>165</v>
      </c>
      <c r="BM122" s="221" t="s">
        <v>1188</v>
      </c>
    </row>
    <row r="123" spans="1:65" s="2" customFormat="1" ht="16.5" customHeight="1">
      <c r="A123" s="34"/>
      <c r="B123" s="35"/>
      <c r="C123" s="209" t="s">
        <v>185</v>
      </c>
      <c r="D123" s="209" t="s">
        <v>161</v>
      </c>
      <c r="E123" s="210" t="s">
        <v>1173</v>
      </c>
      <c r="F123" s="211" t="s">
        <v>1174</v>
      </c>
      <c r="G123" s="212" t="s">
        <v>164</v>
      </c>
      <c r="H123" s="213">
        <v>3</v>
      </c>
      <c r="I123" s="214"/>
      <c r="J123" s="215">
        <f t="shared" si="0"/>
        <v>0</v>
      </c>
      <c r="K123" s="216"/>
      <c r="L123" s="39"/>
      <c r="M123" s="217" t="s">
        <v>1</v>
      </c>
      <c r="N123" s="218" t="s">
        <v>38</v>
      </c>
      <c r="O123" s="71"/>
      <c r="P123" s="219">
        <f t="shared" si="1"/>
        <v>0</v>
      </c>
      <c r="Q123" s="219">
        <v>0</v>
      </c>
      <c r="R123" s="219">
        <f t="shared" si="2"/>
        <v>0</v>
      </c>
      <c r="S123" s="219">
        <v>0</v>
      </c>
      <c r="T123" s="220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165</v>
      </c>
      <c r="AT123" s="221" t="s">
        <v>161</v>
      </c>
      <c r="AU123" s="221" t="s">
        <v>80</v>
      </c>
      <c r="AY123" s="17" t="s">
        <v>159</v>
      </c>
      <c r="BE123" s="222">
        <f t="shared" si="4"/>
        <v>0</v>
      </c>
      <c r="BF123" s="222">
        <f t="shared" si="5"/>
        <v>0</v>
      </c>
      <c r="BG123" s="222">
        <f t="shared" si="6"/>
        <v>0</v>
      </c>
      <c r="BH123" s="222">
        <f t="shared" si="7"/>
        <v>0</v>
      </c>
      <c r="BI123" s="222">
        <f t="shared" si="8"/>
        <v>0</v>
      </c>
      <c r="BJ123" s="17" t="s">
        <v>80</v>
      </c>
      <c r="BK123" s="222">
        <f t="shared" si="9"/>
        <v>0</v>
      </c>
      <c r="BL123" s="17" t="s">
        <v>165</v>
      </c>
      <c r="BM123" s="221" t="s">
        <v>1189</v>
      </c>
    </row>
    <row r="124" spans="1:65" s="2" customFormat="1" ht="44.25" customHeight="1">
      <c r="A124" s="34"/>
      <c r="B124" s="35"/>
      <c r="C124" s="209" t="s">
        <v>191</v>
      </c>
      <c r="D124" s="209" t="s">
        <v>161</v>
      </c>
      <c r="E124" s="210" t="s">
        <v>1190</v>
      </c>
      <c r="F124" s="211" t="s">
        <v>1191</v>
      </c>
      <c r="G124" s="212" t="s">
        <v>253</v>
      </c>
      <c r="H124" s="213">
        <v>52</v>
      </c>
      <c r="I124" s="214"/>
      <c r="J124" s="215">
        <f t="shared" si="0"/>
        <v>0</v>
      </c>
      <c r="K124" s="216"/>
      <c r="L124" s="39"/>
      <c r="M124" s="217" t="s">
        <v>1</v>
      </c>
      <c r="N124" s="218" t="s">
        <v>38</v>
      </c>
      <c r="O124" s="71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165</v>
      </c>
      <c r="AT124" s="221" t="s">
        <v>161</v>
      </c>
      <c r="AU124" s="221" t="s">
        <v>80</v>
      </c>
      <c r="AY124" s="17" t="s">
        <v>159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7" t="s">
        <v>80</v>
      </c>
      <c r="BK124" s="222">
        <f t="shared" si="9"/>
        <v>0</v>
      </c>
      <c r="BL124" s="17" t="s">
        <v>165</v>
      </c>
      <c r="BM124" s="221" t="s">
        <v>1192</v>
      </c>
    </row>
    <row r="125" spans="1:65" s="2" customFormat="1" ht="33" customHeight="1">
      <c r="A125" s="34"/>
      <c r="B125" s="35"/>
      <c r="C125" s="209" t="s">
        <v>196</v>
      </c>
      <c r="D125" s="209" t="s">
        <v>161</v>
      </c>
      <c r="E125" s="210" t="s">
        <v>1193</v>
      </c>
      <c r="F125" s="211" t="s">
        <v>1194</v>
      </c>
      <c r="G125" s="212" t="s">
        <v>253</v>
      </c>
      <c r="H125" s="213">
        <v>67</v>
      </c>
      <c r="I125" s="214"/>
      <c r="J125" s="215">
        <f t="shared" si="0"/>
        <v>0</v>
      </c>
      <c r="K125" s="216"/>
      <c r="L125" s="39"/>
      <c r="M125" s="217" t="s">
        <v>1</v>
      </c>
      <c r="N125" s="218" t="s">
        <v>38</v>
      </c>
      <c r="O125" s="71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165</v>
      </c>
      <c r="AT125" s="221" t="s">
        <v>161</v>
      </c>
      <c r="AU125" s="221" t="s">
        <v>80</v>
      </c>
      <c r="AY125" s="17" t="s">
        <v>159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7" t="s">
        <v>80</v>
      </c>
      <c r="BK125" s="222">
        <f t="shared" si="9"/>
        <v>0</v>
      </c>
      <c r="BL125" s="17" t="s">
        <v>165</v>
      </c>
      <c r="BM125" s="221" t="s">
        <v>1195</v>
      </c>
    </row>
    <row r="126" spans="1:65" s="2" customFormat="1" ht="44.25" customHeight="1">
      <c r="A126" s="34"/>
      <c r="B126" s="35"/>
      <c r="C126" s="209" t="s">
        <v>201</v>
      </c>
      <c r="D126" s="209" t="s">
        <v>161</v>
      </c>
      <c r="E126" s="210" t="s">
        <v>1196</v>
      </c>
      <c r="F126" s="211" t="s">
        <v>1197</v>
      </c>
      <c r="G126" s="212" t="s">
        <v>1079</v>
      </c>
      <c r="H126" s="213">
        <v>3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38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165</v>
      </c>
      <c r="AT126" s="221" t="s">
        <v>161</v>
      </c>
      <c r="AU126" s="221" t="s">
        <v>80</v>
      </c>
      <c r="AY126" s="17" t="s">
        <v>159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80</v>
      </c>
      <c r="BK126" s="222">
        <f t="shared" si="9"/>
        <v>0</v>
      </c>
      <c r="BL126" s="17" t="s">
        <v>165</v>
      </c>
      <c r="BM126" s="221" t="s">
        <v>1198</v>
      </c>
    </row>
    <row r="127" spans="1:65" s="2" customFormat="1" ht="33" customHeight="1">
      <c r="A127" s="34"/>
      <c r="B127" s="35"/>
      <c r="C127" s="209" t="s">
        <v>206</v>
      </c>
      <c r="D127" s="209" t="s">
        <v>161</v>
      </c>
      <c r="E127" s="210" t="s">
        <v>1199</v>
      </c>
      <c r="F127" s="211" t="s">
        <v>1200</v>
      </c>
      <c r="G127" s="212" t="s">
        <v>1079</v>
      </c>
      <c r="H127" s="213">
        <v>3</v>
      </c>
      <c r="I127" s="214"/>
      <c r="J127" s="215">
        <f t="shared" si="0"/>
        <v>0</v>
      </c>
      <c r="K127" s="216"/>
      <c r="L127" s="39"/>
      <c r="M127" s="268" t="s">
        <v>1</v>
      </c>
      <c r="N127" s="269" t="s">
        <v>38</v>
      </c>
      <c r="O127" s="270"/>
      <c r="P127" s="271">
        <f t="shared" si="1"/>
        <v>0</v>
      </c>
      <c r="Q127" s="271">
        <v>0</v>
      </c>
      <c r="R127" s="271">
        <f t="shared" si="2"/>
        <v>0</v>
      </c>
      <c r="S127" s="271">
        <v>0</v>
      </c>
      <c r="T127" s="272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165</v>
      </c>
      <c r="AT127" s="221" t="s">
        <v>161</v>
      </c>
      <c r="AU127" s="221" t="s">
        <v>80</v>
      </c>
      <c r="AY127" s="17" t="s">
        <v>159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80</v>
      </c>
      <c r="BK127" s="222">
        <f t="shared" si="9"/>
        <v>0</v>
      </c>
      <c r="BL127" s="17" t="s">
        <v>165</v>
      </c>
      <c r="BM127" s="221" t="s">
        <v>1201</v>
      </c>
    </row>
    <row r="128" spans="1:31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158"/>
      <c r="J128" s="55"/>
      <c r="K128" s="55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/78ivY+96kbFa9gPUVzgizgXcTEcAlCC5LIp3mZ37aV9PaPkuAzgrWLh3sZc/NxU63t2r8B+jT8HxCwpqDvPBA==" saltValue="bSLzFwuSJO2pFNS86KVyI61v5ZtO2VjNvSCk4k/RwmpjXZypfxBAttrUP9TQ72+7KUR4AirCm45pzDPcGwIu6g==" spinCount="100000" sheet="1" objects="1" scenarios="1" formatColumns="0" formatRows="0" autoFilter="0"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124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126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1202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ROUND((SUM(BE118:BE132)),2)</f>
        <v>0</v>
      </c>
      <c r="G33" s="34"/>
      <c r="H33" s="34"/>
      <c r="I33" s="137">
        <v>0.21</v>
      </c>
      <c r="J33" s="136">
        <f>ROUND(((SUM(BE118:BE132))*I33),2)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ROUND((SUM(BF118:BF132)),2)</f>
        <v>0</v>
      </c>
      <c r="G34" s="34"/>
      <c r="H34" s="34"/>
      <c r="I34" s="137">
        <v>0.15</v>
      </c>
      <c r="J34" s="136">
        <f>ROUND(((SUM(BF118:BF132))*I34),2)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ROUND((SUM(BG118:BG132)),2)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ROUND((SUM(BH118:BH132)),2)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ROUND((SUM(BI118:BI132)),2)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126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8" t="str">
        <f>E9</f>
        <v>101 - VON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131</v>
      </c>
      <c r="D94" s="163"/>
      <c r="E94" s="163"/>
      <c r="F94" s="163"/>
      <c r="G94" s="163"/>
      <c r="H94" s="163"/>
      <c r="I94" s="164"/>
      <c r="J94" s="165" t="s">
        <v>132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133</v>
      </c>
      <c r="D96" s="36"/>
      <c r="E96" s="36"/>
      <c r="F96" s="36"/>
      <c r="G96" s="36"/>
      <c r="H96" s="36"/>
      <c r="I96" s="122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4.95" customHeight="1">
      <c r="B97" s="167"/>
      <c r="C97" s="168"/>
      <c r="D97" s="169" t="s">
        <v>1203</v>
      </c>
      <c r="E97" s="170"/>
      <c r="F97" s="170"/>
      <c r="G97" s="170"/>
      <c r="H97" s="170"/>
      <c r="I97" s="171"/>
      <c r="J97" s="172">
        <f>J119</f>
        <v>0</v>
      </c>
      <c r="K97" s="168"/>
      <c r="L97" s="173"/>
    </row>
    <row r="98" spans="2:12" s="10" customFormat="1" ht="19.9" customHeight="1">
      <c r="B98" s="174"/>
      <c r="C98" s="104"/>
      <c r="D98" s="175" t="s">
        <v>1204</v>
      </c>
      <c r="E98" s="176"/>
      <c r="F98" s="176"/>
      <c r="G98" s="176"/>
      <c r="H98" s="176"/>
      <c r="I98" s="177"/>
      <c r="J98" s="178">
        <f>J120</f>
        <v>0</v>
      </c>
      <c r="K98" s="104"/>
      <c r="L98" s="179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22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8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61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144</v>
      </c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3.25" customHeight="1">
      <c r="A108" s="34"/>
      <c r="B108" s="35"/>
      <c r="C108" s="36"/>
      <c r="D108" s="36"/>
      <c r="E108" s="325" t="str">
        <f>E7</f>
        <v>Regenerace panelového sídliště U nádraží - 7. etapa, podetapa 1 - Úprava vodního prvku</v>
      </c>
      <c r="F108" s="326"/>
      <c r="G108" s="326"/>
      <c r="H108" s="32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126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78" t="str">
        <f>E9</f>
        <v>101 - VON</v>
      </c>
      <c r="F110" s="327"/>
      <c r="G110" s="327"/>
      <c r="H110" s="327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123" t="s">
        <v>22</v>
      </c>
      <c r="J112" s="66" t="str">
        <f>IF(J12="","",J12)</f>
        <v>3. 6. 2019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123" t="s">
        <v>29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27</v>
      </c>
      <c r="D115" s="36"/>
      <c r="E115" s="36"/>
      <c r="F115" s="27" t="str">
        <f>IF(E18="","",E18)</f>
        <v>Vyplň údaj</v>
      </c>
      <c r="G115" s="36"/>
      <c r="H115" s="36"/>
      <c r="I115" s="123" t="s">
        <v>31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80"/>
      <c r="B117" s="181"/>
      <c r="C117" s="182" t="s">
        <v>145</v>
      </c>
      <c r="D117" s="183" t="s">
        <v>58</v>
      </c>
      <c r="E117" s="183" t="s">
        <v>54</v>
      </c>
      <c r="F117" s="183" t="s">
        <v>55</v>
      </c>
      <c r="G117" s="183" t="s">
        <v>146</v>
      </c>
      <c r="H117" s="183" t="s">
        <v>147</v>
      </c>
      <c r="I117" s="184" t="s">
        <v>148</v>
      </c>
      <c r="J117" s="185" t="s">
        <v>132</v>
      </c>
      <c r="K117" s="186" t="s">
        <v>149</v>
      </c>
      <c r="L117" s="187"/>
      <c r="M117" s="75" t="s">
        <v>1</v>
      </c>
      <c r="N117" s="76" t="s">
        <v>37</v>
      </c>
      <c r="O117" s="76" t="s">
        <v>150</v>
      </c>
      <c r="P117" s="76" t="s">
        <v>151</v>
      </c>
      <c r="Q117" s="76" t="s">
        <v>152</v>
      </c>
      <c r="R117" s="76" t="s">
        <v>153</v>
      </c>
      <c r="S117" s="76" t="s">
        <v>154</v>
      </c>
      <c r="T117" s="77" t="s">
        <v>155</v>
      </c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</row>
    <row r="118" spans="1:63" s="2" customFormat="1" ht="22.9" customHeight="1">
      <c r="A118" s="34"/>
      <c r="B118" s="35"/>
      <c r="C118" s="82" t="s">
        <v>156</v>
      </c>
      <c r="D118" s="36"/>
      <c r="E118" s="36"/>
      <c r="F118" s="36"/>
      <c r="G118" s="36"/>
      <c r="H118" s="36"/>
      <c r="I118" s="122"/>
      <c r="J118" s="188">
        <f>BK118</f>
        <v>0</v>
      </c>
      <c r="K118" s="36"/>
      <c r="L118" s="39"/>
      <c r="M118" s="78"/>
      <c r="N118" s="189"/>
      <c r="O118" s="79"/>
      <c r="P118" s="190">
        <f>P119</f>
        <v>0</v>
      </c>
      <c r="Q118" s="79"/>
      <c r="R118" s="190">
        <f>R119</f>
        <v>0</v>
      </c>
      <c r="S118" s="79"/>
      <c r="T118" s="191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72</v>
      </c>
      <c r="AU118" s="17" t="s">
        <v>134</v>
      </c>
      <c r="BK118" s="192">
        <f>BK119</f>
        <v>0</v>
      </c>
    </row>
    <row r="119" spans="2:63" s="12" customFormat="1" ht="25.9" customHeight="1">
      <c r="B119" s="193"/>
      <c r="C119" s="194"/>
      <c r="D119" s="195" t="s">
        <v>72</v>
      </c>
      <c r="E119" s="196" t="s">
        <v>1094</v>
      </c>
      <c r="F119" s="196" t="s">
        <v>1094</v>
      </c>
      <c r="G119" s="194"/>
      <c r="H119" s="194"/>
      <c r="I119" s="197"/>
      <c r="J119" s="198">
        <f>BK119</f>
        <v>0</v>
      </c>
      <c r="K119" s="194"/>
      <c r="L119" s="199"/>
      <c r="M119" s="200"/>
      <c r="N119" s="201"/>
      <c r="O119" s="201"/>
      <c r="P119" s="202">
        <f>P120</f>
        <v>0</v>
      </c>
      <c r="Q119" s="201"/>
      <c r="R119" s="202">
        <f>R120</f>
        <v>0</v>
      </c>
      <c r="S119" s="201"/>
      <c r="T119" s="203">
        <f>T120</f>
        <v>0</v>
      </c>
      <c r="AR119" s="204" t="s">
        <v>165</v>
      </c>
      <c r="AT119" s="205" t="s">
        <v>72</v>
      </c>
      <c r="AU119" s="205" t="s">
        <v>73</v>
      </c>
      <c r="AY119" s="204" t="s">
        <v>159</v>
      </c>
      <c r="BK119" s="206">
        <f>BK120</f>
        <v>0</v>
      </c>
    </row>
    <row r="120" spans="2:63" s="12" customFormat="1" ht="22.9" customHeight="1">
      <c r="B120" s="193"/>
      <c r="C120" s="194"/>
      <c r="D120" s="195" t="s">
        <v>72</v>
      </c>
      <c r="E120" s="207" t="s">
        <v>1205</v>
      </c>
      <c r="F120" s="207" t="s">
        <v>1206</v>
      </c>
      <c r="G120" s="194"/>
      <c r="H120" s="194"/>
      <c r="I120" s="197"/>
      <c r="J120" s="208">
        <f>BK120</f>
        <v>0</v>
      </c>
      <c r="K120" s="194"/>
      <c r="L120" s="199"/>
      <c r="M120" s="200"/>
      <c r="N120" s="201"/>
      <c r="O120" s="201"/>
      <c r="P120" s="202">
        <f>SUM(P121:P132)</f>
        <v>0</v>
      </c>
      <c r="Q120" s="201"/>
      <c r="R120" s="202">
        <f>SUM(R121:R132)</f>
        <v>0</v>
      </c>
      <c r="S120" s="201"/>
      <c r="T120" s="203">
        <f>SUM(T121:T132)</f>
        <v>0</v>
      </c>
      <c r="AR120" s="204" t="s">
        <v>165</v>
      </c>
      <c r="AT120" s="205" t="s">
        <v>72</v>
      </c>
      <c r="AU120" s="205" t="s">
        <v>80</v>
      </c>
      <c r="AY120" s="204" t="s">
        <v>159</v>
      </c>
      <c r="BK120" s="206">
        <f>SUM(BK121:BK132)</f>
        <v>0</v>
      </c>
    </row>
    <row r="121" spans="1:65" s="2" customFormat="1" ht="21.75" customHeight="1">
      <c r="A121" s="34"/>
      <c r="B121" s="35"/>
      <c r="C121" s="209" t="s">
        <v>80</v>
      </c>
      <c r="D121" s="209" t="s">
        <v>161</v>
      </c>
      <c r="E121" s="210" t="s">
        <v>1207</v>
      </c>
      <c r="F121" s="211" t="s">
        <v>1208</v>
      </c>
      <c r="G121" s="212" t="s">
        <v>764</v>
      </c>
      <c r="H121" s="213">
        <v>1</v>
      </c>
      <c r="I121" s="214"/>
      <c r="J121" s="215">
        <f aca="true" t="shared" si="0" ref="J121:J132">ROUND(I121*H121,2)</f>
        <v>0</v>
      </c>
      <c r="K121" s="216"/>
      <c r="L121" s="39"/>
      <c r="M121" s="217" t="s">
        <v>1</v>
      </c>
      <c r="N121" s="218" t="s">
        <v>38</v>
      </c>
      <c r="O121" s="71"/>
      <c r="P121" s="219">
        <f aca="true" t="shared" si="1" ref="P121:P132">O121*H121</f>
        <v>0</v>
      </c>
      <c r="Q121" s="219">
        <v>0</v>
      </c>
      <c r="R121" s="219">
        <f aca="true" t="shared" si="2" ref="R121:R132">Q121*H121</f>
        <v>0</v>
      </c>
      <c r="S121" s="219">
        <v>0</v>
      </c>
      <c r="T121" s="220">
        <f aca="true" t="shared" si="3" ref="T121:T132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1" t="s">
        <v>1209</v>
      </c>
      <c r="AT121" s="221" t="s">
        <v>161</v>
      </c>
      <c r="AU121" s="221" t="s">
        <v>82</v>
      </c>
      <c r="AY121" s="17" t="s">
        <v>159</v>
      </c>
      <c r="BE121" s="222">
        <f aca="true" t="shared" si="4" ref="BE121:BE132">IF(N121="základní",J121,0)</f>
        <v>0</v>
      </c>
      <c r="BF121" s="222">
        <f aca="true" t="shared" si="5" ref="BF121:BF132">IF(N121="snížená",J121,0)</f>
        <v>0</v>
      </c>
      <c r="BG121" s="222">
        <f aca="true" t="shared" si="6" ref="BG121:BG132">IF(N121="zákl. přenesená",J121,0)</f>
        <v>0</v>
      </c>
      <c r="BH121" s="222">
        <f aca="true" t="shared" si="7" ref="BH121:BH132">IF(N121="sníž. přenesená",J121,0)</f>
        <v>0</v>
      </c>
      <c r="BI121" s="222">
        <f aca="true" t="shared" si="8" ref="BI121:BI132">IF(N121="nulová",J121,0)</f>
        <v>0</v>
      </c>
      <c r="BJ121" s="17" t="s">
        <v>80</v>
      </c>
      <c r="BK121" s="222">
        <f aca="true" t="shared" si="9" ref="BK121:BK132">ROUND(I121*H121,2)</f>
        <v>0</v>
      </c>
      <c r="BL121" s="17" t="s">
        <v>1209</v>
      </c>
      <c r="BM121" s="221" t="s">
        <v>1210</v>
      </c>
    </row>
    <row r="122" spans="1:65" s="2" customFormat="1" ht="16.5" customHeight="1">
      <c r="A122" s="34"/>
      <c r="B122" s="35"/>
      <c r="C122" s="209" t="s">
        <v>82</v>
      </c>
      <c r="D122" s="209" t="s">
        <v>161</v>
      </c>
      <c r="E122" s="210" t="s">
        <v>1211</v>
      </c>
      <c r="F122" s="211" t="s">
        <v>1212</v>
      </c>
      <c r="G122" s="212" t="s">
        <v>764</v>
      </c>
      <c r="H122" s="213">
        <v>1</v>
      </c>
      <c r="I122" s="214"/>
      <c r="J122" s="215">
        <f t="shared" si="0"/>
        <v>0</v>
      </c>
      <c r="K122" s="216"/>
      <c r="L122" s="39"/>
      <c r="M122" s="217" t="s">
        <v>1</v>
      </c>
      <c r="N122" s="218" t="s">
        <v>38</v>
      </c>
      <c r="O122" s="71"/>
      <c r="P122" s="219">
        <f t="shared" si="1"/>
        <v>0</v>
      </c>
      <c r="Q122" s="219">
        <v>0</v>
      </c>
      <c r="R122" s="219">
        <f t="shared" si="2"/>
        <v>0</v>
      </c>
      <c r="S122" s="219">
        <v>0</v>
      </c>
      <c r="T122" s="220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21" t="s">
        <v>1209</v>
      </c>
      <c r="AT122" s="221" t="s">
        <v>161</v>
      </c>
      <c r="AU122" s="221" t="s">
        <v>82</v>
      </c>
      <c r="AY122" s="17" t="s">
        <v>159</v>
      </c>
      <c r="BE122" s="222">
        <f t="shared" si="4"/>
        <v>0</v>
      </c>
      <c r="BF122" s="222">
        <f t="shared" si="5"/>
        <v>0</v>
      </c>
      <c r="BG122" s="222">
        <f t="shared" si="6"/>
        <v>0</v>
      </c>
      <c r="BH122" s="222">
        <f t="shared" si="7"/>
        <v>0</v>
      </c>
      <c r="BI122" s="222">
        <f t="shared" si="8"/>
        <v>0</v>
      </c>
      <c r="BJ122" s="17" t="s">
        <v>80</v>
      </c>
      <c r="BK122" s="222">
        <f t="shared" si="9"/>
        <v>0</v>
      </c>
      <c r="BL122" s="17" t="s">
        <v>1209</v>
      </c>
      <c r="BM122" s="221" t="s">
        <v>1213</v>
      </c>
    </row>
    <row r="123" spans="1:65" s="2" customFormat="1" ht="16.5" customHeight="1">
      <c r="A123" s="34"/>
      <c r="B123" s="35"/>
      <c r="C123" s="209" t="s">
        <v>177</v>
      </c>
      <c r="D123" s="209" t="s">
        <v>161</v>
      </c>
      <c r="E123" s="210" t="s">
        <v>1214</v>
      </c>
      <c r="F123" s="211" t="s">
        <v>1215</v>
      </c>
      <c r="G123" s="212" t="s">
        <v>764</v>
      </c>
      <c r="H123" s="213">
        <v>1</v>
      </c>
      <c r="I123" s="214"/>
      <c r="J123" s="215">
        <f t="shared" si="0"/>
        <v>0</v>
      </c>
      <c r="K123" s="216"/>
      <c r="L123" s="39"/>
      <c r="M123" s="217" t="s">
        <v>1</v>
      </c>
      <c r="N123" s="218" t="s">
        <v>38</v>
      </c>
      <c r="O123" s="71"/>
      <c r="P123" s="219">
        <f t="shared" si="1"/>
        <v>0</v>
      </c>
      <c r="Q123" s="219">
        <v>0</v>
      </c>
      <c r="R123" s="219">
        <f t="shared" si="2"/>
        <v>0</v>
      </c>
      <c r="S123" s="219">
        <v>0</v>
      </c>
      <c r="T123" s="220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1209</v>
      </c>
      <c r="AT123" s="221" t="s">
        <v>161</v>
      </c>
      <c r="AU123" s="221" t="s">
        <v>82</v>
      </c>
      <c r="AY123" s="17" t="s">
        <v>159</v>
      </c>
      <c r="BE123" s="222">
        <f t="shared" si="4"/>
        <v>0</v>
      </c>
      <c r="BF123" s="222">
        <f t="shared" si="5"/>
        <v>0</v>
      </c>
      <c r="BG123" s="222">
        <f t="shared" si="6"/>
        <v>0</v>
      </c>
      <c r="BH123" s="222">
        <f t="shared" si="7"/>
        <v>0</v>
      </c>
      <c r="BI123" s="222">
        <f t="shared" si="8"/>
        <v>0</v>
      </c>
      <c r="BJ123" s="17" t="s">
        <v>80</v>
      </c>
      <c r="BK123" s="222">
        <f t="shared" si="9"/>
        <v>0</v>
      </c>
      <c r="BL123" s="17" t="s">
        <v>1209</v>
      </c>
      <c r="BM123" s="221" t="s">
        <v>1216</v>
      </c>
    </row>
    <row r="124" spans="1:65" s="2" customFormat="1" ht="16.5" customHeight="1">
      <c r="A124" s="34"/>
      <c r="B124" s="35"/>
      <c r="C124" s="209" t="s">
        <v>165</v>
      </c>
      <c r="D124" s="209" t="s">
        <v>161</v>
      </c>
      <c r="E124" s="210" t="s">
        <v>1217</v>
      </c>
      <c r="F124" s="211" t="s">
        <v>1218</v>
      </c>
      <c r="G124" s="212" t="s">
        <v>764</v>
      </c>
      <c r="H124" s="213">
        <v>1</v>
      </c>
      <c r="I124" s="214"/>
      <c r="J124" s="215">
        <f t="shared" si="0"/>
        <v>0</v>
      </c>
      <c r="K124" s="216"/>
      <c r="L124" s="39"/>
      <c r="M124" s="217" t="s">
        <v>1</v>
      </c>
      <c r="N124" s="218" t="s">
        <v>38</v>
      </c>
      <c r="O124" s="71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1219</v>
      </c>
      <c r="AT124" s="221" t="s">
        <v>161</v>
      </c>
      <c r="AU124" s="221" t="s">
        <v>82</v>
      </c>
      <c r="AY124" s="17" t="s">
        <v>159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7" t="s">
        <v>80</v>
      </c>
      <c r="BK124" s="222">
        <f t="shared" si="9"/>
        <v>0</v>
      </c>
      <c r="BL124" s="17" t="s">
        <v>1219</v>
      </c>
      <c r="BM124" s="221" t="s">
        <v>1220</v>
      </c>
    </row>
    <row r="125" spans="1:65" s="2" customFormat="1" ht="16.5" customHeight="1">
      <c r="A125" s="34"/>
      <c r="B125" s="35"/>
      <c r="C125" s="209" t="s">
        <v>185</v>
      </c>
      <c r="D125" s="209" t="s">
        <v>161</v>
      </c>
      <c r="E125" s="210" t="s">
        <v>1221</v>
      </c>
      <c r="F125" s="211" t="s">
        <v>1222</v>
      </c>
      <c r="G125" s="212" t="s">
        <v>764</v>
      </c>
      <c r="H125" s="213">
        <v>1</v>
      </c>
      <c r="I125" s="214"/>
      <c r="J125" s="215">
        <f t="shared" si="0"/>
        <v>0</v>
      </c>
      <c r="K125" s="216"/>
      <c r="L125" s="39"/>
      <c r="M125" s="217" t="s">
        <v>1</v>
      </c>
      <c r="N125" s="218" t="s">
        <v>38</v>
      </c>
      <c r="O125" s="71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1219</v>
      </c>
      <c r="AT125" s="221" t="s">
        <v>161</v>
      </c>
      <c r="AU125" s="221" t="s">
        <v>82</v>
      </c>
      <c r="AY125" s="17" t="s">
        <v>159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7" t="s">
        <v>80</v>
      </c>
      <c r="BK125" s="222">
        <f t="shared" si="9"/>
        <v>0</v>
      </c>
      <c r="BL125" s="17" t="s">
        <v>1219</v>
      </c>
      <c r="BM125" s="221" t="s">
        <v>1223</v>
      </c>
    </row>
    <row r="126" spans="1:65" s="2" customFormat="1" ht="16.5" customHeight="1">
      <c r="A126" s="34"/>
      <c r="B126" s="35"/>
      <c r="C126" s="209" t="s">
        <v>191</v>
      </c>
      <c r="D126" s="209" t="s">
        <v>161</v>
      </c>
      <c r="E126" s="210" t="s">
        <v>1224</v>
      </c>
      <c r="F126" s="211" t="s">
        <v>1225</v>
      </c>
      <c r="G126" s="212" t="s">
        <v>764</v>
      </c>
      <c r="H126" s="213">
        <v>1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38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1219</v>
      </c>
      <c r="AT126" s="221" t="s">
        <v>161</v>
      </c>
      <c r="AU126" s="221" t="s">
        <v>82</v>
      </c>
      <c r="AY126" s="17" t="s">
        <v>159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80</v>
      </c>
      <c r="BK126" s="222">
        <f t="shared" si="9"/>
        <v>0</v>
      </c>
      <c r="BL126" s="17" t="s">
        <v>1219</v>
      </c>
      <c r="BM126" s="221" t="s">
        <v>1226</v>
      </c>
    </row>
    <row r="127" spans="1:65" s="2" customFormat="1" ht="16.5" customHeight="1">
      <c r="A127" s="34"/>
      <c r="B127" s="35"/>
      <c r="C127" s="209" t="s">
        <v>196</v>
      </c>
      <c r="D127" s="209" t="s">
        <v>161</v>
      </c>
      <c r="E127" s="210" t="s">
        <v>1227</v>
      </c>
      <c r="F127" s="211" t="s">
        <v>1228</v>
      </c>
      <c r="G127" s="212" t="s">
        <v>764</v>
      </c>
      <c r="H127" s="213">
        <v>1</v>
      </c>
      <c r="I127" s="214"/>
      <c r="J127" s="215">
        <f t="shared" si="0"/>
        <v>0</v>
      </c>
      <c r="K127" s="216"/>
      <c r="L127" s="39"/>
      <c r="M127" s="217" t="s">
        <v>1</v>
      </c>
      <c r="N127" s="218" t="s">
        <v>38</v>
      </c>
      <c r="O127" s="71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1209</v>
      </c>
      <c r="AT127" s="221" t="s">
        <v>161</v>
      </c>
      <c r="AU127" s="221" t="s">
        <v>82</v>
      </c>
      <c r="AY127" s="17" t="s">
        <v>159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80</v>
      </c>
      <c r="BK127" s="222">
        <f t="shared" si="9"/>
        <v>0</v>
      </c>
      <c r="BL127" s="17" t="s">
        <v>1209</v>
      </c>
      <c r="BM127" s="221" t="s">
        <v>1229</v>
      </c>
    </row>
    <row r="128" spans="1:65" s="2" customFormat="1" ht="16.5" customHeight="1">
      <c r="A128" s="34"/>
      <c r="B128" s="35"/>
      <c r="C128" s="209" t="s">
        <v>201</v>
      </c>
      <c r="D128" s="209" t="s">
        <v>161</v>
      </c>
      <c r="E128" s="210" t="s">
        <v>1230</v>
      </c>
      <c r="F128" s="211" t="s">
        <v>1231</v>
      </c>
      <c r="G128" s="212" t="s">
        <v>764</v>
      </c>
      <c r="H128" s="213">
        <v>1</v>
      </c>
      <c r="I128" s="214"/>
      <c r="J128" s="215">
        <f t="shared" si="0"/>
        <v>0</v>
      </c>
      <c r="K128" s="216"/>
      <c r="L128" s="39"/>
      <c r="M128" s="217" t="s">
        <v>1</v>
      </c>
      <c r="N128" s="218" t="s">
        <v>38</v>
      </c>
      <c r="O128" s="71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1219</v>
      </c>
      <c r="AT128" s="221" t="s">
        <v>161</v>
      </c>
      <c r="AU128" s="221" t="s">
        <v>82</v>
      </c>
      <c r="AY128" s="17" t="s">
        <v>159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7" t="s">
        <v>80</v>
      </c>
      <c r="BK128" s="222">
        <f t="shared" si="9"/>
        <v>0</v>
      </c>
      <c r="BL128" s="17" t="s">
        <v>1219</v>
      </c>
      <c r="BM128" s="221" t="s">
        <v>1232</v>
      </c>
    </row>
    <row r="129" spans="1:65" s="2" customFormat="1" ht="16.5" customHeight="1">
      <c r="A129" s="34"/>
      <c r="B129" s="35"/>
      <c r="C129" s="209" t="s">
        <v>206</v>
      </c>
      <c r="D129" s="209" t="s">
        <v>161</v>
      </c>
      <c r="E129" s="210" t="s">
        <v>1233</v>
      </c>
      <c r="F129" s="211" t="s">
        <v>1234</v>
      </c>
      <c r="G129" s="212" t="s">
        <v>764</v>
      </c>
      <c r="H129" s="213">
        <v>1</v>
      </c>
      <c r="I129" s="214"/>
      <c r="J129" s="215">
        <f t="shared" si="0"/>
        <v>0</v>
      </c>
      <c r="K129" s="216"/>
      <c r="L129" s="39"/>
      <c r="M129" s="217" t="s">
        <v>1</v>
      </c>
      <c r="N129" s="218" t="s">
        <v>38</v>
      </c>
      <c r="O129" s="71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1219</v>
      </c>
      <c r="AT129" s="221" t="s">
        <v>161</v>
      </c>
      <c r="AU129" s="221" t="s">
        <v>82</v>
      </c>
      <c r="AY129" s="17" t="s">
        <v>159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7" t="s">
        <v>80</v>
      </c>
      <c r="BK129" s="222">
        <f t="shared" si="9"/>
        <v>0</v>
      </c>
      <c r="BL129" s="17" t="s">
        <v>1219</v>
      </c>
      <c r="BM129" s="221" t="s">
        <v>1235</v>
      </c>
    </row>
    <row r="130" spans="1:65" s="2" customFormat="1" ht="21.75" customHeight="1">
      <c r="A130" s="34"/>
      <c r="B130" s="35"/>
      <c r="C130" s="209" t="s">
        <v>211</v>
      </c>
      <c r="D130" s="209" t="s">
        <v>161</v>
      </c>
      <c r="E130" s="210" t="s">
        <v>1236</v>
      </c>
      <c r="F130" s="211" t="s">
        <v>1237</v>
      </c>
      <c r="G130" s="212" t="s">
        <v>764</v>
      </c>
      <c r="H130" s="213">
        <v>1</v>
      </c>
      <c r="I130" s="214"/>
      <c r="J130" s="215">
        <f t="shared" si="0"/>
        <v>0</v>
      </c>
      <c r="K130" s="216"/>
      <c r="L130" s="39"/>
      <c r="M130" s="217" t="s">
        <v>1</v>
      </c>
      <c r="N130" s="218" t="s">
        <v>38</v>
      </c>
      <c r="O130" s="71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1219</v>
      </c>
      <c r="AT130" s="221" t="s">
        <v>161</v>
      </c>
      <c r="AU130" s="221" t="s">
        <v>82</v>
      </c>
      <c r="AY130" s="17" t="s">
        <v>159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7" t="s">
        <v>80</v>
      </c>
      <c r="BK130" s="222">
        <f t="shared" si="9"/>
        <v>0</v>
      </c>
      <c r="BL130" s="17" t="s">
        <v>1219</v>
      </c>
      <c r="BM130" s="221" t="s">
        <v>1238</v>
      </c>
    </row>
    <row r="131" spans="1:65" s="2" customFormat="1" ht="21.75" customHeight="1">
      <c r="A131" s="34"/>
      <c r="B131" s="35"/>
      <c r="C131" s="209" t="s">
        <v>216</v>
      </c>
      <c r="D131" s="209" t="s">
        <v>161</v>
      </c>
      <c r="E131" s="210" t="s">
        <v>1239</v>
      </c>
      <c r="F131" s="211" t="s">
        <v>1240</v>
      </c>
      <c r="G131" s="212" t="s">
        <v>764</v>
      </c>
      <c r="H131" s="213">
        <v>1</v>
      </c>
      <c r="I131" s="214"/>
      <c r="J131" s="215">
        <f t="shared" si="0"/>
        <v>0</v>
      </c>
      <c r="K131" s="216"/>
      <c r="L131" s="39"/>
      <c r="M131" s="217" t="s">
        <v>1</v>
      </c>
      <c r="N131" s="218" t="s">
        <v>38</v>
      </c>
      <c r="O131" s="71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1219</v>
      </c>
      <c r="AT131" s="221" t="s">
        <v>161</v>
      </c>
      <c r="AU131" s="221" t="s">
        <v>82</v>
      </c>
      <c r="AY131" s="17" t="s">
        <v>159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7" t="s">
        <v>80</v>
      </c>
      <c r="BK131" s="222">
        <f t="shared" si="9"/>
        <v>0</v>
      </c>
      <c r="BL131" s="17" t="s">
        <v>1219</v>
      </c>
      <c r="BM131" s="221" t="s">
        <v>1241</v>
      </c>
    </row>
    <row r="132" spans="1:65" s="2" customFormat="1" ht="16.5" customHeight="1">
      <c r="A132" s="34"/>
      <c r="B132" s="35"/>
      <c r="C132" s="209" t="s">
        <v>222</v>
      </c>
      <c r="D132" s="209" t="s">
        <v>161</v>
      </c>
      <c r="E132" s="210" t="s">
        <v>1242</v>
      </c>
      <c r="F132" s="211" t="s">
        <v>1243</v>
      </c>
      <c r="G132" s="212" t="s">
        <v>764</v>
      </c>
      <c r="H132" s="213">
        <v>1</v>
      </c>
      <c r="I132" s="214"/>
      <c r="J132" s="215">
        <f t="shared" si="0"/>
        <v>0</v>
      </c>
      <c r="K132" s="216"/>
      <c r="L132" s="39"/>
      <c r="M132" s="268" t="s">
        <v>1</v>
      </c>
      <c r="N132" s="269" t="s">
        <v>38</v>
      </c>
      <c r="O132" s="270"/>
      <c r="P132" s="271">
        <f t="shared" si="1"/>
        <v>0</v>
      </c>
      <c r="Q132" s="271">
        <v>0</v>
      </c>
      <c r="R132" s="271">
        <f t="shared" si="2"/>
        <v>0</v>
      </c>
      <c r="S132" s="271">
        <v>0</v>
      </c>
      <c r="T132" s="272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1" t="s">
        <v>1219</v>
      </c>
      <c r="AT132" s="221" t="s">
        <v>161</v>
      </c>
      <c r="AU132" s="221" t="s">
        <v>82</v>
      </c>
      <c r="AY132" s="17" t="s">
        <v>159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7" t="s">
        <v>80</v>
      </c>
      <c r="BK132" s="222">
        <f t="shared" si="9"/>
        <v>0</v>
      </c>
      <c r="BL132" s="17" t="s">
        <v>1219</v>
      </c>
      <c r="BM132" s="221" t="s">
        <v>1244</v>
      </c>
    </row>
    <row r="133" spans="1:31" s="2" customFormat="1" ht="6.95" customHeight="1">
      <c r="A133" s="34"/>
      <c r="B133" s="54"/>
      <c r="C133" s="55"/>
      <c r="D133" s="55"/>
      <c r="E133" s="55"/>
      <c r="F133" s="55"/>
      <c r="G133" s="55"/>
      <c r="H133" s="55"/>
      <c r="I133" s="158"/>
      <c r="J133" s="55"/>
      <c r="K133" s="55"/>
      <c r="L133" s="39"/>
      <c r="M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</sheetData>
  <sheetProtection algorithmName="SHA-512" hashValue="yiCWeq9GNLE4ZLrKbfFZ+QSzkT8NFDqnGbG/QaWUf80DsK73VVERfbM8gahpXdvdWu63olTjdZOtTF+J8HcLSw==" saltValue="GQIH26wPiJRhUg3sQ7VWkw8bDOflHoFWzLOOdymtCtlO+l1375OGxNkdqfzCmKAi25cFnJ+uUCOOK/gNlI/zDg==" spinCount="100000" sheet="1" objects="1" scenarios="1" formatColumns="0" formatRows="0" autoFilter="0"/>
  <autoFilter ref="C117:K13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87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126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127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128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129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3. 6. 2019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31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32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33</v>
      </c>
      <c r="E32" s="34"/>
      <c r="F32" s="34"/>
      <c r="G32" s="34"/>
      <c r="H32" s="34"/>
      <c r="I32" s="122"/>
      <c r="J32" s="132">
        <f>ROUND(J129,2)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35</v>
      </c>
      <c r="G34" s="34"/>
      <c r="H34" s="34"/>
      <c r="I34" s="134" t="s">
        <v>34</v>
      </c>
      <c r="J34" s="133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37</v>
      </c>
      <c r="E35" s="121" t="s">
        <v>38</v>
      </c>
      <c r="F35" s="136">
        <f>ROUND((SUM(BE129:BE302)),2)</f>
        <v>0</v>
      </c>
      <c r="G35" s="34"/>
      <c r="H35" s="34"/>
      <c r="I35" s="137">
        <v>0.21</v>
      </c>
      <c r="J35" s="136">
        <f>ROUND(((SUM(BE129:BE302))*I35),2)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39</v>
      </c>
      <c r="F36" s="136">
        <f>ROUND((SUM(BF129:BF302)),2)</f>
        <v>0</v>
      </c>
      <c r="G36" s="34"/>
      <c r="H36" s="34"/>
      <c r="I36" s="137">
        <v>0.15</v>
      </c>
      <c r="J36" s="136">
        <f>ROUND(((SUM(BF129:BF302))*I36),2)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40</v>
      </c>
      <c r="F37" s="136">
        <f>ROUND((SUM(BG129:BG302)),2)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41</v>
      </c>
      <c r="F38" s="136">
        <f>ROUND((SUM(BH129:BH302)),2)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42</v>
      </c>
      <c r="F39" s="136">
        <f>ROUND((SUM(BI129:BI302)),2)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43</v>
      </c>
      <c r="E41" s="140"/>
      <c r="F41" s="140"/>
      <c r="G41" s="141" t="s">
        <v>44</v>
      </c>
      <c r="H41" s="142" t="s">
        <v>45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126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127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128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8" t="str">
        <f>E11</f>
        <v>01.1 - SO 01.1 Architektonicko-stabební řešení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3. 6. 2019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131</v>
      </c>
      <c r="D96" s="163"/>
      <c r="E96" s="163"/>
      <c r="F96" s="163"/>
      <c r="G96" s="163"/>
      <c r="H96" s="163"/>
      <c r="I96" s="164"/>
      <c r="J96" s="165" t="s">
        <v>132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133</v>
      </c>
      <c r="D98" s="36"/>
      <c r="E98" s="36"/>
      <c r="F98" s="36"/>
      <c r="G98" s="36"/>
      <c r="H98" s="36"/>
      <c r="I98" s="122"/>
      <c r="J98" s="84">
        <f>J129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134</v>
      </c>
    </row>
    <row r="99" spans="2:12" s="9" customFormat="1" ht="24.95" customHeight="1">
      <c r="B99" s="167"/>
      <c r="C99" s="168"/>
      <c r="D99" s="169" t="s">
        <v>135</v>
      </c>
      <c r="E99" s="170"/>
      <c r="F99" s="170"/>
      <c r="G99" s="170"/>
      <c r="H99" s="170"/>
      <c r="I99" s="171"/>
      <c r="J99" s="172">
        <f>J130</f>
        <v>0</v>
      </c>
      <c r="K99" s="168"/>
      <c r="L99" s="173"/>
    </row>
    <row r="100" spans="2:12" s="10" customFormat="1" ht="19.9" customHeight="1">
      <c r="B100" s="174"/>
      <c r="C100" s="104"/>
      <c r="D100" s="175" t="s">
        <v>136</v>
      </c>
      <c r="E100" s="176"/>
      <c r="F100" s="176"/>
      <c r="G100" s="176"/>
      <c r="H100" s="176"/>
      <c r="I100" s="177"/>
      <c r="J100" s="178">
        <f>J131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137</v>
      </c>
      <c r="E101" s="176"/>
      <c r="F101" s="176"/>
      <c r="G101" s="176"/>
      <c r="H101" s="176"/>
      <c r="I101" s="177"/>
      <c r="J101" s="178">
        <f>J174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138</v>
      </c>
      <c r="E102" s="176"/>
      <c r="F102" s="176"/>
      <c r="G102" s="176"/>
      <c r="H102" s="176"/>
      <c r="I102" s="177"/>
      <c r="J102" s="178">
        <f>J251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139</v>
      </c>
      <c r="E103" s="176"/>
      <c r="F103" s="176"/>
      <c r="G103" s="176"/>
      <c r="H103" s="176"/>
      <c r="I103" s="177"/>
      <c r="J103" s="178">
        <f>J280</f>
        <v>0</v>
      </c>
      <c r="K103" s="104"/>
      <c r="L103" s="179"/>
    </row>
    <row r="104" spans="2:12" s="10" customFormat="1" ht="19.9" customHeight="1">
      <c r="B104" s="174"/>
      <c r="C104" s="104"/>
      <c r="D104" s="175" t="s">
        <v>140</v>
      </c>
      <c r="E104" s="176"/>
      <c r="F104" s="176"/>
      <c r="G104" s="176"/>
      <c r="H104" s="176"/>
      <c r="I104" s="177"/>
      <c r="J104" s="178">
        <f>J285</f>
        <v>0</v>
      </c>
      <c r="K104" s="104"/>
      <c r="L104" s="179"/>
    </row>
    <row r="105" spans="2:12" s="10" customFormat="1" ht="19.9" customHeight="1">
      <c r="B105" s="174"/>
      <c r="C105" s="104"/>
      <c r="D105" s="175" t="s">
        <v>141</v>
      </c>
      <c r="E105" s="176"/>
      <c r="F105" s="176"/>
      <c r="G105" s="176"/>
      <c r="H105" s="176"/>
      <c r="I105" s="177"/>
      <c r="J105" s="178">
        <f>J292</f>
        <v>0</v>
      </c>
      <c r="K105" s="104"/>
      <c r="L105" s="179"/>
    </row>
    <row r="106" spans="2:12" s="9" customFormat="1" ht="24.95" customHeight="1">
      <c r="B106" s="167"/>
      <c r="C106" s="168"/>
      <c r="D106" s="169" t="s">
        <v>142</v>
      </c>
      <c r="E106" s="170"/>
      <c r="F106" s="170"/>
      <c r="G106" s="170"/>
      <c r="H106" s="170"/>
      <c r="I106" s="171"/>
      <c r="J106" s="172">
        <f>J294</f>
        <v>0</v>
      </c>
      <c r="K106" s="168"/>
      <c r="L106" s="173"/>
    </row>
    <row r="107" spans="2:12" s="10" customFormat="1" ht="19.9" customHeight="1">
      <c r="B107" s="174"/>
      <c r="C107" s="104"/>
      <c r="D107" s="175" t="s">
        <v>143</v>
      </c>
      <c r="E107" s="176"/>
      <c r="F107" s="176"/>
      <c r="G107" s="176"/>
      <c r="H107" s="176"/>
      <c r="I107" s="177"/>
      <c r="J107" s="178">
        <f>J295</f>
        <v>0</v>
      </c>
      <c r="K107" s="104"/>
      <c r="L107" s="179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158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161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144</v>
      </c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3.25" customHeight="1">
      <c r="A117" s="34"/>
      <c r="B117" s="35"/>
      <c r="C117" s="36"/>
      <c r="D117" s="36"/>
      <c r="E117" s="325" t="str">
        <f>E7</f>
        <v>Regenerace panelového sídliště U nádraží - 7. etapa, podetapa 1 - Úprava vodního prvku</v>
      </c>
      <c r="F117" s="326"/>
      <c r="G117" s="326"/>
      <c r="H117" s="32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2:12" s="1" customFormat="1" ht="12" customHeight="1">
      <c r="B118" s="21"/>
      <c r="C118" s="29" t="s">
        <v>126</v>
      </c>
      <c r="D118" s="22"/>
      <c r="E118" s="22"/>
      <c r="F118" s="22"/>
      <c r="G118" s="22"/>
      <c r="H118" s="22"/>
      <c r="I118" s="115"/>
      <c r="J118" s="22"/>
      <c r="K118" s="22"/>
      <c r="L118" s="20"/>
    </row>
    <row r="119" spans="1:31" s="2" customFormat="1" ht="16.5" customHeight="1">
      <c r="A119" s="34"/>
      <c r="B119" s="35"/>
      <c r="C119" s="36"/>
      <c r="D119" s="36"/>
      <c r="E119" s="325" t="s">
        <v>127</v>
      </c>
      <c r="F119" s="327"/>
      <c r="G119" s="327"/>
      <c r="H119" s="327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128</v>
      </c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78" t="str">
        <f>E11</f>
        <v>01.1 - SO 01.1 Architektonicko-stabební řešení</v>
      </c>
      <c r="F121" s="327"/>
      <c r="G121" s="327"/>
      <c r="H121" s="327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22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F14</f>
        <v xml:space="preserve"> </v>
      </c>
      <c r="G123" s="36"/>
      <c r="H123" s="36"/>
      <c r="I123" s="123" t="s">
        <v>22</v>
      </c>
      <c r="J123" s="66" t="str">
        <f>IF(J14="","",J14)</f>
        <v>3. 6. 2019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24</v>
      </c>
      <c r="D125" s="36"/>
      <c r="E125" s="36"/>
      <c r="F125" s="27" t="str">
        <f>E17</f>
        <v xml:space="preserve"> </v>
      </c>
      <c r="G125" s="36"/>
      <c r="H125" s="36"/>
      <c r="I125" s="123" t="s">
        <v>29</v>
      </c>
      <c r="J125" s="32" t="str">
        <f>E23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27</v>
      </c>
      <c r="D126" s="36"/>
      <c r="E126" s="36"/>
      <c r="F126" s="27" t="str">
        <f>IF(E20="","",E20)</f>
        <v>Vyplň údaj</v>
      </c>
      <c r="G126" s="36"/>
      <c r="H126" s="36"/>
      <c r="I126" s="123" t="s">
        <v>31</v>
      </c>
      <c r="J126" s="32" t="str">
        <f>E26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122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80"/>
      <c r="B128" s="181"/>
      <c r="C128" s="182" t="s">
        <v>145</v>
      </c>
      <c r="D128" s="183" t="s">
        <v>58</v>
      </c>
      <c r="E128" s="183" t="s">
        <v>54</v>
      </c>
      <c r="F128" s="183" t="s">
        <v>55</v>
      </c>
      <c r="G128" s="183" t="s">
        <v>146</v>
      </c>
      <c r="H128" s="183" t="s">
        <v>147</v>
      </c>
      <c r="I128" s="184" t="s">
        <v>148</v>
      </c>
      <c r="J128" s="185" t="s">
        <v>132</v>
      </c>
      <c r="K128" s="186" t="s">
        <v>149</v>
      </c>
      <c r="L128" s="187"/>
      <c r="M128" s="75" t="s">
        <v>1</v>
      </c>
      <c r="N128" s="76" t="s">
        <v>37</v>
      </c>
      <c r="O128" s="76" t="s">
        <v>150</v>
      </c>
      <c r="P128" s="76" t="s">
        <v>151</v>
      </c>
      <c r="Q128" s="76" t="s">
        <v>152</v>
      </c>
      <c r="R128" s="76" t="s">
        <v>153</v>
      </c>
      <c r="S128" s="76" t="s">
        <v>154</v>
      </c>
      <c r="T128" s="77" t="s">
        <v>155</v>
      </c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</row>
    <row r="129" spans="1:63" s="2" customFormat="1" ht="22.9" customHeight="1">
      <c r="A129" s="34"/>
      <c r="B129" s="35"/>
      <c r="C129" s="82" t="s">
        <v>156</v>
      </c>
      <c r="D129" s="36"/>
      <c r="E129" s="36"/>
      <c r="F129" s="36"/>
      <c r="G129" s="36"/>
      <c r="H129" s="36"/>
      <c r="I129" s="122"/>
      <c r="J129" s="188">
        <f>BK129</f>
        <v>0</v>
      </c>
      <c r="K129" s="36"/>
      <c r="L129" s="39"/>
      <c r="M129" s="78"/>
      <c r="N129" s="189"/>
      <c r="O129" s="79"/>
      <c r="P129" s="190">
        <f>P130+P294</f>
        <v>0</v>
      </c>
      <c r="Q129" s="79"/>
      <c r="R129" s="190">
        <f>R130+R294</f>
        <v>321.36622533999997</v>
      </c>
      <c r="S129" s="79"/>
      <c r="T129" s="191">
        <f>T130+T294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72</v>
      </c>
      <c r="AU129" s="17" t="s">
        <v>134</v>
      </c>
      <c r="BK129" s="192">
        <f>BK130+BK294</f>
        <v>0</v>
      </c>
    </row>
    <row r="130" spans="2:63" s="12" customFormat="1" ht="25.9" customHeight="1">
      <c r="B130" s="193"/>
      <c r="C130" s="194"/>
      <c r="D130" s="195" t="s">
        <v>72</v>
      </c>
      <c r="E130" s="196" t="s">
        <v>157</v>
      </c>
      <c r="F130" s="196" t="s">
        <v>158</v>
      </c>
      <c r="G130" s="194"/>
      <c r="H130" s="194"/>
      <c r="I130" s="197"/>
      <c r="J130" s="198">
        <f>BK130</f>
        <v>0</v>
      </c>
      <c r="K130" s="194"/>
      <c r="L130" s="199"/>
      <c r="M130" s="200"/>
      <c r="N130" s="201"/>
      <c r="O130" s="201"/>
      <c r="P130" s="202">
        <f>P131+P174+P251+P280+P285+P292</f>
        <v>0</v>
      </c>
      <c r="Q130" s="201"/>
      <c r="R130" s="202">
        <f>R131+R174+R251+R280+R285+R292</f>
        <v>321.33680741999996</v>
      </c>
      <c r="S130" s="201"/>
      <c r="T130" s="203">
        <f>T131+T174+T251+T280+T285+T292</f>
        <v>0</v>
      </c>
      <c r="AR130" s="204" t="s">
        <v>80</v>
      </c>
      <c r="AT130" s="205" t="s">
        <v>72</v>
      </c>
      <c r="AU130" s="205" t="s">
        <v>73</v>
      </c>
      <c r="AY130" s="204" t="s">
        <v>159</v>
      </c>
      <c r="BK130" s="206">
        <f>BK131+BK174+BK251+BK280+BK285+BK292</f>
        <v>0</v>
      </c>
    </row>
    <row r="131" spans="2:63" s="12" customFormat="1" ht="22.9" customHeight="1">
      <c r="B131" s="193"/>
      <c r="C131" s="194"/>
      <c r="D131" s="195" t="s">
        <v>72</v>
      </c>
      <c r="E131" s="207" t="s">
        <v>80</v>
      </c>
      <c r="F131" s="207" t="s">
        <v>160</v>
      </c>
      <c r="G131" s="194"/>
      <c r="H131" s="194"/>
      <c r="I131" s="197"/>
      <c r="J131" s="208">
        <f>BK131</f>
        <v>0</v>
      </c>
      <c r="K131" s="194"/>
      <c r="L131" s="199"/>
      <c r="M131" s="200"/>
      <c r="N131" s="201"/>
      <c r="O131" s="201"/>
      <c r="P131" s="202">
        <f>SUM(P132:P173)</f>
        <v>0</v>
      </c>
      <c r="Q131" s="201"/>
      <c r="R131" s="202">
        <f>SUM(R132:R173)</f>
        <v>0</v>
      </c>
      <c r="S131" s="201"/>
      <c r="T131" s="203">
        <f>SUM(T132:T173)</f>
        <v>0</v>
      </c>
      <c r="AR131" s="204" t="s">
        <v>80</v>
      </c>
      <c r="AT131" s="205" t="s">
        <v>72</v>
      </c>
      <c r="AU131" s="205" t="s">
        <v>80</v>
      </c>
      <c r="AY131" s="204" t="s">
        <v>159</v>
      </c>
      <c r="BK131" s="206">
        <f>SUM(BK132:BK173)</f>
        <v>0</v>
      </c>
    </row>
    <row r="132" spans="1:65" s="2" customFormat="1" ht="21.75" customHeight="1">
      <c r="A132" s="34"/>
      <c r="B132" s="35"/>
      <c r="C132" s="209" t="s">
        <v>80</v>
      </c>
      <c r="D132" s="209" t="s">
        <v>161</v>
      </c>
      <c r="E132" s="210" t="s">
        <v>162</v>
      </c>
      <c r="F132" s="211" t="s">
        <v>163</v>
      </c>
      <c r="G132" s="212" t="s">
        <v>164</v>
      </c>
      <c r="H132" s="213">
        <v>89.404</v>
      </c>
      <c r="I132" s="214"/>
      <c r="J132" s="215">
        <f>ROUND(I132*H132,2)</f>
        <v>0</v>
      </c>
      <c r="K132" s="216"/>
      <c r="L132" s="39"/>
      <c r="M132" s="217" t="s">
        <v>1</v>
      </c>
      <c r="N132" s="218" t="s">
        <v>38</v>
      </c>
      <c r="O132" s="71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1" t="s">
        <v>165</v>
      </c>
      <c r="AT132" s="221" t="s">
        <v>161</v>
      </c>
      <c r="AU132" s="221" t="s">
        <v>82</v>
      </c>
      <c r="AY132" s="17" t="s">
        <v>159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7" t="s">
        <v>80</v>
      </c>
      <c r="BK132" s="222">
        <f>ROUND(I132*H132,2)</f>
        <v>0</v>
      </c>
      <c r="BL132" s="17" t="s">
        <v>165</v>
      </c>
      <c r="BM132" s="221" t="s">
        <v>166</v>
      </c>
    </row>
    <row r="133" spans="2:51" s="13" customFormat="1" ht="11.25">
      <c r="B133" s="223"/>
      <c r="C133" s="224"/>
      <c r="D133" s="225" t="s">
        <v>167</v>
      </c>
      <c r="E133" s="226" t="s">
        <v>1</v>
      </c>
      <c r="F133" s="227" t="s">
        <v>168</v>
      </c>
      <c r="G133" s="224"/>
      <c r="H133" s="226" t="s">
        <v>1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167</v>
      </c>
      <c r="AU133" s="233" t="s">
        <v>82</v>
      </c>
      <c r="AV133" s="13" t="s">
        <v>80</v>
      </c>
      <c r="AW133" s="13" t="s">
        <v>30</v>
      </c>
      <c r="AX133" s="13" t="s">
        <v>73</v>
      </c>
      <c r="AY133" s="233" t="s">
        <v>159</v>
      </c>
    </row>
    <row r="134" spans="2:51" s="14" customFormat="1" ht="11.25">
      <c r="B134" s="234"/>
      <c r="C134" s="235"/>
      <c r="D134" s="225" t="s">
        <v>167</v>
      </c>
      <c r="E134" s="236" t="s">
        <v>1</v>
      </c>
      <c r="F134" s="237" t="s">
        <v>169</v>
      </c>
      <c r="G134" s="235"/>
      <c r="H134" s="238">
        <v>88.55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167</v>
      </c>
      <c r="AU134" s="244" t="s">
        <v>82</v>
      </c>
      <c r="AV134" s="14" t="s">
        <v>82</v>
      </c>
      <c r="AW134" s="14" t="s">
        <v>30</v>
      </c>
      <c r="AX134" s="14" t="s">
        <v>73</v>
      </c>
      <c r="AY134" s="244" t="s">
        <v>159</v>
      </c>
    </row>
    <row r="135" spans="2:51" s="14" customFormat="1" ht="11.25">
      <c r="B135" s="234"/>
      <c r="C135" s="235"/>
      <c r="D135" s="225" t="s">
        <v>167</v>
      </c>
      <c r="E135" s="236" t="s">
        <v>1</v>
      </c>
      <c r="F135" s="237" t="s">
        <v>170</v>
      </c>
      <c r="G135" s="235"/>
      <c r="H135" s="238">
        <v>90.258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AT135" s="244" t="s">
        <v>167</v>
      </c>
      <c r="AU135" s="244" t="s">
        <v>82</v>
      </c>
      <c r="AV135" s="14" t="s">
        <v>82</v>
      </c>
      <c r="AW135" s="14" t="s">
        <v>30</v>
      </c>
      <c r="AX135" s="14" t="s">
        <v>73</v>
      </c>
      <c r="AY135" s="244" t="s">
        <v>159</v>
      </c>
    </row>
    <row r="136" spans="2:51" s="15" customFormat="1" ht="11.25">
      <c r="B136" s="245"/>
      <c r="C136" s="246"/>
      <c r="D136" s="225" t="s">
        <v>167</v>
      </c>
      <c r="E136" s="247" t="s">
        <v>1</v>
      </c>
      <c r="F136" s="248" t="s">
        <v>171</v>
      </c>
      <c r="G136" s="246"/>
      <c r="H136" s="249">
        <v>178.808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167</v>
      </c>
      <c r="AU136" s="255" t="s">
        <v>82</v>
      </c>
      <c r="AV136" s="15" t="s">
        <v>165</v>
      </c>
      <c r="AW136" s="15" t="s">
        <v>30</v>
      </c>
      <c r="AX136" s="15" t="s">
        <v>73</v>
      </c>
      <c r="AY136" s="255" t="s">
        <v>159</v>
      </c>
    </row>
    <row r="137" spans="2:51" s="14" customFormat="1" ht="11.25">
      <c r="B137" s="234"/>
      <c r="C137" s="235"/>
      <c r="D137" s="225" t="s">
        <v>167</v>
      </c>
      <c r="E137" s="236" t="s">
        <v>1</v>
      </c>
      <c r="F137" s="237" t="s">
        <v>172</v>
      </c>
      <c r="G137" s="235"/>
      <c r="H137" s="238">
        <v>89.404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167</v>
      </c>
      <c r="AU137" s="244" t="s">
        <v>82</v>
      </c>
      <c r="AV137" s="14" t="s">
        <v>82</v>
      </c>
      <c r="AW137" s="14" t="s">
        <v>30</v>
      </c>
      <c r="AX137" s="14" t="s">
        <v>80</v>
      </c>
      <c r="AY137" s="244" t="s">
        <v>159</v>
      </c>
    </row>
    <row r="138" spans="1:65" s="2" customFormat="1" ht="21.75" customHeight="1">
      <c r="A138" s="34"/>
      <c r="B138" s="35"/>
      <c r="C138" s="209" t="s">
        <v>82</v>
      </c>
      <c r="D138" s="209" t="s">
        <v>161</v>
      </c>
      <c r="E138" s="210" t="s">
        <v>173</v>
      </c>
      <c r="F138" s="211" t="s">
        <v>174</v>
      </c>
      <c r="G138" s="212" t="s">
        <v>164</v>
      </c>
      <c r="H138" s="213">
        <v>26.821</v>
      </c>
      <c r="I138" s="214"/>
      <c r="J138" s="215">
        <f>ROUND(I138*H138,2)</f>
        <v>0</v>
      </c>
      <c r="K138" s="216"/>
      <c r="L138" s="39"/>
      <c r="M138" s="217" t="s">
        <v>1</v>
      </c>
      <c r="N138" s="218" t="s">
        <v>38</v>
      </c>
      <c r="O138" s="7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1" t="s">
        <v>165</v>
      </c>
      <c r="AT138" s="221" t="s">
        <v>161</v>
      </c>
      <c r="AU138" s="221" t="s">
        <v>82</v>
      </c>
      <c r="AY138" s="17" t="s">
        <v>159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7" t="s">
        <v>80</v>
      </c>
      <c r="BK138" s="222">
        <f>ROUND(I138*H138,2)</f>
        <v>0</v>
      </c>
      <c r="BL138" s="17" t="s">
        <v>165</v>
      </c>
      <c r="BM138" s="221" t="s">
        <v>175</v>
      </c>
    </row>
    <row r="139" spans="2:51" s="14" customFormat="1" ht="11.25">
      <c r="B139" s="234"/>
      <c r="C139" s="235"/>
      <c r="D139" s="225" t="s">
        <v>167</v>
      </c>
      <c r="E139" s="236" t="s">
        <v>1</v>
      </c>
      <c r="F139" s="237" t="s">
        <v>176</v>
      </c>
      <c r="G139" s="235"/>
      <c r="H139" s="238">
        <v>26.821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167</v>
      </c>
      <c r="AU139" s="244" t="s">
        <v>82</v>
      </c>
      <c r="AV139" s="14" t="s">
        <v>82</v>
      </c>
      <c r="AW139" s="14" t="s">
        <v>30</v>
      </c>
      <c r="AX139" s="14" t="s">
        <v>73</v>
      </c>
      <c r="AY139" s="244" t="s">
        <v>159</v>
      </c>
    </row>
    <row r="140" spans="2:51" s="15" customFormat="1" ht="11.25">
      <c r="B140" s="245"/>
      <c r="C140" s="246"/>
      <c r="D140" s="225" t="s">
        <v>167</v>
      </c>
      <c r="E140" s="247" t="s">
        <v>1</v>
      </c>
      <c r="F140" s="248" t="s">
        <v>171</v>
      </c>
      <c r="G140" s="246"/>
      <c r="H140" s="249">
        <v>26.821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167</v>
      </c>
      <c r="AU140" s="255" t="s">
        <v>82</v>
      </c>
      <c r="AV140" s="15" t="s">
        <v>165</v>
      </c>
      <c r="AW140" s="15" t="s">
        <v>30</v>
      </c>
      <c r="AX140" s="15" t="s">
        <v>80</v>
      </c>
      <c r="AY140" s="255" t="s">
        <v>159</v>
      </c>
    </row>
    <row r="141" spans="1:65" s="2" customFormat="1" ht="21.75" customHeight="1">
      <c r="A141" s="34"/>
      <c r="B141" s="35"/>
      <c r="C141" s="209" t="s">
        <v>177</v>
      </c>
      <c r="D141" s="209" t="s">
        <v>161</v>
      </c>
      <c r="E141" s="210" t="s">
        <v>178</v>
      </c>
      <c r="F141" s="211" t="s">
        <v>179</v>
      </c>
      <c r="G141" s="212" t="s">
        <v>164</v>
      </c>
      <c r="H141" s="213">
        <v>89.404</v>
      </c>
      <c r="I141" s="214"/>
      <c r="J141" s="215">
        <f>ROUND(I141*H141,2)</f>
        <v>0</v>
      </c>
      <c r="K141" s="216"/>
      <c r="L141" s="39"/>
      <c r="M141" s="217" t="s">
        <v>1</v>
      </c>
      <c r="N141" s="218" t="s">
        <v>38</v>
      </c>
      <c r="O141" s="71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1" t="s">
        <v>165</v>
      </c>
      <c r="AT141" s="221" t="s">
        <v>161</v>
      </c>
      <c r="AU141" s="221" t="s">
        <v>82</v>
      </c>
      <c r="AY141" s="17" t="s">
        <v>159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80</v>
      </c>
      <c r="BK141" s="222">
        <f>ROUND(I141*H141,2)</f>
        <v>0</v>
      </c>
      <c r="BL141" s="17" t="s">
        <v>165</v>
      </c>
      <c r="BM141" s="221" t="s">
        <v>180</v>
      </c>
    </row>
    <row r="142" spans="2:51" s="14" customFormat="1" ht="11.25">
      <c r="B142" s="234"/>
      <c r="C142" s="235"/>
      <c r="D142" s="225" t="s">
        <v>167</v>
      </c>
      <c r="E142" s="236" t="s">
        <v>1</v>
      </c>
      <c r="F142" s="237" t="s">
        <v>181</v>
      </c>
      <c r="G142" s="235"/>
      <c r="H142" s="238">
        <v>89.404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167</v>
      </c>
      <c r="AU142" s="244" t="s">
        <v>82</v>
      </c>
      <c r="AV142" s="14" t="s">
        <v>82</v>
      </c>
      <c r="AW142" s="14" t="s">
        <v>30</v>
      </c>
      <c r="AX142" s="14" t="s">
        <v>73</v>
      </c>
      <c r="AY142" s="244" t="s">
        <v>159</v>
      </c>
    </row>
    <row r="143" spans="2:51" s="15" customFormat="1" ht="11.25">
      <c r="B143" s="245"/>
      <c r="C143" s="246"/>
      <c r="D143" s="225" t="s">
        <v>167</v>
      </c>
      <c r="E143" s="247" t="s">
        <v>1</v>
      </c>
      <c r="F143" s="248" t="s">
        <v>171</v>
      </c>
      <c r="G143" s="246"/>
      <c r="H143" s="249">
        <v>89.404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167</v>
      </c>
      <c r="AU143" s="255" t="s">
        <v>82</v>
      </c>
      <c r="AV143" s="15" t="s">
        <v>165</v>
      </c>
      <c r="AW143" s="15" t="s">
        <v>30</v>
      </c>
      <c r="AX143" s="15" t="s">
        <v>80</v>
      </c>
      <c r="AY143" s="255" t="s">
        <v>159</v>
      </c>
    </row>
    <row r="144" spans="1:65" s="2" customFormat="1" ht="21.75" customHeight="1">
      <c r="A144" s="34"/>
      <c r="B144" s="35"/>
      <c r="C144" s="209" t="s">
        <v>165</v>
      </c>
      <c r="D144" s="209" t="s">
        <v>161</v>
      </c>
      <c r="E144" s="210" t="s">
        <v>182</v>
      </c>
      <c r="F144" s="211" t="s">
        <v>183</v>
      </c>
      <c r="G144" s="212" t="s">
        <v>164</v>
      </c>
      <c r="H144" s="213">
        <v>26.821</v>
      </c>
      <c r="I144" s="214"/>
      <c r="J144" s="215">
        <f>ROUND(I144*H144,2)</f>
        <v>0</v>
      </c>
      <c r="K144" s="216"/>
      <c r="L144" s="39"/>
      <c r="M144" s="217" t="s">
        <v>1</v>
      </c>
      <c r="N144" s="218" t="s">
        <v>38</v>
      </c>
      <c r="O144" s="71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1" t="s">
        <v>165</v>
      </c>
      <c r="AT144" s="221" t="s">
        <v>161</v>
      </c>
      <c r="AU144" s="221" t="s">
        <v>82</v>
      </c>
      <c r="AY144" s="17" t="s">
        <v>159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7" t="s">
        <v>80</v>
      </c>
      <c r="BK144" s="222">
        <f>ROUND(I144*H144,2)</f>
        <v>0</v>
      </c>
      <c r="BL144" s="17" t="s">
        <v>165</v>
      </c>
      <c r="BM144" s="221" t="s">
        <v>184</v>
      </c>
    </row>
    <row r="145" spans="2:51" s="14" customFormat="1" ht="11.25">
      <c r="B145" s="234"/>
      <c r="C145" s="235"/>
      <c r="D145" s="225" t="s">
        <v>167</v>
      </c>
      <c r="E145" s="236" t="s">
        <v>1</v>
      </c>
      <c r="F145" s="237" t="s">
        <v>176</v>
      </c>
      <c r="G145" s="235"/>
      <c r="H145" s="238">
        <v>26.821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167</v>
      </c>
      <c r="AU145" s="244" t="s">
        <v>82</v>
      </c>
      <c r="AV145" s="14" t="s">
        <v>82</v>
      </c>
      <c r="AW145" s="14" t="s">
        <v>30</v>
      </c>
      <c r="AX145" s="14" t="s">
        <v>73</v>
      </c>
      <c r="AY145" s="244" t="s">
        <v>159</v>
      </c>
    </row>
    <row r="146" spans="2:51" s="15" customFormat="1" ht="11.25">
      <c r="B146" s="245"/>
      <c r="C146" s="246"/>
      <c r="D146" s="225" t="s">
        <v>167</v>
      </c>
      <c r="E146" s="247" t="s">
        <v>1</v>
      </c>
      <c r="F146" s="248" t="s">
        <v>171</v>
      </c>
      <c r="G146" s="246"/>
      <c r="H146" s="249">
        <v>26.821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AT146" s="255" t="s">
        <v>167</v>
      </c>
      <c r="AU146" s="255" t="s">
        <v>82</v>
      </c>
      <c r="AV146" s="15" t="s">
        <v>165</v>
      </c>
      <c r="AW146" s="15" t="s">
        <v>30</v>
      </c>
      <c r="AX146" s="15" t="s">
        <v>80</v>
      </c>
      <c r="AY146" s="255" t="s">
        <v>159</v>
      </c>
    </row>
    <row r="147" spans="1:65" s="2" customFormat="1" ht="21.75" customHeight="1">
      <c r="A147" s="34"/>
      <c r="B147" s="35"/>
      <c r="C147" s="209" t="s">
        <v>185</v>
      </c>
      <c r="D147" s="209" t="s">
        <v>161</v>
      </c>
      <c r="E147" s="210" t="s">
        <v>186</v>
      </c>
      <c r="F147" s="211" t="s">
        <v>187</v>
      </c>
      <c r="G147" s="212" t="s">
        <v>164</v>
      </c>
      <c r="H147" s="213">
        <v>6.629</v>
      </c>
      <c r="I147" s="214"/>
      <c r="J147" s="215">
        <f>ROUND(I147*H147,2)</f>
        <v>0</v>
      </c>
      <c r="K147" s="216"/>
      <c r="L147" s="39"/>
      <c r="M147" s="217" t="s">
        <v>1</v>
      </c>
      <c r="N147" s="218" t="s">
        <v>38</v>
      </c>
      <c r="O147" s="71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1" t="s">
        <v>165</v>
      </c>
      <c r="AT147" s="221" t="s">
        <v>161</v>
      </c>
      <c r="AU147" s="221" t="s">
        <v>82</v>
      </c>
      <c r="AY147" s="17" t="s">
        <v>159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7" t="s">
        <v>80</v>
      </c>
      <c r="BK147" s="222">
        <f>ROUND(I147*H147,2)</f>
        <v>0</v>
      </c>
      <c r="BL147" s="17" t="s">
        <v>165</v>
      </c>
      <c r="BM147" s="221" t="s">
        <v>188</v>
      </c>
    </row>
    <row r="148" spans="2:51" s="13" customFormat="1" ht="11.25">
      <c r="B148" s="223"/>
      <c r="C148" s="224"/>
      <c r="D148" s="225" t="s">
        <v>167</v>
      </c>
      <c r="E148" s="226" t="s">
        <v>1</v>
      </c>
      <c r="F148" s="227" t="s">
        <v>168</v>
      </c>
      <c r="G148" s="224"/>
      <c r="H148" s="226" t="s">
        <v>1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167</v>
      </c>
      <c r="AU148" s="233" t="s">
        <v>82</v>
      </c>
      <c r="AV148" s="13" t="s">
        <v>80</v>
      </c>
      <c r="AW148" s="13" t="s">
        <v>30</v>
      </c>
      <c r="AX148" s="13" t="s">
        <v>73</v>
      </c>
      <c r="AY148" s="233" t="s">
        <v>159</v>
      </c>
    </row>
    <row r="149" spans="2:51" s="13" customFormat="1" ht="11.25">
      <c r="B149" s="223"/>
      <c r="C149" s="224"/>
      <c r="D149" s="225" t="s">
        <v>167</v>
      </c>
      <c r="E149" s="226" t="s">
        <v>1</v>
      </c>
      <c r="F149" s="227" t="s">
        <v>189</v>
      </c>
      <c r="G149" s="224"/>
      <c r="H149" s="226" t="s">
        <v>1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167</v>
      </c>
      <c r="AU149" s="233" t="s">
        <v>82</v>
      </c>
      <c r="AV149" s="13" t="s">
        <v>80</v>
      </c>
      <c r="AW149" s="13" t="s">
        <v>30</v>
      </c>
      <c r="AX149" s="13" t="s">
        <v>73</v>
      </c>
      <c r="AY149" s="233" t="s">
        <v>159</v>
      </c>
    </row>
    <row r="150" spans="2:51" s="14" customFormat="1" ht="11.25">
      <c r="B150" s="234"/>
      <c r="C150" s="235"/>
      <c r="D150" s="225" t="s">
        <v>167</v>
      </c>
      <c r="E150" s="236" t="s">
        <v>1</v>
      </c>
      <c r="F150" s="237" t="s">
        <v>190</v>
      </c>
      <c r="G150" s="235"/>
      <c r="H150" s="238">
        <v>6.629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167</v>
      </c>
      <c r="AU150" s="244" t="s">
        <v>82</v>
      </c>
      <c r="AV150" s="14" t="s">
        <v>82</v>
      </c>
      <c r="AW150" s="14" t="s">
        <v>30</v>
      </c>
      <c r="AX150" s="14" t="s">
        <v>73</v>
      </c>
      <c r="AY150" s="244" t="s">
        <v>159</v>
      </c>
    </row>
    <row r="151" spans="2:51" s="15" customFormat="1" ht="11.25">
      <c r="B151" s="245"/>
      <c r="C151" s="246"/>
      <c r="D151" s="225" t="s">
        <v>167</v>
      </c>
      <c r="E151" s="247" t="s">
        <v>1</v>
      </c>
      <c r="F151" s="248" t="s">
        <v>171</v>
      </c>
      <c r="G151" s="246"/>
      <c r="H151" s="249">
        <v>6.629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AT151" s="255" t="s">
        <v>167</v>
      </c>
      <c r="AU151" s="255" t="s">
        <v>82</v>
      </c>
      <c r="AV151" s="15" t="s">
        <v>165</v>
      </c>
      <c r="AW151" s="15" t="s">
        <v>30</v>
      </c>
      <c r="AX151" s="15" t="s">
        <v>80</v>
      </c>
      <c r="AY151" s="255" t="s">
        <v>159</v>
      </c>
    </row>
    <row r="152" spans="1:65" s="2" customFormat="1" ht="21.75" customHeight="1">
      <c r="A152" s="34"/>
      <c r="B152" s="35"/>
      <c r="C152" s="209" t="s">
        <v>191</v>
      </c>
      <c r="D152" s="209" t="s">
        <v>161</v>
      </c>
      <c r="E152" s="210" t="s">
        <v>192</v>
      </c>
      <c r="F152" s="211" t="s">
        <v>193</v>
      </c>
      <c r="G152" s="212" t="s">
        <v>164</v>
      </c>
      <c r="H152" s="213">
        <v>1.989</v>
      </c>
      <c r="I152" s="214"/>
      <c r="J152" s="215">
        <f>ROUND(I152*H152,2)</f>
        <v>0</v>
      </c>
      <c r="K152" s="216"/>
      <c r="L152" s="39"/>
      <c r="M152" s="217" t="s">
        <v>1</v>
      </c>
      <c r="N152" s="218" t="s">
        <v>38</v>
      </c>
      <c r="O152" s="71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1" t="s">
        <v>165</v>
      </c>
      <c r="AT152" s="221" t="s">
        <v>161</v>
      </c>
      <c r="AU152" s="221" t="s">
        <v>82</v>
      </c>
      <c r="AY152" s="17" t="s">
        <v>159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7" t="s">
        <v>80</v>
      </c>
      <c r="BK152" s="222">
        <f>ROUND(I152*H152,2)</f>
        <v>0</v>
      </c>
      <c r="BL152" s="17" t="s">
        <v>165</v>
      </c>
      <c r="BM152" s="221" t="s">
        <v>194</v>
      </c>
    </row>
    <row r="153" spans="2:51" s="14" customFormat="1" ht="11.25">
      <c r="B153" s="234"/>
      <c r="C153" s="235"/>
      <c r="D153" s="225" t="s">
        <v>167</v>
      </c>
      <c r="E153" s="236" t="s">
        <v>1</v>
      </c>
      <c r="F153" s="237" t="s">
        <v>195</v>
      </c>
      <c r="G153" s="235"/>
      <c r="H153" s="238">
        <v>1.989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167</v>
      </c>
      <c r="AU153" s="244" t="s">
        <v>82</v>
      </c>
      <c r="AV153" s="14" t="s">
        <v>82</v>
      </c>
      <c r="AW153" s="14" t="s">
        <v>30</v>
      </c>
      <c r="AX153" s="14" t="s">
        <v>73</v>
      </c>
      <c r="AY153" s="244" t="s">
        <v>159</v>
      </c>
    </row>
    <row r="154" spans="2:51" s="15" customFormat="1" ht="11.25">
      <c r="B154" s="245"/>
      <c r="C154" s="246"/>
      <c r="D154" s="225" t="s">
        <v>167</v>
      </c>
      <c r="E154" s="247" t="s">
        <v>1</v>
      </c>
      <c r="F154" s="248" t="s">
        <v>171</v>
      </c>
      <c r="G154" s="246"/>
      <c r="H154" s="249">
        <v>1.989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AT154" s="255" t="s">
        <v>167</v>
      </c>
      <c r="AU154" s="255" t="s">
        <v>82</v>
      </c>
      <c r="AV154" s="15" t="s">
        <v>165</v>
      </c>
      <c r="AW154" s="15" t="s">
        <v>30</v>
      </c>
      <c r="AX154" s="15" t="s">
        <v>80</v>
      </c>
      <c r="AY154" s="255" t="s">
        <v>159</v>
      </c>
    </row>
    <row r="155" spans="1:65" s="2" customFormat="1" ht="21.75" customHeight="1">
      <c r="A155" s="34"/>
      <c r="B155" s="35"/>
      <c r="C155" s="209" t="s">
        <v>196</v>
      </c>
      <c r="D155" s="209" t="s">
        <v>161</v>
      </c>
      <c r="E155" s="210" t="s">
        <v>197</v>
      </c>
      <c r="F155" s="211" t="s">
        <v>198</v>
      </c>
      <c r="G155" s="212" t="s">
        <v>164</v>
      </c>
      <c r="H155" s="213">
        <v>178.808</v>
      </c>
      <c r="I155" s="214"/>
      <c r="J155" s="215">
        <f>ROUND(I155*H155,2)</f>
        <v>0</v>
      </c>
      <c r="K155" s="216"/>
      <c r="L155" s="39"/>
      <c r="M155" s="217" t="s">
        <v>1</v>
      </c>
      <c r="N155" s="218" t="s">
        <v>38</v>
      </c>
      <c r="O155" s="71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1" t="s">
        <v>165</v>
      </c>
      <c r="AT155" s="221" t="s">
        <v>161</v>
      </c>
      <c r="AU155" s="221" t="s">
        <v>82</v>
      </c>
      <c r="AY155" s="17" t="s">
        <v>159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7" t="s">
        <v>80</v>
      </c>
      <c r="BK155" s="222">
        <f>ROUND(I155*H155,2)</f>
        <v>0</v>
      </c>
      <c r="BL155" s="17" t="s">
        <v>165</v>
      </c>
      <c r="BM155" s="221" t="s">
        <v>199</v>
      </c>
    </row>
    <row r="156" spans="2:51" s="14" customFormat="1" ht="11.25">
      <c r="B156" s="234"/>
      <c r="C156" s="235"/>
      <c r="D156" s="225" t="s">
        <v>167</v>
      </c>
      <c r="E156" s="236" t="s">
        <v>1</v>
      </c>
      <c r="F156" s="237" t="s">
        <v>200</v>
      </c>
      <c r="G156" s="235"/>
      <c r="H156" s="238">
        <v>178.808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167</v>
      </c>
      <c r="AU156" s="244" t="s">
        <v>82</v>
      </c>
      <c r="AV156" s="14" t="s">
        <v>82</v>
      </c>
      <c r="AW156" s="14" t="s">
        <v>30</v>
      </c>
      <c r="AX156" s="14" t="s">
        <v>73</v>
      </c>
      <c r="AY156" s="244" t="s">
        <v>159</v>
      </c>
    </row>
    <row r="157" spans="2:51" s="15" customFormat="1" ht="11.25">
      <c r="B157" s="245"/>
      <c r="C157" s="246"/>
      <c r="D157" s="225" t="s">
        <v>167</v>
      </c>
      <c r="E157" s="247" t="s">
        <v>1</v>
      </c>
      <c r="F157" s="248" t="s">
        <v>171</v>
      </c>
      <c r="G157" s="246"/>
      <c r="H157" s="249">
        <v>178.808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167</v>
      </c>
      <c r="AU157" s="255" t="s">
        <v>82</v>
      </c>
      <c r="AV157" s="15" t="s">
        <v>165</v>
      </c>
      <c r="AW157" s="15" t="s">
        <v>30</v>
      </c>
      <c r="AX157" s="15" t="s">
        <v>80</v>
      </c>
      <c r="AY157" s="255" t="s">
        <v>159</v>
      </c>
    </row>
    <row r="158" spans="1:65" s="2" customFormat="1" ht="21.75" customHeight="1">
      <c r="A158" s="34"/>
      <c r="B158" s="35"/>
      <c r="C158" s="209" t="s">
        <v>201</v>
      </c>
      <c r="D158" s="209" t="s">
        <v>161</v>
      </c>
      <c r="E158" s="210" t="s">
        <v>202</v>
      </c>
      <c r="F158" s="211" t="s">
        <v>203</v>
      </c>
      <c r="G158" s="212" t="s">
        <v>164</v>
      </c>
      <c r="H158" s="213">
        <v>139.4</v>
      </c>
      <c r="I158" s="214"/>
      <c r="J158" s="215">
        <f>ROUND(I158*H158,2)</f>
        <v>0</v>
      </c>
      <c r="K158" s="216"/>
      <c r="L158" s="39"/>
      <c r="M158" s="217" t="s">
        <v>1</v>
      </c>
      <c r="N158" s="218" t="s">
        <v>38</v>
      </c>
      <c r="O158" s="71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1" t="s">
        <v>165</v>
      </c>
      <c r="AT158" s="221" t="s">
        <v>161</v>
      </c>
      <c r="AU158" s="221" t="s">
        <v>82</v>
      </c>
      <c r="AY158" s="17" t="s">
        <v>159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7" t="s">
        <v>80</v>
      </c>
      <c r="BK158" s="222">
        <f>ROUND(I158*H158,2)</f>
        <v>0</v>
      </c>
      <c r="BL158" s="17" t="s">
        <v>165</v>
      </c>
      <c r="BM158" s="221" t="s">
        <v>204</v>
      </c>
    </row>
    <row r="159" spans="2:51" s="14" customFormat="1" ht="11.25">
      <c r="B159" s="234"/>
      <c r="C159" s="235"/>
      <c r="D159" s="225" t="s">
        <v>167</v>
      </c>
      <c r="E159" s="236" t="s">
        <v>1</v>
      </c>
      <c r="F159" s="237" t="s">
        <v>205</v>
      </c>
      <c r="G159" s="235"/>
      <c r="H159" s="238">
        <v>139.4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167</v>
      </c>
      <c r="AU159" s="244" t="s">
        <v>82</v>
      </c>
      <c r="AV159" s="14" t="s">
        <v>82</v>
      </c>
      <c r="AW159" s="14" t="s">
        <v>30</v>
      </c>
      <c r="AX159" s="14" t="s">
        <v>73</v>
      </c>
      <c r="AY159" s="244" t="s">
        <v>159</v>
      </c>
    </row>
    <row r="160" spans="2:51" s="15" customFormat="1" ht="11.25">
      <c r="B160" s="245"/>
      <c r="C160" s="246"/>
      <c r="D160" s="225" t="s">
        <v>167</v>
      </c>
      <c r="E160" s="247" t="s">
        <v>1</v>
      </c>
      <c r="F160" s="248" t="s">
        <v>171</v>
      </c>
      <c r="G160" s="246"/>
      <c r="H160" s="249">
        <v>139.4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167</v>
      </c>
      <c r="AU160" s="255" t="s">
        <v>82</v>
      </c>
      <c r="AV160" s="15" t="s">
        <v>165</v>
      </c>
      <c r="AW160" s="15" t="s">
        <v>30</v>
      </c>
      <c r="AX160" s="15" t="s">
        <v>80</v>
      </c>
      <c r="AY160" s="255" t="s">
        <v>159</v>
      </c>
    </row>
    <row r="161" spans="1:65" s="2" customFormat="1" ht="21.75" customHeight="1">
      <c r="A161" s="34"/>
      <c r="B161" s="35"/>
      <c r="C161" s="209" t="s">
        <v>206</v>
      </c>
      <c r="D161" s="209" t="s">
        <v>161</v>
      </c>
      <c r="E161" s="210" t="s">
        <v>207</v>
      </c>
      <c r="F161" s="211" t="s">
        <v>208</v>
      </c>
      <c r="G161" s="212" t="s">
        <v>164</v>
      </c>
      <c r="H161" s="213">
        <v>109.108</v>
      </c>
      <c r="I161" s="214"/>
      <c r="J161" s="215">
        <f>ROUND(I161*H161,2)</f>
        <v>0</v>
      </c>
      <c r="K161" s="216"/>
      <c r="L161" s="39"/>
      <c r="M161" s="217" t="s">
        <v>1</v>
      </c>
      <c r="N161" s="218" t="s">
        <v>38</v>
      </c>
      <c r="O161" s="71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1" t="s">
        <v>165</v>
      </c>
      <c r="AT161" s="221" t="s">
        <v>161</v>
      </c>
      <c r="AU161" s="221" t="s">
        <v>82</v>
      </c>
      <c r="AY161" s="17" t="s">
        <v>159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7" t="s">
        <v>80</v>
      </c>
      <c r="BK161" s="222">
        <f>ROUND(I161*H161,2)</f>
        <v>0</v>
      </c>
      <c r="BL161" s="17" t="s">
        <v>165</v>
      </c>
      <c r="BM161" s="221" t="s">
        <v>209</v>
      </c>
    </row>
    <row r="162" spans="2:51" s="14" customFormat="1" ht="11.25">
      <c r="B162" s="234"/>
      <c r="C162" s="235"/>
      <c r="D162" s="225" t="s">
        <v>167</v>
      </c>
      <c r="E162" s="236" t="s">
        <v>1</v>
      </c>
      <c r="F162" s="237" t="s">
        <v>210</v>
      </c>
      <c r="G162" s="235"/>
      <c r="H162" s="238">
        <v>109.108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167</v>
      </c>
      <c r="AU162" s="244" t="s">
        <v>82</v>
      </c>
      <c r="AV162" s="14" t="s">
        <v>82</v>
      </c>
      <c r="AW162" s="14" t="s">
        <v>30</v>
      </c>
      <c r="AX162" s="14" t="s">
        <v>73</v>
      </c>
      <c r="AY162" s="244" t="s">
        <v>159</v>
      </c>
    </row>
    <row r="163" spans="2:51" s="15" customFormat="1" ht="11.25">
      <c r="B163" s="245"/>
      <c r="C163" s="246"/>
      <c r="D163" s="225" t="s">
        <v>167</v>
      </c>
      <c r="E163" s="247" t="s">
        <v>1</v>
      </c>
      <c r="F163" s="248" t="s">
        <v>171</v>
      </c>
      <c r="G163" s="246"/>
      <c r="H163" s="249">
        <v>109.108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167</v>
      </c>
      <c r="AU163" s="255" t="s">
        <v>82</v>
      </c>
      <c r="AV163" s="15" t="s">
        <v>165</v>
      </c>
      <c r="AW163" s="15" t="s">
        <v>30</v>
      </c>
      <c r="AX163" s="15" t="s">
        <v>80</v>
      </c>
      <c r="AY163" s="255" t="s">
        <v>159</v>
      </c>
    </row>
    <row r="164" spans="1:65" s="2" customFormat="1" ht="16.5" customHeight="1">
      <c r="A164" s="34"/>
      <c r="B164" s="35"/>
      <c r="C164" s="209" t="s">
        <v>211</v>
      </c>
      <c r="D164" s="209" t="s">
        <v>161</v>
      </c>
      <c r="E164" s="210" t="s">
        <v>212</v>
      </c>
      <c r="F164" s="211" t="s">
        <v>213</v>
      </c>
      <c r="G164" s="212" t="s">
        <v>164</v>
      </c>
      <c r="H164" s="213">
        <v>69.7</v>
      </c>
      <c r="I164" s="214"/>
      <c r="J164" s="215">
        <f>ROUND(I164*H164,2)</f>
        <v>0</v>
      </c>
      <c r="K164" s="216"/>
      <c r="L164" s="39"/>
      <c r="M164" s="217" t="s">
        <v>1</v>
      </c>
      <c r="N164" s="218" t="s">
        <v>38</v>
      </c>
      <c r="O164" s="71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1" t="s">
        <v>165</v>
      </c>
      <c r="AT164" s="221" t="s">
        <v>161</v>
      </c>
      <c r="AU164" s="221" t="s">
        <v>82</v>
      </c>
      <c r="AY164" s="17" t="s">
        <v>159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7" t="s">
        <v>80</v>
      </c>
      <c r="BK164" s="222">
        <f>ROUND(I164*H164,2)</f>
        <v>0</v>
      </c>
      <c r="BL164" s="17" t="s">
        <v>165</v>
      </c>
      <c r="BM164" s="221" t="s">
        <v>214</v>
      </c>
    </row>
    <row r="165" spans="2:51" s="14" customFormat="1" ht="11.25">
      <c r="B165" s="234"/>
      <c r="C165" s="235"/>
      <c r="D165" s="225" t="s">
        <v>167</v>
      </c>
      <c r="E165" s="236" t="s">
        <v>1</v>
      </c>
      <c r="F165" s="237" t="s">
        <v>215</v>
      </c>
      <c r="G165" s="235"/>
      <c r="H165" s="238">
        <v>69.7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167</v>
      </c>
      <c r="AU165" s="244" t="s">
        <v>82</v>
      </c>
      <c r="AV165" s="14" t="s">
        <v>82</v>
      </c>
      <c r="AW165" s="14" t="s">
        <v>30</v>
      </c>
      <c r="AX165" s="14" t="s">
        <v>73</v>
      </c>
      <c r="AY165" s="244" t="s">
        <v>159</v>
      </c>
    </row>
    <row r="166" spans="2:51" s="15" customFormat="1" ht="11.25">
      <c r="B166" s="245"/>
      <c r="C166" s="246"/>
      <c r="D166" s="225" t="s">
        <v>167</v>
      </c>
      <c r="E166" s="247" t="s">
        <v>1</v>
      </c>
      <c r="F166" s="248" t="s">
        <v>171</v>
      </c>
      <c r="G166" s="246"/>
      <c r="H166" s="249">
        <v>69.7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AT166" s="255" t="s">
        <v>167</v>
      </c>
      <c r="AU166" s="255" t="s">
        <v>82</v>
      </c>
      <c r="AV166" s="15" t="s">
        <v>165</v>
      </c>
      <c r="AW166" s="15" t="s">
        <v>30</v>
      </c>
      <c r="AX166" s="15" t="s">
        <v>80</v>
      </c>
      <c r="AY166" s="255" t="s">
        <v>159</v>
      </c>
    </row>
    <row r="167" spans="1:65" s="2" customFormat="1" ht="21.75" customHeight="1">
      <c r="A167" s="34"/>
      <c r="B167" s="35"/>
      <c r="C167" s="209" t="s">
        <v>216</v>
      </c>
      <c r="D167" s="209" t="s">
        <v>161</v>
      </c>
      <c r="E167" s="210" t="s">
        <v>217</v>
      </c>
      <c r="F167" s="211" t="s">
        <v>218</v>
      </c>
      <c r="G167" s="212" t="s">
        <v>219</v>
      </c>
      <c r="H167" s="213">
        <v>174.573</v>
      </c>
      <c r="I167" s="214"/>
      <c r="J167" s="215">
        <f>ROUND(I167*H167,2)</f>
        <v>0</v>
      </c>
      <c r="K167" s="216"/>
      <c r="L167" s="39"/>
      <c r="M167" s="217" t="s">
        <v>1</v>
      </c>
      <c r="N167" s="218" t="s">
        <v>38</v>
      </c>
      <c r="O167" s="71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1" t="s">
        <v>165</v>
      </c>
      <c r="AT167" s="221" t="s">
        <v>161</v>
      </c>
      <c r="AU167" s="221" t="s">
        <v>82</v>
      </c>
      <c r="AY167" s="17" t="s">
        <v>159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7" t="s">
        <v>80</v>
      </c>
      <c r="BK167" s="222">
        <f>ROUND(I167*H167,2)</f>
        <v>0</v>
      </c>
      <c r="BL167" s="17" t="s">
        <v>165</v>
      </c>
      <c r="BM167" s="221" t="s">
        <v>220</v>
      </c>
    </row>
    <row r="168" spans="2:51" s="14" customFormat="1" ht="11.25">
      <c r="B168" s="234"/>
      <c r="C168" s="235"/>
      <c r="D168" s="225" t="s">
        <v>167</v>
      </c>
      <c r="E168" s="236" t="s">
        <v>1</v>
      </c>
      <c r="F168" s="237" t="s">
        <v>221</v>
      </c>
      <c r="G168" s="235"/>
      <c r="H168" s="238">
        <v>174.573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167</v>
      </c>
      <c r="AU168" s="244" t="s">
        <v>82</v>
      </c>
      <c r="AV168" s="14" t="s">
        <v>82</v>
      </c>
      <c r="AW168" s="14" t="s">
        <v>30</v>
      </c>
      <c r="AX168" s="14" t="s">
        <v>73</v>
      </c>
      <c r="AY168" s="244" t="s">
        <v>159</v>
      </c>
    </row>
    <row r="169" spans="2:51" s="15" customFormat="1" ht="11.25">
      <c r="B169" s="245"/>
      <c r="C169" s="246"/>
      <c r="D169" s="225" t="s">
        <v>167</v>
      </c>
      <c r="E169" s="247" t="s">
        <v>1</v>
      </c>
      <c r="F169" s="248" t="s">
        <v>171</v>
      </c>
      <c r="G169" s="246"/>
      <c r="H169" s="249">
        <v>174.573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167</v>
      </c>
      <c r="AU169" s="255" t="s">
        <v>82</v>
      </c>
      <c r="AV169" s="15" t="s">
        <v>165</v>
      </c>
      <c r="AW169" s="15" t="s">
        <v>30</v>
      </c>
      <c r="AX169" s="15" t="s">
        <v>80</v>
      </c>
      <c r="AY169" s="255" t="s">
        <v>159</v>
      </c>
    </row>
    <row r="170" spans="1:65" s="2" customFormat="1" ht="21.75" customHeight="1">
      <c r="A170" s="34"/>
      <c r="B170" s="35"/>
      <c r="C170" s="209" t="s">
        <v>222</v>
      </c>
      <c r="D170" s="209" t="s">
        <v>161</v>
      </c>
      <c r="E170" s="210" t="s">
        <v>223</v>
      </c>
      <c r="F170" s="211" t="s">
        <v>224</v>
      </c>
      <c r="G170" s="212" t="s">
        <v>164</v>
      </c>
      <c r="H170" s="213">
        <v>69.7</v>
      </c>
      <c r="I170" s="214"/>
      <c r="J170" s="215">
        <f>ROUND(I170*H170,2)</f>
        <v>0</v>
      </c>
      <c r="K170" s="216"/>
      <c r="L170" s="39"/>
      <c r="M170" s="217" t="s">
        <v>1</v>
      </c>
      <c r="N170" s="218" t="s">
        <v>38</v>
      </c>
      <c r="O170" s="71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1" t="s">
        <v>165</v>
      </c>
      <c r="AT170" s="221" t="s">
        <v>161</v>
      </c>
      <c r="AU170" s="221" t="s">
        <v>82</v>
      </c>
      <c r="AY170" s="17" t="s">
        <v>159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7" t="s">
        <v>80</v>
      </c>
      <c r="BK170" s="222">
        <f>ROUND(I170*H170,2)</f>
        <v>0</v>
      </c>
      <c r="BL170" s="17" t="s">
        <v>165</v>
      </c>
      <c r="BM170" s="221" t="s">
        <v>225</v>
      </c>
    </row>
    <row r="171" spans="2:51" s="14" customFormat="1" ht="11.25">
      <c r="B171" s="234"/>
      <c r="C171" s="235"/>
      <c r="D171" s="225" t="s">
        <v>167</v>
      </c>
      <c r="E171" s="236" t="s">
        <v>1</v>
      </c>
      <c r="F171" s="237" t="s">
        <v>226</v>
      </c>
      <c r="G171" s="235"/>
      <c r="H171" s="238">
        <v>178.808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167</v>
      </c>
      <c r="AU171" s="244" t="s">
        <v>82</v>
      </c>
      <c r="AV171" s="14" t="s">
        <v>82</v>
      </c>
      <c r="AW171" s="14" t="s">
        <v>30</v>
      </c>
      <c r="AX171" s="14" t="s">
        <v>73</v>
      </c>
      <c r="AY171" s="244" t="s">
        <v>159</v>
      </c>
    </row>
    <row r="172" spans="2:51" s="14" customFormat="1" ht="22.5">
      <c r="B172" s="234"/>
      <c r="C172" s="235"/>
      <c r="D172" s="225" t="s">
        <v>167</v>
      </c>
      <c r="E172" s="236" t="s">
        <v>1</v>
      </c>
      <c r="F172" s="237" t="s">
        <v>227</v>
      </c>
      <c r="G172" s="235"/>
      <c r="H172" s="238">
        <v>-109.108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167</v>
      </c>
      <c r="AU172" s="244" t="s">
        <v>82</v>
      </c>
      <c r="AV172" s="14" t="s">
        <v>82</v>
      </c>
      <c r="AW172" s="14" t="s">
        <v>30</v>
      </c>
      <c r="AX172" s="14" t="s">
        <v>73</v>
      </c>
      <c r="AY172" s="244" t="s">
        <v>159</v>
      </c>
    </row>
    <row r="173" spans="2:51" s="15" customFormat="1" ht="11.25">
      <c r="B173" s="245"/>
      <c r="C173" s="246"/>
      <c r="D173" s="225" t="s">
        <v>167</v>
      </c>
      <c r="E173" s="247" t="s">
        <v>1</v>
      </c>
      <c r="F173" s="248" t="s">
        <v>171</v>
      </c>
      <c r="G173" s="246"/>
      <c r="H173" s="249">
        <v>69.7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167</v>
      </c>
      <c r="AU173" s="255" t="s">
        <v>82</v>
      </c>
      <c r="AV173" s="15" t="s">
        <v>165</v>
      </c>
      <c r="AW173" s="15" t="s">
        <v>30</v>
      </c>
      <c r="AX173" s="15" t="s">
        <v>80</v>
      </c>
      <c r="AY173" s="255" t="s">
        <v>159</v>
      </c>
    </row>
    <row r="174" spans="2:63" s="12" customFormat="1" ht="22.9" customHeight="1">
      <c r="B174" s="193"/>
      <c r="C174" s="194"/>
      <c r="D174" s="195" t="s">
        <v>72</v>
      </c>
      <c r="E174" s="207" t="s">
        <v>82</v>
      </c>
      <c r="F174" s="207" t="s">
        <v>228</v>
      </c>
      <c r="G174" s="194"/>
      <c r="H174" s="194"/>
      <c r="I174" s="197"/>
      <c r="J174" s="208">
        <f>BK174</f>
        <v>0</v>
      </c>
      <c r="K174" s="194"/>
      <c r="L174" s="199"/>
      <c r="M174" s="200"/>
      <c r="N174" s="201"/>
      <c r="O174" s="201"/>
      <c r="P174" s="202">
        <f>SUM(P175:P250)</f>
        <v>0</v>
      </c>
      <c r="Q174" s="201"/>
      <c r="R174" s="202">
        <f>SUM(R175:R250)</f>
        <v>288.83065621</v>
      </c>
      <c r="S174" s="201"/>
      <c r="T174" s="203">
        <f>SUM(T175:T250)</f>
        <v>0</v>
      </c>
      <c r="AR174" s="204" t="s">
        <v>80</v>
      </c>
      <c r="AT174" s="205" t="s">
        <v>72</v>
      </c>
      <c r="AU174" s="205" t="s">
        <v>80</v>
      </c>
      <c r="AY174" s="204" t="s">
        <v>159</v>
      </c>
      <c r="BK174" s="206">
        <f>SUM(BK175:BK250)</f>
        <v>0</v>
      </c>
    </row>
    <row r="175" spans="1:65" s="2" customFormat="1" ht="21.75" customHeight="1">
      <c r="A175" s="34"/>
      <c r="B175" s="35"/>
      <c r="C175" s="209" t="s">
        <v>229</v>
      </c>
      <c r="D175" s="209" t="s">
        <v>161</v>
      </c>
      <c r="E175" s="210" t="s">
        <v>230</v>
      </c>
      <c r="F175" s="211" t="s">
        <v>231</v>
      </c>
      <c r="G175" s="212" t="s">
        <v>164</v>
      </c>
      <c r="H175" s="213">
        <v>6.629</v>
      </c>
      <c r="I175" s="214"/>
      <c r="J175" s="215">
        <f>ROUND(I175*H175,2)</f>
        <v>0</v>
      </c>
      <c r="K175" s="216"/>
      <c r="L175" s="39"/>
      <c r="M175" s="217" t="s">
        <v>1</v>
      </c>
      <c r="N175" s="218" t="s">
        <v>38</v>
      </c>
      <c r="O175" s="71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1" t="s">
        <v>165</v>
      </c>
      <c r="AT175" s="221" t="s">
        <v>161</v>
      </c>
      <c r="AU175" s="221" t="s">
        <v>82</v>
      </c>
      <c r="AY175" s="17" t="s">
        <v>159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7" t="s">
        <v>80</v>
      </c>
      <c r="BK175" s="222">
        <f>ROUND(I175*H175,2)</f>
        <v>0</v>
      </c>
      <c r="BL175" s="17" t="s">
        <v>165</v>
      </c>
      <c r="BM175" s="221" t="s">
        <v>232</v>
      </c>
    </row>
    <row r="176" spans="2:51" s="13" customFormat="1" ht="11.25">
      <c r="B176" s="223"/>
      <c r="C176" s="224"/>
      <c r="D176" s="225" t="s">
        <v>167</v>
      </c>
      <c r="E176" s="226" t="s">
        <v>1</v>
      </c>
      <c r="F176" s="227" t="s">
        <v>168</v>
      </c>
      <c r="G176" s="224"/>
      <c r="H176" s="226" t="s">
        <v>1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167</v>
      </c>
      <c r="AU176" s="233" t="s">
        <v>82</v>
      </c>
      <c r="AV176" s="13" t="s">
        <v>80</v>
      </c>
      <c r="AW176" s="13" t="s">
        <v>30</v>
      </c>
      <c r="AX176" s="13" t="s">
        <v>73</v>
      </c>
      <c r="AY176" s="233" t="s">
        <v>159</v>
      </c>
    </row>
    <row r="177" spans="2:51" s="13" customFormat="1" ht="11.25">
      <c r="B177" s="223"/>
      <c r="C177" s="224"/>
      <c r="D177" s="225" t="s">
        <v>167</v>
      </c>
      <c r="E177" s="226" t="s">
        <v>1</v>
      </c>
      <c r="F177" s="227" t="s">
        <v>189</v>
      </c>
      <c r="G177" s="224"/>
      <c r="H177" s="226" t="s">
        <v>1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167</v>
      </c>
      <c r="AU177" s="233" t="s">
        <v>82</v>
      </c>
      <c r="AV177" s="13" t="s">
        <v>80</v>
      </c>
      <c r="AW177" s="13" t="s">
        <v>30</v>
      </c>
      <c r="AX177" s="13" t="s">
        <v>73</v>
      </c>
      <c r="AY177" s="233" t="s">
        <v>159</v>
      </c>
    </row>
    <row r="178" spans="2:51" s="14" customFormat="1" ht="11.25">
      <c r="B178" s="234"/>
      <c r="C178" s="235"/>
      <c r="D178" s="225" t="s">
        <v>167</v>
      </c>
      <c r="E178" s="236" t="s">
        <v>1</v>
      </c>
      <c r="F178" s="237" t="s">
        <v>190</v>
      </c>
      <c r="G178" s="235"/>
      <c r="H178" s="238">
        <v>6.629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167</v>
      </c>
      <c r="AU178" s="244" t="s">
        <v>82</v>
      </c>
      <c r="AV178" s="14" t="s">
        <v>82</v>
      </c>
      <c r="AW178" s="14" t="s">
        <v>30</v>
      </c>
      <c r="AX178" s="14" t="s">
        <v>73</v>
      </c>
      <c r="AY178" s="244" t="s">
        <v>159</v>
      </c>
    </row>
    <row r="179" spans="2:51" s="15" customFormat="1" ht="11.25">
      <c r="B179" s="245"/>
      <c r="C179" s="246"/>
      <c r="D179" s="225" t="s">
        <v>167</v>
      </c>
      <c r="E179" s="247" t="s">
        <v>1</v>
      </c>
      <c r="F179" s="248" t="s">
        <v>171</v>
      </c>
      <c r="G179" s="246"/>
      <c r="H179" s="249">
        <v>6.629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167</v>
      </c>
      <c r="AU179" s="255" t="s">
        <v>82</v>
      </c>
      <c r="AV179" s="15" t="s">
        <v>165</v>
      </c>
      <c r="AW179" s="15" t="s">
        <v>30</v>
      </c>
      <c r="AX179" s="15" t="s">
        <v>80</v>
      </c>
      <c r="AY179" s="255" t="s">
        <v>159</v>
      </c>
    </row>
    <row r="180" spans="1:65" s="2" customFormat="1" ht="21.75" customHeight="1">
      <c r="A180" s="34"/>
      <c r="B180" s="35"/>
      <c r="C180" s="209" t="s">
        <v>233</v>
      </c>
      <c r="D180" s="209" t="s">
        <v>161</v>
      </c>
      <c r="E180" s="210" t="s">
        <v>234</v>
      </c>
      <c r="F180" s="211" t="s">
        <v>235</v>
      </c>
      <c r="G180" s="212" t="s">
        <v>164</v>
      </c>
      <c r="H180" s="213">
        <v>2.25</v>
      </c>
      <c r="I180" s="214"/>
      <c r="J180" s="215">
        <f>ROUND(I180*H180,2)</f>
        <v>0</v>
      </c>
      <c r="K180" s="216"/>
      <c r="L180" s="39"/>
      <c r="M180" s="217" t="s">
        <v>1</v>
      </c>
      <c r="N180" s="218" t="s">
        <v>38</v>
      </c>
      <c r="O180" s="71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1" t="s">
        <v>165</v>
      </c>
      <c r="AT180" s="221" t="s">
        <v>161</v>
      </c>
      <c r="AU180" s="221" t="s">
        <v>82</v>
      </c>
      <c r="AY180" s="17" t="s">
        <v>159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7" t="s">
        <v>80</v>
      </c>
      <c r="BK180" s="222">
        <f>ROUND(I180*H180,2)</f>
        <v>0</v>
      </c>
      <c r="BL180" s="17" t="s">
        <v>165</v>
      </c>
      <c r="BM180" s="221" t="s">
        <v>236</v>
      </c>
    </row>
    <row r="181" spans="2:51" s="13" customFormat="1" ht="11.25">
      <c r="B181" s="223"/>
      <c r="C181" s="224"/>
      <c r="D181" s="225" t="s">
        <v>167</v>
      </c>
      <c r="E181" s="226" t="s">
        <v>1</v>
      </c>
      <c r="F181" s="227" t="s">
        <v>168</v>
      </c>
      <c r="G181" s="224"/>
      <c r="H181" s="226" t="s">
        <v>1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167</v>
      </c>
      <c r="AU181" s="233" t="s">
        <v>82</v>
      </c>
      <c r="AV181" s="13" t="s">
        <v>80</v>
      </c>
      <c r="AW181" s="13" t="s">
        <v>30</v>
      </c>
      <c r="AX181" s="13" t="s">
        <v>73</v>
      </c>
      <c r="AY181" s="233" t="s">
        <v>159</v>
      </c>
    </row>
    <row r="182" spans="2:51" s="14" customFormat="1" ht="11.25">
      <c r="B182" s="234"/>
      <c r="C182" s="235"/>
      <c r="D182" s="225" t="s">
        <v>167</v>
      </c>
      <c r="E182" s="236" t="s">
        <v>1</v>
      </c>
      <c r="F182" s="237" t="s">
        <v>237</v>
      </c>
      <c r="G182" s="235"/>
      <c r="H182" s="238">
        <v>2.25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167</v>
      </c>
      <c r="AU182" s="244" t="s">
        <v>82</v>
      </c>
      <c r="AV182" s="14" t="s">
        <v>82</v>
      </c>
      <c r="AW182" s="14" t="s">
        <v>30</v>
      </c>
      <c r="AX182" s="14" t="s">
        <v>73</v>
      </c>
      <c r="AY182" s="244" t="s">
        <v>159</v>
      </c>
    </row>
    <row r="183" spans="2:51" s="15" customFormat="1" ht="11.25">
      <c r="B183" s="245"/>
      <c r="C183" s="246"/>
      <c r="D183" s="225" t="s">
        <v>167</v>
      </c>
      <c r="E183" s="247" t="s">
        <v>1</v>
      </c>
      <c r="F183" s="248" t="s">
        <v>171</v>
      </c>
      <c r="G183" s="246"/>
      <c r="H183" s="249">
        <v>2.25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167</v>
      </c>
      <c r="AU183" s="255" t="s">
        <v>82</v>
      </c>
      <c r="AV183" s="15" t="s">
        <v>165</v>
      </c>
      <c r="AW183" s="15" t="s">
        <v>30</v>
      </c>
      <c r="AX183" s="15" t="s">
        <v>80</v>
      </c>
      <c r="AY183" s="255" t="s">
        <v>159</v>
      </c>
    </row>
    <row r="184" spans="1:65" s="2" customFormat="1" ht="16.5" customHeight="1">
      <c r="A184" s="34"/>
      <c r="B184" s="35"/>
      <c r="C184" s="209" t="s">
        <v>8</v>
      </c>
      <c r="D184" s="209" t="s">
        <v>161</v>
      </c>
      <c r="E184" s="210" t="s">
        <v>238</v>
      </c>
      <c r="F184" s="211" t="s">
        <v>239</v>
      </c>
      <c r="G184" s="212" t="s">
        <v>240</v>
      </c>
      <c r="H184" s="213">
        <v>25.232</v>
      </c>
      <c r="I184" s="214"/>
      <c r="J184" s="215">
        <f>ROUND(I184*H184,2)</f>
        <v>0</v>
      </c>
      <c r="K184" s="216"/>
      <c r="L184" s="39"/>
      <c r="M184" s="217" t="s">
        <v>1</v>
      </c>
      <c r="N184" s="218" t="s">
        <v>38</v>
      </c>
      <c r="O184" s="71"/>
      <c r="P184" s="219">
        <f>O184*H184</f>
        <v>0</v>
      </c>
      <c r="Q184" s="219">
        <v>0.00031</v>
      </c>
      <c r="R184" s="219">
        <f>Q184*H184</f>
        <v>0.00782192</v>
      </c>
      <c r="S184" s="219">
        <v>0</v>
      </c>
      <c r="T184" s="22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1" t="s">
        <v>165</v>
      </c>
      <c r="AT184" s="221" t="s">
        <v>161</v>
      </c>
      <c r="AU184" s="221" t="s">
        <v>82</v>
      </c>
      <c r="AY184" s="17" t="s">
        <v>159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7" t="s">
        <v>80</v>
      </c>
      <c r="BK184" s="222">
        <f>ROUND(I184*H184,2)</f>
        <v>0</v>
      </c>
      <c r="BL184" s="17" t="s">
        <v>165</v>
      </c>
      <c r="BM184" s="221" t="s">
        <v>241</v>
      </c>
    </row>
    <row r="185" spans="2:51" s="13" customFormat="1" ht="11.25">
      <c r="B185" s="223"/>
      <c r="C185" s="224"/>
      <c r="D185" s="225" t="s">
        <v>167</v>
      </c>
      <c r="E185" s="226" t="s">
        <v>1</v>
      </c>
      <c r="F185" s="227" t="s">
        <v>168</v>
      </c>
      <c r="G185" s="224"/>
      <c r="H185" s="226" t="s">
        <v>1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167</v>
      </c>
      <c r="AU185" s="233" t="s">
        <v>82</v>
      </c>
      <c r="AV185" s="13" t="s">
        <v>80</v>
      </c>
      <c r="AW185" s="13" t="s">
        <v>30</v>
      </c>
      <c r="AX185" s="13" t="s">
        <v>73</v>
      </c>
      <c r="AY185" s="233" t="s">
        <v>159</v>
      </c>
    </row>
    <row r="186" spans="2:51" s="14" customFormat="1" ht="11.25">
      <c r="B186" s="234"/>
      <c r="C186" s="235"/>
      <c r="D186" s="225" t="s">
        <v>167</v>
      </c>
      <c r="E186" s="236" t="s">
        <v>1</v>
      </c>
      <c r="F186" s="237" t="s">
        <v>242</v>
      </c>
      <c r="G186" s="235"/>
      <c r="H186" s="238">
        <v>14.732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167</v>
      </c>
      <c r="AU186" s="244" t="s">
        <v>82</v>
      </c>
      <c r="AV186" s="14" t="s">
        <v>82</v>
      </c>
      <c r="AW186" s="14" t="s">
        <v>30</v>
      </c>
      <c r="AX186" s="14" t="s">
        <v>73</v>
      </c>
      <c r="AY186" s="244" t="s">
        <v>159</v>
      </c>
    </row>
    <row r="187" spans="2:51" s="14" customFormat="1" ht="11.25">
      <c r="B187" s="234"/>
      <c r="C187" s="235"/>
      <c r="D187" s="225" t="s">
        <v>167</v>
      </c>
      <c r="E187" s="236" t="s">
        <v>1</v>
      </c>
      <c r="F187" s="237" t="s">
        <v>243</v>
      </c>
      <c r="G187" s="235"/>
      <c r="H187" s="238">
        <v>10.5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167</v>
      </c>
      <c r="AU187" s="244" t="s">
        <v>82</v>
      </c>
      <c r="AV187" s="14" t="s">
        <v>82</v>
      </c>
      <c r="AW187" s="14" t="s">
        <v>30</v>
      </c>
      <c r="AX187" s="14" t="s">
        <v>73</v>
      </c>
      <c r="AY187" s="244" t="s">
        <v>159</v>
      </c>
    </row>
    <row r="188" spans="2:51" s="15" customFormat="1" ht="11.25">
      <c r="B188" s="245"/>
      <c r="C188" s="246"/>
      <c r="D188" s="225" t="s">
        <v>167</v>
      </c>
      <c r="E188" s="247" t="s">
        <v>1</v>
      </c>
      <c r="F188" s="248" t="s">
        <v>171</v>
      </c>
      <c r="G188" s="246"/>
      <c r="H188" s="249">
        <v>25.232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AT188" s="255" t="s">
        <v>167</v>
      </c>
      <c r="AU188" s="255" t="s">
        <v>82</v>
      </c>
      <c r="AV188" s="15" t="s">
        <v>165</v>
      </c>
      <c r="AW188" s="15" t="s">
        <v>30</v>
      </c>
      <c r="AX188" s="15" t="s">
        <v>80</v>
      </c>
      <c r="AY188" s="255" t="s">
        <v>159</v>
      </c>
    </row>
    <row r="189" spans="1:65" s="2" customFormat="1" ht="16.5" customHeight="1">
      <c r="A189" s="34"/>
      <c r="B189" s="35"/>
      <c r="C189" s="256" t="s">
        <v>244</v>
      </c>
      <c r="D189" s="256" t="s">
        <v>245</v>
      </c>
      <c r="E189" s="257" t="s">
        <v>246</v>
      </c>
      <c r="F189" s="258" t="s">
        <v>247</v>
      </c>
      <c r="G189" s="259" t="s">
        <v>240</v>
      </c>
      <c r="H189" s="260">
        <v>27.755</v>
      </c>
      <c r="I189" s="261"/>
      <c r="J189" s="262">
        <f>ROUND(I189*H189,2)</f>
        <v>0</v>
      </c>
      <c r="K189" s="263"/>
      <c r="L189" s="264"/>
      <c r="M189" s="265" t="s">
        <v>1</v>
      </c>
      <c r="N189" s="266" t="s">
        <v>38</v>
      </c>
      <c r="O189" s="71"/>
      <c r="P189" s="219">
        <f>O189*H189</f>
        <v>0</v>
      </c>
      <c r="Q189" s="219">
        <v>0.0003</v>
      </c>
      <c r="R189" s="219">
        <f>Q189*H189</f>
        <v>0.008326499999999999</v>
      </c>
      <c r="S189" s="219">
        <v>0</v>
      </c>
      <c r="T189" s="22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1" t="s">
        <v>201</v>
      </c>
      <c r="AT189" s="221" t="s">
        <v>245</v>
      </c>
      <c r="AU189" s="221" t="s">
        <v>82</v>
      </c>
      <c r="AY189" s="17" t="s">
        <v>159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7" t="s">
        <v>80</v>
      </c>
      <c r="BK189" s="222">
        <f>ROUND(I189*H189,2)</f>
        <v>0</v>
      </c>
      <c r="BL189" s="17" t="s">
        <v>165</v>
      </c>
      <c r="BM189" s="221" t="s">
        <v>248</v>
      </c>
    </row>
    <row r="190" spans="2:51" s="14" customFormat="1" ht="11.25">
      <c r="B190" s="234"/>
      <c r="C190" s="235"/>
      <c r="D190" s="225" t="s">
        <v>167</v>
      </c>
      <c r="E190" s="235"/>
      <c r="F190" s="237" t="s">
        <v>249</v>
      </c>
      <c r="G190" s="235"/>
      <c r="H190" s="238">
        <v>27.755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167</v>
      </c>
      <c r="AU190" s="244" t="s">
        <v>82</v>
      </c>
      <c r="AV190" s="14" t="s">
        <v>82</v>
      </c>
      <c r="AW190" s="14" t="s">
        <v>4</v>
      </c>
      <c r="AX190" s="14" t="s">
        <v>80</v>
      </c>
      <c r="AY190" s="244" t="s">
        <v>159</v>
      </c>
    </row>
    <row r="191" spans="1:65" s="2" customFormat="1" ht="21.75" customHeight="1">
      <c r="A191" s="34"/>
      <c r="B191" s="35"/>
      <c r="C191" s="209" t="s">
        <v>250</v>
      </c>
      <c r="D191" s="209" t="s">
        <v>161</v>
      </c>
      <c r="E191" s="210" t="s">
        <v>251</v>
      </c>
      <c r="F191" s="211" t="s">
        <v>252</v>
      </c>
      <c r="G191" s="212" t="s">
        <v>253</v>
      </c>
      <c r="H191" s="213">
        <v>36.83</v>
      </c>
      <c r="I191" s="214"/>
      <c r="J191" s="215">
        <f>ROUND(I191*H191,2)</f>
        <v>0</v>
      </c>
      <c r="K191" s="216"/>
      <c r="L191" s="39"/>
      <c r="M191" s="217" t="s">
        <v>1</v>
      </c>
      <c r="N191" s="218" t="s">
        <v>38</v>
      </c>
      <c r="O191" s="71"/>
      <c r="P191" s="219">
        <f>O191*H191</f>
        <v>0</v>
      </c>
      <c r="Q191" s="219">
        <v>0.00116</v>
      </c>
      <c r="R191" s="219">
        <f>Q191*H191</f>
        <v>0.0427228</v>
      </c>
      <c r="S191" s="219">
        <v>0</v>
      </c>
      <c r="T191" s="22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1" t="s">
        <v>165</v>
      </c>
      <c r="AT191" s="221" t="s">
        <v>161</v>
      </c>
      <c r="AU191" s="221" t="s">
        <v>82</v>
      </c>
      <c r="AY191" s="17" t="s">
        <v>159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7" t="s">
        <v>80</v>
      </c>
      <c r="BK191" s="222">
        <f>ROUND(I191*H191,2)</f>
        <v>0</v>
      </c>
      <c r="BL191" s="17" t="s">
        <v>165</v>
      </c>
      <c r="BM191" s="221" t="s">
        <v>254</v>
      </c>
    </row>
    <row r="192" spans="2:51" s="13" customFormat="1" ht="11.25">
      <c r="B192" s="223"/>
      <c r="C192" s="224"/>
      <c r="D192" s="225" t="s">
        <v>167</v>
      </c>
      <c r="E192" s="226" t="s">
        <v>1</v>
      </c>
      <c r="F192" s="227" t="s">
        <v>168</v>
      </c>
      <c r="G192" s="224"/>
      <c r="H192" s="226" t="s">
        <v>1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167</v>
      </c>
      <c r="AU192" s="233" t="s">
        <v>82</v>
      </c>
      <c r="AV192" s="13" t="s">
        <v>80</v>
      </c>
      <c r="AW192" s="13" t="s">
        <v>30</v>
      </c>
      <c r="AX192" s="13" t="s">
        <v>73</v>
      </c>
      <c r="AY192" s="233" t="s">
        <v>159</v>
      </c>
    </row>
    <row r="193" spans="2:51" s="13" customFormat="1" ht="11.25">
      <c r="B193" s="223"/>
      <c r="C193" s="224"/>
      <c r="D193" s="225" t="s">
        <v>167</v>
      </c>
      <c r="E193" s="226" t="s">
        <v>1</v>
      </c>
      <c r="F193" s="227" t="s">
        <v>189</v>
      </c>
      <c r="G193" s="224"/>
      <c r="H193" s="226" t="s">
        <v>1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167</v>
      </c>
      <c r="AU193" s="233" t="s">
        <v>82</v>
      </c>
      <c r="AV193" s="13" t="s">
        <v>80</v>
      </c>
      <c r="AW193" s="13" t="s">
        <v>30</v>
      </c>
      <c r="AX193" s="13" t="s">
        <v>73</v>
      </c>
      <c r="AY193" s="233" t="s">
        <v>159</v>
      </c>
    </row>
    <row r="194" spans="2:51" s="14" customFormat="1" ht="11.25">
      <c r="B194" s="234"/>
      <c r="C194" s="235"/>
      <c r="D194" s="225" t="s">
        <v>167</v>
      </c>
      <c r="E194" s="236" t="s">
        <v>1</v>
      </c>
      <c r="F194" s="237" t="s">
        <v>255</v>
      </c>
      <c r="G194" s="235"/>
      <c r="H194" s="238">
        <v>36.83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167</v>
      </c>
      <c r="AU194" s="244" t="s">
        <v>82</v>
      </c>
      <c r="AV194" s="14" t="s">
        <v>82</v>
      </c>
      <c r="AW194" s="14" t="s">
        <v>30</v>
      </c>
      <c r="AX194" s="14" t="s">
        <v>73</v>
      </c>
      <c r="AY194" s="244" t="s">
        <v>159</v>
      </c>
    </row>
    <row r="195" spans="2:51" s="15" customFormat="1" ht="11.25">
      <c r="B195" s="245"/>
      <c r="C195" s="246"/>
      <c r="D195" s="225" t="s">
        <v>167</v>
      </c>
      <c r="E195" s="247" t="s">
        <v>1</v>
      </c>
      <c r="F195" s="248" t="s">
        <v>171</v>
      </c>
      <c r="G195" s="246"/>
      <c r="H195" s="249">
        <v>36.83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167</v>
      </c>
      <c r="AU195" s="255" t="s">
        <v>82</v>
      </c>
      <c r="AV195" s="15" t="s">
        <v>165</v>
      </c>
      <c r="AW195" s="15" t="s">
        <v>30</v>
      </c>
      <c r="AX195" s="15" t="s">
        <v>80</v>
      </c>
      <c r="AY195" s="255" t="s">
        <v>159</v>
      </c>
    </row>
    <row r="196" spans="1:65" s="2" customFormat="1" ht="21.75" customHeight="1">
      <c r="A196" s="34"/>
      <c r="B196" s="35"/>
      <c r="C196" s="209" t="s">
        <v>256</v>
      </c>
      <c r="D196" s="209" t="s">
        <v>161</v>
      </c>
      <c r="E196" s="210" t="s">
        <v>257</v>
      </c>
      <c r="F196" s="211" t="s">
        <v>258</v>
      </c>
      <c r="G196" s="212" t="s">
        <v>164</v>
      </c>
      <c r="H196" s="213">
        <v>35.82</v>
      </c>
      <c r="I196" s="214"/>
      <c r="J196" s="215">
        <f>ROUND(I196*H196,2)</f>
        <v>0</v>
      </c>
      <c r="K196" s="216"/>
      <c r="L196" s="39"/>
      <c r="M196" s="217" t="s">
        <v>1</v>
      </c>
      <c r="N196" s="218" t="s">
        <v>38</v>
      </c>
      <c r="O196" s="71"/>
      <c r="P196" s="219">
        <f>O196*H196</f>
        <v>0</v>
      </c>
      <c r="Q196" s="219">
        <v>2.16</v>
      </c>
      <c r="R196" s="219">
        <f>Q196*H196</f>
        <v>77.3712</v>
      </c>
      <c r="S196" s="219">
        <v>0</v>
      </c>
      <c r="T196" s="22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1" t="s">
        <v>165</v>
      </c>
      <c r="AT196" s="221" t="s">
        <v>161</v>
      </c>
      <c r="AU196" s="221" t="s">
        <v>82</v>
      </c>
      <c r="AY196" s="17" t="s">
        <v>159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7" t="s">
        <v>80</v>
      </c>
      <c r="BK196" s="222">
        <f>ROUND(I196*H196,2)</f>
        <v>0</v>
      </c>
      <c r="BL196" s="17" t="s">
        <v>165</v>
      </c>
      <c r="BM196" s="221" t="s">
        <v>259</v>
      </c>
    </row>
    <row r="197" spans="2:51" s="13" customFormat="1" ht="11.25">
      <c r="B197" s="223"/>
      <c r="C197" s="224"/>
      <c r="D197" s="225" t="s">
        <v>167</v>
      </c>
      <c r="E197" s="226" t="s">
        <v>1</v>
      </c>
      <c r="F197" s="227" t="s">
        <v>168</v>
      </c>
      <c r="G197" s="224"/>
      <c r="H197" s="226" t="s">
        <v>1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AT197" s="233" t="s">
        <v>167</v>
      </c>
      <c r="AU197" s="233" t="s">
        <v>82</v>
      </c>
      <c r="AV197" s="13" t="s">
        <v>80</v>
      </c>
      <c r="AW197" s="13" t="s">
        <v>30</v>
      </c>
      <c r="AX197" s="13" t="s">
        <v>73</v>
      </c>
      <c r="AY197" s="233" t="s">
        <v>159</v>
      </c>
    </row>
    <row r="198" spans="2:51" s="14" customFormat="1" ht="22.5">
      <c r="B198" s="234"/>
      <c r="C198" s="235"/>
      <c r="D198" s="225" t="s">
        <v>167</v>
      </c>
      <c r="E198" s="236" t="s">
        <v>1</v>
      </c>
      <c r="F198" s="237" t="s">
        <v>260</v>
      </c>
      <c r="G198" s="235"/>
      <c r="H198" s="238">
        <v>35.82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167</v>
      </c>
      <c r="AU198" s="244" t="s">
        <v>82</v>
      </c>
      <c r="AV198" s="14" t="s">
        <v>82</v>
      </c>
      <c r="AW198" s="14" t="s">
        <v>30</v>
      </c>
      <c r="AX198" s="14" t="s">
        <v>73</v>
      </c>
      <c r="AY198" s="244" t="s">
        <v>159</v>
      </c>
    </row>
    <row r="199" spans="2:51" s="15" customFormat="1" ht="11.25">
      <c r="B199" s="245"/>
      <c r="C199" s="246"/>
      <c r="D199" s="225" t="s">
        <v>167</v>
      </c>
      <c r="E199" s="247" t="s">
        <v>1</v>
      </c>
      <c r="F199" s="248" t="s">
        <v>171</v>
      </c>
      <c r="G199" s="246"/>
      <c r="H199" s="249">
        <v>35.82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167</v>
      </c>
      <c r="AU199" s="255" t="s">
        <v>82</v>
      </c>
      <c r="AV199" s="15" t="s">
        <v>165</v>
      </c>
      <c r="AW199" s="15" t="s">
        <v>30</v>
      </c>
      <c r="AX199" s="15" t="s">
        <v>80</v>
      </c>
      <c r="AY199" s="255" t="s">
        <v>159</v>
      </c>
    </row>
    <row r="200" spans="1:65" s="2" customFormat="1" ht="21.75" customHeight="1">
      <c r="A200" s="34"/>
      <c r="B200" s="35"/>
      <c r="C200" s="209" t="s">
        <v>261</v>
      </c>
      <c r="D200" s="209" t="s">
        <v>161</v>
      </c>
      <c r="E200" s="210" t="s">
        <v>262</v>
      </c>
      <c r="F200" s="211" t="s">
        <v>263</v>
      </c>
      <c r="G200" s="212" t="s">
        <v>164</v>
      </c>
      <c r="H200" s="213">
        <v>38.936</v>
      </c>
      <c r="I200" s="214"/>
      <c r="J200" s="215">
        <f>ROUND(I200*H200,2)</f>
        <v>0</v>
      </c>
      <c r="K200" s="216"/>
      <c r="L200" s="39"/>
      <c r="M200" s="217" t="s">
        <v>1</v>
      </c>
      <c r="N200" s="218" t="s">
        <v>38</v>
      </c>
      <c r="O200" s="71"/>
      <c r="P200" s="219">
        <f>O200*H200</f>
        <v>0</v>
      </c>
      <c r="Q200" s="219">
        <v>2.16</v>
      </c>
      <c r="R200" s="219">
        <f>Q200*H200</f>
        <v>84.10176</v>
      </c>
      <c r="S200" s="219">
        <v>0</v>
      </c>
      <c r="T200" s="22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1" t="s">
        <v>165</v>
      </c>
      <c r="AT200" s="221" t="s">
        <v>161</v>
      </c>
      <c r="AU200" s="221" t="s">
        <v>82</v>
      </c>
      <c r="AY200" s="17" t="s">
        <v>159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7" t="s">
        <v>80</v>
      </c>
      <c r="BK200" s="222">
        <f>ROUND(I200*H200,2)</f>
        <v>0</v>
      </c>
      <c r="BL200" s="17" t="s">
        <v>165</v>
      </c>
      <c r="BM200" s="221" t="s">
        <v>264</v>
      </c>
    </row>
    <row r="201" spans="2:51" s="13" customFormat="1" ht="11.25">
      <c r="B201" s="223"/>
      <c r="C201" s="224"/>
      <c r="D201" s="225" t="s">
        <v>167</v>
      </c>
      <c r="E201" s="226" t="s">
        <v>1</v>
      </c>
      <c r="F201" s="227" t="s">
        <v>168</v>
      </c>
      <c r="G201" s="224"/>
      <c r="H201" s="226" t="s">
        <v>1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167</v>
      </c>
      <c r="AU201" s="233" t="s">
        <v>82</v>
      </c>
      <c r="AV201" s="13" t="s">
        <v>80</v>
      </c>
      <c r="AW201" s="13" t="s">
        <v>30</v>
      </c>
      <c r="AX201" s="13" t="s">
        <v>73</v>
      </c>
      <c r="AY201" s="233" t="s">
        <v>159</v>
      </c>
    </row>
    <row r="202" spans="2:51" s="14" customFormat="1" ht="11.25">
      <c r="B202" s="234"/>
      <c r="C202" s="235"/>
      <c r="D202" s="225" t="s">
        <v>167</v>
      </c>
      <c r="E202" s="236" t="s">
        <v>1</v>
      </c>
      <c r="F202" s="237" t="s">
        <v>265</v>
      </c>
      <c r="G202" s="235"/>
      <c r="H202" s="238">
        <v>3.164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167</v>
      </c>
      <c r="AU202" s="244" t="s">
        <v>82</v>
      </c>
      <c r="AV202" s="14" t="s">
        <v>82</v>
      </c>
      <c r="AW202" s="14" t="s">
        <v>30</v>
      </c>
      <c r="AX202" s="14" t="s">
        <v>73</v>
      </c>
      <c r="AY202" s="244" t="s">
        <v>159</v>
      </c>
    </row>
    <row r="203" spans="2:51" s="14" customFormat="1" ht="11.25">
      <c r="B203" s="234"/>
      <c r="C203" s="235"/>
      <c r="D203" s="225" t="s">
        <v>167</v>
      </c>
      <c r="E203" s="236" t="s">
        <v>1</v>
      </c>
      <c r="F203" s="237" t="s">
        <v>266</v>
      </c>
      <c r="G203" s="235"/>
      <c r="H203" s="238">
        <v>35.772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AT203" s="244" t="s">
        <v>167</v>
      </c>
      <c r="AU203" s="244" t="s">
        <v>82</v>
      </c>
      <c r="AV203" s="14" t="s">
        <v>82</v>
      </c>
      <c r="AW203" s="14" t="s">
        <v>30</v>
      </c>
      <c r="AX203" s="14" t="s">
        <v>73</v>
      </c>
      <c r="AY203" s="244" t="s">
        <v>159</v>
      </c>
    </row>
    <row r="204" spans="2:51" s="15" customFormat="1" ht="11.25">
      <c r="B204" s="245"/>
      <c r="C204" s="246"/>
      <c r="D204" s="225" t="s">
        <v>167</v>
      </c>
      <c r="E204" s="247" t="s">
        <v>1</v>
      </c>
      <c r="F204" s="248" t="s">
        <v>171</v>
      </c>
      <c r="G204" s="246"/>
      <c r="H204" s="249">
        <v>38.936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AT204" s="255" t="s">
        <v>167</v>
      </c>
      <c r="AU204" s="255" t="s">
        <v>82</v>
      </c>
      <c r="AV204" s="15" t="s">
        <v>165</v>
      </c>
      <c r="AW204" s="15" t="s">
        <v>30</v>
      </c>
      <c r="AX204" s="15" t="s">
        <v>80</v>
      </c>
      <c r="AY204" s="255" t="s">
        <v>159</v>
      </c>
    </row>
    <row r="205" spans="1:65" s="2" customFormat="1" ht="16.5" customHeight="1">
      <c r="A205" s="34"/>
      <c r="B205" s="35"/>
      <c r="C205" s="209" t="s">
        <v>267</v>
      </c>
      <c r="D205" s="209" t="s">
        <v>161</v>
      </c>
      <c r="E205" s="210" t="s">
        <v>268</v>
      </c>
      <c r="F205" s="211" t="s">
        <v>269</v>
      </c>
      <c r="G205" s="212" t="s">
        <v>164</v>
      </c>
      <c r="H205" s="213">
        <v>1.269</v>
      </c>
      <c r="I205" s="214"/>
      <c r="J205" s="215">
        <f>ROUND(I205*H205,2)</f>
        <v>0</v>
      </c>
      <c r="K205" s="216"/>
      <c r="L205" s="39"/>
      <c r="M205" s="217" t="s">
        <v>1</v>
      </c>
      <c r="N205" s="218" t="s">
        <v>38</v>
      </c>
      <c r="O205" s="71"/>
      <c r="P205" s="219">
        <f>O205*H205</f>
        <v>0</v>
      </c>
      <c r="Q205" s="219">
        <v>2.25634</v>
      </c>
      <c r="R205" s="219">
        <f>Q205*H205</f>
        <v>2.8632954599999993</v>
      </c>
      <c r="S205" s="219">
        <v>0</v>
      </c>
      <c r="T205" s="22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1" t="s">
        <v>165</v>
      </c>
      <c r="AT205" s="221" t="s">
        <v>161</v>
      </c>
      <c r="AU205" s="221" t="s">
        <v>82</v>
      </c>
      <c r="AY205" s="17" t="s">
        <v>159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7" t="s">
        <v>80</v>
      </c>
      <c r="BK205" s="222">
        <f>ROUND(I205*H205,2)</f>
        <v>0</v>
      </c>
      <c r="BL205" s="17" t="s">
        <v>165</v>
      </c>
      <c r="BM205" s="221" t="s">
        <v>270</v>
      </c>
    </row>
    <row r="206" spans="2:51" s="13" customFormat="1" ht="11.25">
      <c r="B206" s="223"/>
      <c r="C206" s="224"/>
      <c r="D206" s="225" t="s">
        <v>167</v>
      </c>
      <c r="E206" s="226" t="s">
        <v>1</v>
      </c>
      <c r="F206" s="227" t="s">
        <v>168</v>
      </c>
      <c r="G206" s="224"/>
      <c r="H206" s="226" t="s">
        <v>1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167</v>
      </c>
      <c r="AU206" s="233" t="s">
        <v>82</v>
      </c>
      <c r="AV206" s="13" t="s">
        <v>80</v>
      </c>
      <c r="AW206" s="13" t="s">
        <v>30</v>
      </c>
      <c r="AX206" s="13" t="s">
        <v>73</v>
      </c>
      <c r="AY206" s="233" t="s">
        <v>159</v>
      </c>
    </row>
    <row r="207" spans="2:51" s="14" customFormat="1" ht="11.25">
      <c r="B207" s="234"/>
      <c r="C207" s="235"/>
      <c r="D207" s="225" t="s">
        <v>167</v>
      </c>
      <c r="E207" s="236" t="s">
        <v>1</v>
      </c>
      <c r="F207" s="237" t="s">
        <v>271</v>
      </c>
      <c r="G207" s="235"/>
      <c r="H207" s="238">
        <v>1.269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167</v>
      </c>
      <c r="AU207" s="244" t="s">
        <v>82</v>
      </c>
      <c r="AV207" s="14" t="s">
        <v>82</v>
      </c>
      <c r="AW207" s="14" t="s">
        <v>30</v>
      </c>
      <c r="AX207" s="14" t="s">
        <v>73</v>
      </c>
      <c r="AY207" s="244" t="s">
        <v>159</v>
      </c>
    </row>
    <row r="208" spans="2:51" s="15" customFormat="1" ht="11.25">
      <c r="B208" s="245"/>
      <c r="C208" s="246"/>
      <c r="D208" s="225" t="s">
        <v>167</v>
      </c>
      <c r="E208" s="247" t="s">
        <v>1</v>
      </c>
      <c r="F208" s="248" t="s">
        <v>171</v>
      </c>
      <c r="G208" s="246"/>
      <c r="H208" s="249">
        <v>1.269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AT208" s="255" t="s">
        <v>167</v>
      </c>
      <c r="AU208" s="255" t="s">
        <v>82</v>
      </c>
      <c r="AV208" s="15" t="s">
        <v>165</v>
      </c>
      <c r="AW208" s="15" t="s">
        <v>30</v>
      </c>
      <c r="AX208" s="15" t="s">
        <v>80</v>
      </c>
      <c r="AY208" s="255" t="s">
        <v>159</v>
      </c>
    </row>
    <row r="209" spans="1:65" s="2" customFormat="1" ht="16.5" customHeight="1">
      <c r="A209" s="34"/>
      <c r="B209" s="35"/>
      <c r="C209" s="209" t="s">
        <v>7</v>
      </c>
      <c r="D209" s="209" t="s">
        <v>161</v>
      </c>
      <c r="E209" s="210" t="s">
        <v>272</v>
      </c>
      <c r="F209" s="211" t="s">
        <v>273</v>
      </c>
      <c r="G209" s="212" t="s">
        <v>164</v>
      </c>
      <c r="H209" s="213">
        <v>16.659</v>
      </c>
      <c r="I209" s="214"/>
      <c r="J209" s="215">
        <f>ROUND(I209*H209,2)</f>
        <v>0</v>
      </c>
      <c r="K209" s="216"/>
      <c r="L209" s="39"/>
      <c r="M209" s="217" t="s">
        <v>1</v>
      </c>
      <c r="N209" s="218" t="s">
        <v>38</v>
      </c>
      <c r="O209" s="71"/>
      <c r="P209" s="219">
        <f>O209*H209</f>
        <v>0</v>
      </c>
      <c r="Q209" s="219">
        <v>2.25634</v>
      </c>
      <c r="R209" s="219">
        <f>Q209*H209</f>
        <v>37.58836805999999</v>
      </c>
      <c r="S209" s="219">
        <v>0</v>
      </c>
      <c r="T209" s="22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1" t="s">
        <v>165</v>
      </c>
      <c r="AT209" s="221" t="s">
        <v>161</v>
      </c>
      <c r="AU209" s="221" t="s">
        <v>82</v>
      </c>
      <c r="AY209" s="17" t="s">
        <v>159</v>
      </c>
      <c r="BE209" s="222">
        <f>IF(N209="základní",J209,0)</f>
        <v>0</v>
      </c>
      <c r="BF209" s="222">
        <f>IF(N209="snížená",J209,0)</f>
        <v>0</v>
      </c>
      <c r="BG209" s="222">
        <f>IF(N209="zákl. přenesená",J209,0)</f>
        <v>0</v>
      </c>
      <c r="BH209" s="222">
        <f>IF(N209="sníž. přenesená",J209,0)</f>
        <v>0</v>
      </c>
      <c r="BI209" s="222">
        <f>IF(N209="nulová",J209,0)</f>
        <v>0</v>
      </c>
      <c r="BJ209" s="17" t="s">
        <v>80</v>
      </c>
      <c r="BK209" s="222">
        <f>ROUND(I209*H209,2)</f>
        <v>0</v>
      </c>
      <c r="BL209" s="17" t="s">
        <v>165</v>
      </c>
      <c r="BM209" s="221" t="s">
        <v>274</v>
      </c>
    </row>
    <row r="210" spans="2:51" s="13" customFormat="1" ht="11.25">
      <c r="B210" s="223"/>
      <c r="C210" s="224"/>
      <c r="D210" s="225" t="s">
        <v>167</v>
      </c>
      <c r="E210" s="226" t="s">
        <v>1</v>
      </c>
      <c r="F210" s="227" t="s">
        <v>168</v>
      </c>
      <c r="G210" s="224"/>
      <c r="H210" s="226" t="s">
        <v>1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167</v>
      </c>
      <c r="AU210" s="233" t="s">
        <v>82</v>
      </c>
      <c r="AV210" s="13" t="s">
        <v>80</v>
      </c>
      <c r="AW210" s="13" t="s">
        <v>30</v>
      </c>
      <c r="AX210" s="13" t="s">
        <v>73</v>
      </c>
      <c r="AY210" s="233" t="s">
        <v>159</v>
      </c>
    </row>
    <row r="211" spans="2:51" s="14" customFormat="1" ht="22.5">
      <c r="B211" s="234"/>
      <c r="C211" s="235"/>
      <c r="D211" s="225" t="s">
        <v>167</v>
      </c>
      <c r="E211" s="236" t="s">
        <v>1</v>
      </c>
      <c r="F211" s="237" t="s">
        <v>275</v>
      </c>
      <c r="G211" s="235"/>
      <c r="H211" s="238">
        <v>16.659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167</v>
      </c>
      <c r="AU211" s="244" t="s">
        <v>82</v>
      </c>
      <c r="AV211" s="14" t="s">
        <v>82</v>
      </c>
      <c r="AW211" s="14" t="s">
        <v>30</v>
      </c>
      <c r="AX211" s="14" t="s">
        <v>73</v>
      </c>
      <c r="AY211" s="244" t="s">
        <v>159</v>
      </c>
    </row>
    <row r="212" spans="2:51" s="15" customFormat="1" ht="11.25">
      <c r="B212" s="245"/>
      <c r="C212" s="246"/>
      <c r="D212" s="225" t="s">
        <v>167</v>
      </c>
      <c r="E212" s="247" t="s">
        <v>1</v>
      </c>
      <c r="F212" s="248" t="s">
        <v>171</v>
      </c>
      <c r="G212" s="246"/>
      <c r="H212" s="249">
        <v>16.659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AT212" s="255" t="s">
        <v>167</v>
      </c>
      <c r="AU212" s="255" t="s">
        <v>82</v>
      </c>
      <c r="AV212" s="15" t="s">
        <v>165</v>
      </c>
      <c r="AW212" s="15" t="s">
        <v>30</v>
      </c>
      <c r="AX212" s="15" t="s">
        <v>80</v>
      </c>
      <c r="AY212" s="255" t="s">
        <v>159</v>
      </c>
    </row>
    <row r="213" spans="1:65" s="2" customFormat="1" ht="21.75" customHeight="1">
      <c r="A213" s="34"/>
      <c r="B213" s="35"/>
      <c r="C213" s="209" t="s">
        <v>276</v>
      </c>
      <c r="D213" s="209" t="s">
        <v>161</v>
      </c>
      <c r="E213" s="210" t="s">
        <v>277</v>
      </c>
      <c r="F213" s="211" t="s">
        <v>278</v>
      </c>
      <c r="G213" s="212" t="s">
        <v>164</v>
      </c>
      <c r="H213" s="213">
        <v>20.824</v>
      </c>
      <c r="I213" s="214"/>
      <c r="J213" s="215">
        <f>ROUND(I213*H213,2)</f>
        <v>0</v>
      </c>
      <c r="K213" s="216"/>
      <c r="L213" s="39"/>
      <c r="M213" s="217" t="s">
        <v>1</v>
      </c>
      <c r="N213" s="218" t="s">
        <v>38</v>
      </c>
      <c r="O213" s="71"/>
      <c r="P213" s="219">
        <f>O213*H213</f>
        <v>0</v>
      </c>
      <c r="Q213" s="219">
        <v>2.45329</v>
      </c>
      <c r="R213" s="219">
        <f>Q213*H213</f>
        <v>51.08731096</v>
      </c>
      <c r="S213" s="219">
        <v>0</v>
      </c>
      <c r="T213" s="22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1" t="s">
        <v>165</v>
      </c>
      <c r="AT213" s="221" t="s">
        <v>161</v>
      </c>
      <c r="AU213" s="221" t="s">
        <v>82</v>
      </c>
      <c r="AY213" s="17" t="s">
        <v>159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7" t="s">
        <v>80</v>
      </c>
      <c r="BK213" s="222">
        <f>ROUND(I213*H213,2)</f>
        <v>0</v>
      </c>
      <c r="BL213" s="17" t="s">
        <v>165</v>
      </c>
      <c r="BM213" s="221" t="s">
        <v>279</v>
      </c>
    </row>
    <row r="214" spans="2:51" s="13" customFormat="1" ht="11.25">
      <c r="B214" s="223"/>
      <c r="C214" s="224"/>
      <c r="D214" s="225" t="s">
        <v>167</v>
      </c>
      <c r="E214" s="226" t="s">
        <v>1</v>
      </c>
      <c r="F214" s="227" t="s">
        <v>168</v>
      </c>
      <c r="G214" s="224"/>
      <c r="H214" s="226" t="s">
        <v>1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167</v>
      </c>
      <c r="AU214" s="233" t="s">
        <v>82</v>
      </c>
      <c r="AV214" s="13" t="s">
        <v>80</v>
      </c>
      <c r="AW214" s="13" t="s">
        <v>30</v>
      </c>
      <c r="AX214" s="13" t="s">
        <v>73</v>
      </c>
      <c r="AY214" s="233" t="s">
        <v>159</v>
      </c>
    </row>
    <row r="215" spans="2:51" s="14" customFormat="1" ht="22.5">
      <c r="B215" s="234"/>
      <c r="C215" s="235"/>
      <c r="D215" s="225" t="s">
        <v>167</v>
      </c>
      <c r="E215" s="236" t="s">
        <v>1</v>
      </c>
      <c r="F215" s="237" t="s">
        <v>280</v>
      </c>
      <c r="G215" s="235"/>
      <c r="H215" s="238">
        <v>20.824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167</v>
      </c>
      <c r="AU215" s="244" t="s">
        <v>82</v>
      </c>
      <c r="AV215" s="14" t="s">
        <v>82</v>
      </c>
      <c r="AW215" s="14" t="s">
        <v>30</v>
      </c>
      <c r="AX215" s="14" t="s">
        <v>73</v>
      </c>
      <c r="AY215" s="244" t="s">
        <v>159</v>
      </c>
    </row>
    <row r="216" spans="2:51" s="15" customFormat="1" ht="11.25">
      <c r="B216" s="245"/>
      <c r="C216" s="246"/>
      <c r="D216" s="225" t="s">
        <v>167</v>
      </c>
      <c r="E216" s="247" t="s">
        <v>1</v>
      </c>
      <c r="F216" s="248" t="s">
        <v>171</v>
      </c>
      <c r="G216" s="246"/>
      <c r="H216" s="249">
        <v>20.824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AT216" s="255" t="s">
        <v>167</v>
      </c>
      <c r="AU216" s="255" t="s">
        <v>82</v>
      </c>
      <c r="AV216" s="15" t="s">
        <v>165</v>
      </c>
      <c r="AW216" s="15" t="s">
        <v>30</v>
      </c>
      <c r="AX216" s="15" t="s">
        <v>80</v>
      </c>
      <c r="AY216" s="255" t="s">
        <v>159</v>
      </c>
    </row>
    <row r="217" spans="1:65" s="2" customFormat="1" ht="16.5" customHeight="1">
      <c r="A217" s="34"/>
      <c r="B217" s="35"/>
      <c r="C217" s="209" t="s">
        <v>281</v>
      </c>
      <c r="D217" s="209" t="s">
        <v>161</v>
      </c>
      <c r="E217" s="210" t="s">
        <v>282</v>
      </c>
      <c r="F217" s="211" t="s">
        <v>283</v>
      </c>
      <c r="G217" s="212" t="s">
        <v>240</v>
      </c>
      <c r="H217" s="213">
        <v>17.306</v>
      </c>
      <c r="I217" s="214"/>
      <c r="J217" s="215">
        <f>ROUND(I217*H217,2)</f>
        <v>0</v>
      </c>
      <c r="K217" s="216"/>
      <c r="L217" s="39"/>
      <c r="M217" s="217" t="s">
        <v>1</v>
      </c>
      <c r="N217" s="218" t="s">
        <v>38</v>
      </c>
      <c r="O217" s="71"/>
      <c r="P217" s="219">
        <f>O217*H217</f>
        <v>0</v>
      </c>
      <c r="Q217" s="219">
        <v>0.00247</v>
      </c>
      <c r="R217" s="219">
        <f>Q217*H217</f>
        <v>0.042745820000000004</v>
      </c>
      <c r="S217" s="219">
        <v>0</v>
      </c>
      <c r="T217" s="22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1" t="s">
        <v>165</v>
      </c>
      <c r="AT217" s="221" t="s">
        <v>161</v>
      </c>
      <c r="AU217" s="221" t="s">
        <v>82</v>
      </c>
      <c r="AY217" s="17" t="s">
        <v>159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7" t="s">
        <v>80</v>
      </c>
      <c r="BK217" s="222">
        <f>ROUND(I217*H217,2)</f>
        <v>0</v>
      </c>
      <c r="BL217" s="17" t="s">
        <v>165</v>
      </c>
      <c r="BM217" s="221" t="s">
        <v>284</v>
      </c>
    </row>
    <row r="218" spans="2:51" s="13" customFormat="1" ht="11.25">
      <c r="B218" s="223"/>
      <c r="C218" s="224"/>
      <c r="D218" s="225" t="s">
        <v>167</v>
      </c>
      <c r="E218" s="226" t="s">
        <v>1</v>
      </c>
      <c r="F218" s="227" t="s">
        <v>168</v>
      </c>
      <c r="G218" s="224"/>
      <c r="H218" s="226" t="s">
        <v>1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167</v>
      </c>
      <c r="AU218" s="233" t="s">
        <v>82</v>
      </c>
      <c r="AV218" s="13" t="s">
        <v>80</v>
      </c>
      <c r="AW218" s="13" t="s">
        <v>30</v>
      </c>
      <c r="AX218" s="13" t="s">
        <v>73</v>
      </c>
      <c r="AY218" s="233" t="s">
        <v>159</v>
      </c>
    </row>
    <row r="219" spans="2:51" s="14" customFormat="1" ht="11.25">
      <c r="B219" s="234"/>
      <c r="C219" s="235"/>
      <c r="D219" s="225" t="s">
        <v>167</v>
      </c>
      <c r="E219" s="236" t="s">
        <v>1</v>
      </c>
      <c r="F219" s="237" t="s">
        <v>285</v>
      </c>
      <c r="G219" s="235"/>
      <c r="H219" s="238">
        <v>1.48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167</v>
      </c>
      <c r="AU219" s="244" t="s">
        <v>82</v>
      </c>
      <c r="AV219" s="14" t="s">
        <v>82</v>
      </c>
      <c r="AW219" s="14" t="s">
        <v>30</v>
      </c>
      <c r="AX219" s="14" t="s">
        <v>73</v>
      </c>
      <c r="AY219" s="244" t="s">
        <v>159</v>
      </c>
    </row>
    <row r="220" spans="2:51" s="14" customFormat="1" ht="11.25">
      <c r="B220" s="234"/>
      <c r="C220" s="235"/>
      <c r="D220" s="225" t="s">
        <v>167</v>
      </c>
      <c r="E220" s="236" t="s">
        <v>1</v>
      </c>
      <c r="F220" s="237" t="s">
        <v>286</v>
      </c>
      <c r="G220" s="235"/>
      <c r="H220" s="238">
        <v>15.826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AT220" s="244" t="s">
        <v>167</v>
      </c>
      <c r="AU220" s="244" t="s">
        <v>82</v>
      </c>
      <c r="AV220" s="14" t="s">
        <v>82</v>
      </c>
      <c r="AW220" s="14" t="s">
        <v>30</v>
      </c>
      <c r="AX220" s="14" t="s">
        <v>73</v>
      </c>
      <c r="AY220" s="244" t="s">
        <v>159</v>
      </c>
    </row>
    <row r="221" spans="2:51" s="15" customFormat="1" ht="11.25">
      <c r="B221" s="245"/>
      <c r="C221" s="246"/>
      <c r="D221" s="225" t="s">
        <v>167</v>
      </c>
      <c r="E221" s="247" t="s">
        <v>1</v>
      </c>
      <c r="F221" s="248" t="s">
        <v>171</v>
      </c>
      <c r="G221" s="246"/>
      <c r="H221" s="249">
        <v>17.306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AT221" s="255" t="s">
        <v>167</v>
      </c>
      <c r="AU221" s="255" t="s">
        <v>82</v>
      </c>
      <c r="AV221" s="15" t="s">
        <v>165</v>
      </c>
      <c r="AW221" s="15" t="s">
        <v>30</v>
      </c>
      <c r="AX221" s="15" t="s">
        <v>80</v>
      </c>
      <c r="AY221" s="255" t="s">
        <v>159</v>
      </c>
    </row>
    <row r="222" spans="1:65" s="2" customFormat="1" ht="16.5" customHeight="1">
      <c r="A222" s="34"/>
      <c r="B222" s="35"/>
      <c r="C222" s="209" t="s">
        <v>287</v>
      </c>
      <c r="D222" s="209" t="s">
        <v>161</v>
      </c>
      <c r="E222" s="210" t="s">
        <v>288</v>
      </c>
      <c r="F222" s="211" t="s">
        <v>289</v>
      </c>
      <c r="G222" s="212" t="s">
        <v>240</v>
      </c>
      <c r="H222" s="213">
        <v>17.306</v>
      </c>
      <c r="I222" s="214"/>
      <c r="J222" s="215">
        <f>ROUND(I222*H222,2)</f>
        <v>0</v>
      </c>
      <c r="K222" s="216"/>
      <c r="L222" s="39"/>
      <c r="M222" s="217" t="s">
        <v>1</v>
      </c>
      <c r="N222" s="218" t="s">
        <v>38</v>
      </c>
      <c r="O222" s="71"/>
      <c r="P222" s="219">
        <f>O222*H222</f>
        <v>0</v>
      </c>
      <c r="Q222" s="219">
        <v>0</v>
      </c>
      <c r="R222" s="219">
        <f>Q222*H222</f>
        <v>0</v>
      </c>
      <c r="S222" s="219">
        <v>0</v>
      </c>
      <c r="T222" s="22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1" t="s">
        <v>165</v>
      </c>
      <c r="AT222" s="221" t="s">
        <v>161</v>
      </c>
      <c r="AU222" s="221" t="s">
        <v>82</v>
      </c>
      <c r="AY222" s="17" t="s">
        <v>159</v>
      </c>
      <c r="BE222" s="222">
        <f>IF(N222="základní",J222,0)</f>
        <v>0</v>
      </c>
      <c r="BF222" s="222">
        <f>IF(N222="snížená",J222,0)</f>
        <v>0</v>
      </c>
      <c r="BG222" s="222">
        <f>IF(N222="zákl. přenesená",J222,0)</f>
        <v>0</v>
      </c>
      <c r="BH222" s="222">
        <f>IF(N222="sníž. přenesená",J222,0)</f>
        <v>0</v>
      </c>
      <c r="BI222" s="222">
        <f>IF(N222="nulová",J222,0)</f>
        <v>0</v>
      </c>
      <c r="BJ222" s="17" t="s">
        <v>80</v>
      </c>
      <c r="BK222" s="222">
        <f>ROUND(I222*H222,2)</f>
        <v>0</v>
      </c>
      <c r="BL222" s="17" t="s">
        <v>165</v>
      </c>
      <c r="BM222" s="221" t="s">
        <v>290</v>
      </c>
    </row>
    <row r="223" spans="1:65" s="2" customFormat="1" ht="16.5" customHeight="1">
      <c r="A223" s="34"/>
      <c r="B223" s="35"/>
      <c r="C223" s="209" t="s">
        <v>291</v>
      </c>
      <c r="D223" s="209" t="s">
        <v>161</v>
      </c>
      <c r="E223" s="210" t="s">
        <v>292</v>
      </c>
      <c r="F223" s="211" t="s">
        <v>293</v>
      </c>
      <c r="G223" s="212" t="s">
        <v>219</v>
      </c>
      <c r="H223" s="213">
        <v>1.624</v>
      </c>
      <c r="I223" s="214"/>
      <c r="J223" s="215">
        <f>ROUND(I223*H223,2)</f>
        <v>0</v>
      </c>
      <c r="K223" s="216"/>
      <c r="L223" s="39"/>
      <c r="M223" s="217" t="s">
        <v>1</v>
      </c>
      <c r="N223" s="218" t="s">
        <v>38</v>
      </c>
      <c r="O223" s="71"/>
      <c r="P223" s="219">
        <f>O223*H223</f>
        <v>0</v>
      </c>
      <c r="Q223" s="219">
        <v>1.06277</v>
      </c>
      <c r="R223" s="219">
        <f>Q223*H223</f>
        <v>1.7259384800000002</v>
      </c>
      <c r="S223" s="219">
        <v>0</v>
      </c>
      <c r="T223" s="22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1" t="s">
        <v>165</v>
      </c>
      <c r="AT223" s="221" t="s">
        <v>161</v>
      </c>
      <c r="AU223" s="221" t="s">
        <v>82</v>
      </c>
      <c r="AY223" s="17" t="s">
        <v>159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7" t="s">
        <v>80</v>
      </c>
      <c r="BK223" s="222">
        <f>ROUND(I223*H223,2)</f>
        <v>0</v>
      </c>
      <c r="BL223" s="17" t="s">
        <v>165</v>
      </c>
      <c r="BM223" s="221" t="s">
        <v>294</v>
      </c>
    </row>
    <row r="224" spans="2:51" s="13" customFormat="1" ht="11.25">
      <c r="B224" s="223"/>
      <c r="C224" s="224"/>
      <c r="D224" s="225" t="s">
        <v>167</v>
      </c>
      <c r="E224" s="226" t="s">
        <v>1</v>
      </c>
      <c r="F224" s="227" t="s">
        <v>168</v>
      </c>
      <c r="G224" s="224"/>
      <c r="H224" s="226" t="s">
        <v>1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167</v>
      </c>
      <c r="AU224" s="233" t="s">
        <v>82</v>
      </c>
      <c r="AV224" s="13" t="s">
        <v>80</v>
      </c>
      <c r="AW224" s="13" t="s">
        <v>30</v>
      </c>
      <c r="AX224" s="13" t="s">
        <v>73</v>
      </c>
      <c r="AY224" s="233" t="s">
        <v>159</v>
      </c>
    </row>
    <row r="225" spans="2:51" s="14" customFormat="1" ht="11.25">
      <c r="B225" s="234"/>
      <c r="C225" s="235"/>
      <c r="D225" s="225" t="s">
        <v>167</v>
      </c>
      <c r="E225" s="236" t="s">
        <v>1</v>
      </c>
      <c r="F225" s="237" t="s">
        <v>295</v>
      </c>
      <c r="G225" s="235"/>
      <c r="H225" s="238">
        <v>1.624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167</v>
      </c>
      <c r="AU225" s="244" t="s">
        <v>82</v>
      </c>
      <c r="AV225" s="14" t="s">
        <v>82</v>
      </c>
      <c r="AW225" s="14" t="s">
        <v>30</v>
      </c>
      <c r="AX225" s="14" t="s">
        <v>73</v>
      </c>
      <c r="AY225" s="244" t="s">
        <v>159</v>
      </c>
    </row>
    <row r="226" spans="2:51" s="15" customFormat="1" ht="11.25">
      <c r="B226" s="245"/>
      <c r="C226" s="246"/>
      <c r="D226" s="225" t="s">
        <v>167</v>
      </c>
      <c r="E226" s="247" t="s">
        <v>1</v>
      </c>
      <c r="F226" s="248" t="s">
        <v>171</v>
      </c>
      <c r="G226" s="246"/>
      <c r="H226" s="249">
        <v>1.624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167</v>
      </c>
      <c r="AU226" s="255" t="s">
        <v>82</v>
      </c>
      <c r="AV226" s="15" t="s">
        <v>165</v>
      </c>
      <c r="AW226" s="15" t="s">
        <v>30</v>
      </c>
      <c r="AX226" s="15" t="s">
        <v>80</v>
      </c>
      <c r="AY226" s="255" t="s">
        <v>159</v>
      </c>
    </row>
    <row r="227" spans="1:65" s="2" customFormat="1" ht="16.5" customHeight="1">
      <c r="A227" s="34"/>
      <c r="B227" s="35"/>
      <c r="C227" s="209" t="s">
        <v>296</v>
      </c>
      <c r="D227" s="209" t="s">
        <v>161</v>
      </c>
      <c r="E227" s="210" t="s">
        <v>297</v>
      </c>
      <c r="F227" s="211" t="s">
        <v>298</v>
      </c>
      <c r="G227" s="212" t="s">
        <v>164</v>
      </c>
      <c r="H227" s="213">
        <v>10.004</v>
      </c>
      <c r="I227" s="214"/>
      <c r="J227" s="215">
        <f>ROUND(I227*H227,2)</f>
        <v>0</v>
      </c>
      <c r="K227" s="216"/>
      <c r="L227" s="39"/>
      <c r="M227" s="217" t="s">
        <v>1</v>
      </c>
      <c r="N227" s="218" t="s">
        <v>38</v>
      </c>
      <c r="O227" s="71"/>
      <c r="P227" s="219">
        <f>O227*H227</f>
        <v>0</v>
      </c>
      <c r="Q227" s="219">
        <v>2.25634</v>
      </c>
      <c r="R227" s="219">
        <f>Q227*H227</f>
        <v>22.572425359999997</v>
      </c>
      <c r="S227" s="219">
        <v>0</v>
      </c>
      <c r="T227" s="22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1" t="s">
        <v>165</v>
      </c>
      <c r="AT227" s="221" t="s">
        <v>161</v>
      </c>
      <c r="AU227" s="221" t="s">
        <v>82</v>
      </c>
      <c r="AY227" s="17" t="s">
        <v>159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7" t="s">
        <v>80</v>
      </c>
      <c r="BK227" s="222">
        <f>ROUND(I227*H227,2)</f>
        <v>0</v>
      </c>
      <c r="BL227" s="17" t="s">
        <v>165</v>
      </c>
      <c r="BM227" s="221" t="s">
        <v>299</v>
      </c>
    </row>
    <row r="228" spans="2:51" s="13" customFormat="1" ht="11.25">
      <c r="B228" s="223"/>
      <c r="C228" s="224"/>
      <c r="D228" s="225" t="s">
        <v>167</v>
      </c>
      <c r="E228" s="226" t="s">
        <v>1</v>
      </c>
      <c r="F228" s="227" t="s">
        <v>168</v>
      </c>
      <c r="G228" s="224"/>
      <c r="H228" s="226" t="s">
        <v>1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167</v>
      </c>
      <c r="AU228" s="233" t="s">
        <v>82</v>
      </c>
      <c r="AV228" s="13" t="s">
        <v>80</v>
      </c>
      <c r="AW228" s="13" t="s">
        <v>30</v>
      </c>
      <c r="AX228" s="13" t="s">
        <v>73</v>
      </c>
      <c r="AY228" s="233" t="s">
        <v>159</v>
      </c>
    </row>
    <row r="229" spans="2:51" s="13" customFormat="1" ht="11.25">
      <c r="B229" s="223"/>
      <c r="C229" s="224"/>
      <c r="D229" s="225" t="s">
        <v>167</v>
      </c>
      <c r="E229" s="226" t="s">
        <v>1</v>
      </c>
      <c r="F229" s="227" t="s">
        <v>300</v>
      </c>
      <c r="G229" s="224"/>
      <c r="H229" s="226" t="s">
        <v>1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167</v>
      </c>
      <c r="AU229" s="233" t="s">
        <v>82</v>
      </c>
      <c r="AV229" s="13" t="s">
        <v>80</v>
      </c>
      <c r="AW229" s="13" t="s">
        <v>30</v>
      </c>
      <c r="AX229" s="13" t="s">
        <v>73</v>
      </c>
      <c r="AY229" s="233" t="s">
        <v>159</v>
      </c>
    </row>
    <row r="230" spans="2:51" s="14" customFormat="1" ht="11.25">
      <c r="B230" s="234"/>
      <c r="C230" s="235"/>
      <c r="D230" s="225" t="s">
        <v>167</v>
      </c>
      <c r="E230" s="236" t="s">
        <v>1</v>
      </c>
      <c r="F230" s="237" t="s">
        <v>301</v>
      </c>
      <c r="G230" s="235"/>
      <c r="H230" s="238">
        <v>10.004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167</v>
      </c>
      <c r="AU230" s="244" t="s">
        <v>82</v>
      </c>
      <c r="AV230" s="14" t="s">
        <v>82</v>
      </c>
      <c r="AW230" s="14" t="s">
        <v>30</v>
      </c>
      <c r="AX230" s="14" t="s">
        <v>73</v>
      </c>
      <c r="AY230" s="244" t="s">
        <v>159</v>
      </c>
    </row>
    <row r="231" spans="2:51" s="15" customFormat="1" ht="11.25">
      <c r="B231" s="245"/>
      <c r="C231" s="246"/>
      <c r="D231" s="225" t="s">
        <v>167</v>
      </c>
      <c r="E231" s="247" t="s">
        <v>1</v>
      </c>
      <c r="F231" s="248" t="s">
        <v>171</v>
      </c>
      <c r="G231" s="246"/>
      <c r="H231" s="249">
        <v>10.004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AT231" s="255" t="s">
        <v>167</v>
      </c>
      <c r="AU231" s="255" t="s">
        <v>82</v>
      </c>
      <c r="AV231" s="15" t="s">
        <v>165</v>
      </c>
      <c r="AW231" s="15" t="s">
        <v>30</v>
      </c>
      <c r="AX231" s="15" t="s">
        <v>80</v>
      </c>
      <c r="AY231" s="255" t="s">
        <v>159</v>
      </c>
    </row>
    <row r="232" spans="1:65" s="2" customFormat="1" ht="21.75" customHeight="1">
      <c r="A232" s="34"/>
      <c r="B232" s="35"/>
      <c r="C232" s="209" t="s">
        <v>302</v>
      </c>
      <c r="D232" s="209" t="s">
        <v>161</v>
      </c>
      <c r="E232" s="210" t="s">
        <v>303</v>
      </c>
      <c r="F232" s="211" t="s">
        <v>304</v>
      </c>
      <c r="G232" s="212" t="s">
        <v>240</v>
      </c>
      <c r="H232" s="213">
        <v>33.347</v>
      </c>
      <c r="I232" s="214"/>
      <c r="J232" s="215">
        <f>ROUND(I232*H232,2)</f>
        <v>0</v>
      </c>
      <c r="K232" s="216"/>
      <c r="L232" s="39"/>
      <c r="M232" s="217" t="s">
        <v>1</v>
      </c>
      <c r="N232" s="218" t="s">
        <v>38</v>
      </c>
      <c r="O232" s="71"/>
      <c r="P232" s="219">
        <f>O232*H232</f>
        <v>0</v>
      </c>
      <c r="Q232" s="219">
        <v>0.00419</v>
      </c>
      <c r="R232" s="219">
        <f>Q232*H232</f>
        <v>0.13972393000000002</v>
      </c>
      <c r="S232" s="219">
        <v>0</v>
      </c>
      <c r="T232" s="22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1" t="s">
        <v>165</v>
      </c>
      <c r="AT232" s="221" t="s">
        <v>161</v>
      </c>
      <c r="AU232" s="221" t="s">
        <v>82</v>
      </c>
      <c r="AY232" s="17" t="s">
        <v>159</v>
      </c>
      <c r="BE232" s="222">
        <f>IF(N232="základní",J232,0)</f>
        <v>0</v>
      </c>
      <c r="BF232" s="222">
        <f>IF(N232="snížená",J232,0)</f>
        <v>0</v>
      </c>
      <c r="BG232" s="222">
        <f>IF(N232="zákl. přenesená",J232,0)</f>
        <v>0</v>
      </c>
      <c r="BH232" s="222">
        <f>IF(N232="sníž. přenesená",J232,0)</f>
        <v>0</v>
      </c>
      <c r="BI232" s="222">
        <f>IF(N232="nulová",J232,0)</f>
        <v>0</v>
      </c>
      <c r="BJ232" s="17" t="s">
        <v>80</v>
      </c>
      <c r="BK232" s="222">
        <f>ROUND(I232*H232,2)</f>
        <v>0</v>
      </c>
      <c r="BL232" s="17" t="s">
        <v>165</v>
      </c>
      <c r="BM232" s="221" t="s">
        <v>305</v>
      </c>
    </row>
    <row r="233" spans="2:51" s="13" customFormat="1" ht="11.25">
      <c r="B233" s="223"/>
      <c r="C233" s="224"/>
      <c r="D233" s="225" t="s">
        <v>167</v>
      </c>
      <c r="E233" s="226" t="s">
        <v>1</v>
      </c>
      <c r="F233" s="227" t="s">
        <v>168</v>
      </c>
      <c r="G233" s="224"/>
      <c r="H233" s="226" t="s">
        <v>1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AT233" s="233" t="s">
        <v>167</v>
      </c>
      <c r="AU233" s="233" t="s">
        <v>82</v>
      </c>
      <c r="AV233" s="13" t="s">
        <v>80</v>
      </c>
      <c r="AW233" s="13" t="s">
        <v>30</v>
      </c>
      <c r="AX233" s="13" t="s">
        <v>73</v>
      </c>
      <c r="AY233" s="233" t="s">
        <v>159</v>
      </c>
    </row>
    <row r="234" spans="2:51" s="13" customFormat="1" ht="11.25">
      <c r="B234" s="223"/>
      <c r="C234" s="224"/>
      <c r="D234" s="225" t="s">
        <v>167</v>
      </c>
      <c r="E234" s="226" t="s">
        <v>1</v>
      </c>
      <c r="F234" s="227" t="s">
        <v>300</v>
      </c>
      <c r="G234" s="224"/>
      <c r="H234" s="226" t="s">
        <v>1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AT234" s="233" t="s">
        <v>167</v>
      </c>
      <c r="AU234" s="233" t="s">
        <v>82</v>
      </c>
      <c r="AV234" s="13" t="s">
        <v>80</v>
      </c>
      <c r="AW234" s="13" t="s">
        <v>30</v>
      </c>
      <c r="AX234" s="13" t="s">
        <v>73</v>
      </c>
      <c r="AY234" s="233" t="s">
        <v>159</v>
      </c>
    </row>
    <row r="235" spans="2:51" s="14" customFormat="1" ht="11.25">
      <c r="B235" s="234"/>
      <c r="C235" s="235"/>
      <c r="D235" s="225" t="s">
        <v>167</v>
      </c>
      <c r="E235" s="236" t="s">
        <v>1</v>
      </c>
      <c r="F235" s="237" t="s">
        <v>306</v>
      </c>
      <c r="G235" s="235"/>
      <c r="H235" s="238">
        <v>33.347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167</v>
      </c>
      <c r="AU235" s="244" t="s">
        <v>82</v>
      </c>
      <c r="AV235" s="14" t="s">
        <v>82</v>
      </c>
      <c r="AW235" s="14" t="s">
        <v>30</v>
      </c>
      <c r="AX235" s="14" t="s">
        <v>73</v>
      </c>
      <c r="AY235" s="244" t="s">
        <v>159</v>
      </c>
    </row>
    <row r="236" spans="2:51" s="15" customFormat="1" ht="11.25">
      <c r="B236" s="245"/>
      <c r="C236" s="246"/>
      <c r="D236" s="225" t="s">
        <v>167</v>
      </c>
      <c r="E236" s="247" t="s">
        <v>1</v>
      </c>
      <c r="F236" s="248" t="s">
        <v>171</v>
      </c>
      <c r="G236" s="246"/>
      <c r="H236" s="249">
        <v>33.347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AT236" s="255" t="s">
        <v>167</v>
      </c>
      <c r="AU236" s="255" t="s">
        <v>82</v>
      </c>
      <c r="AV236" s="15" t="s">
        <v>165</v>
      </c>
      <c r="AW236" s="15" t="s">
        <v>30</v>
      </c>
      <c r="AX236" s="15" t="s">
        <v>80</v>
      </c>
      <c r="AY236" s="255" t="s">
        <v>159</v>
      </c>
    </row>
    <row r="237" spans="1:65" s="2" customFormat="1" ht="21.75" customHeight="1">
      <c r="A237" s="34"/>
      <c r="B237" s="35"/>
      <c r="C237" s="209" t="s">
        <v>307</v>
      </c>
      <c r="D237" s="209" t="s">
        <v>161</v>
      </c>
      <c r="E237" s="210" t="s">
        <v>308</v>
      </c>
      <c r="F237" s="211" t="s">
        <v>309</v>
      </c>
      <c r="G237" s="212" t="s">
        <v>240</v>
      </c>
      <c r="H237" s="213">
        <v>33.347</v>
      </c>
      <c r="I237" s="214"/>
      <c r="J237" s="215">
        <f>ROUND(I237*H237,2)</f>
        <v>0</v>
      </c>
      <c r="K237" s="216"/>
      <c r="L237" s="39"/>
      <c r="M237" s="217" t="s">
        <v>1</v>
      </c>
      <c r="N237" s="218" t="s">
        <v>38</v>
      </c>
      <c r="O237" s="71"/>
      <c r="P237" s="219">
        <f>O237*H237</f>
        <v>0</v>
      </c>
      <c r="Q237" s="219">
        <v>0</v>
      </c>
      <c r="R237" s="219">
        <f>Q237*H237</f>
        <v>0</v>
      </c>
      <c r="S237" s="219">
        <v>0</v>
      </c>
      <c r="T237" s="220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1" t="s">
        <v>165</v>
      </c>
      <c r="AT237" s="221" t="s">
        <v>161</v>
      </c>
      <c r="AU237" s="221" t="s">
        <v>82</v>
      </c>
      <c r="AY237" s="17" t="s">
        <v>159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7" t="s">
        <v>80</v>
      </c>
      <c r="BK237" s="222">
        <f>ROUND(I237*H237,2)</f>
        <v>0</v>
      </c>
      <c r="BL237" s="17" t="s">
        <v>165</v>
      </c>
      <c r="BM237" s="221" t="s">
        <v>310</v>
      </c>
    </row>
    <row r="238" spans="1:65" s="2" customFormat="1" ht="16.5" customHeight="1">
      <c r="A238" s="34"/>
      <c r="B238" s="35"/>
      <c r="C238" s="209" t="s">
        <v>311</v>
      </c>
      <c r="D238" s="209" t="s">
        <v>161</v>
      </c>
      <c r="E238" s="210" t="s">
        <v>312</v>
      </c>
      <c r="F238" s="211" t="s">
        <v>313</v>
      </c>
      <c r="G238" s="212" t="s">
        <v>164</v>
      </c>
      <c r="H238" s="213">
        <v>4.958</v>
      </c>
      <c r="I238" s="214"/>
      <c r="J238" s="215">
        <f>ROUND(I238*H238,2)</f>
        <v>0</v>
      </c>
      <c r="K238" s="216"/>
      <c r="L238" s="39"/>
      <c r="M238" s="217" t="s">
        <v>1</v>
      </c>
      <c r="N238" s="218" t="s">
        <v>38</v>
      </c>
      <c r="O238" s="71"/>
      <c r="P238" s="219">
        <f>O238*H238</f>
        <v>0</v>
      </c>
      <c r="Q238" s="219">
        <v>2.25634</v>
      </c>
      <c r="R238" s="219">
        <f>Q238*H238</f>
        <v>11.186933719999999</v>
      </c>
      <c r="S238" s="219">
        <v>0</v>
      </c>
      <c r="T238" s="22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1" t="s">
        <v>165</v>
      </c>
      <c r="AT238" s="221" t="s">
        <v>161</v>
      </c>
      <c r="AU238" s="221" t="s">
        <v>82</v>
      </c>
      <c r="AY238" s="17" t="s">
        <v>159</v>
      </c>
      <c r="BE238" s="222">
        <f>IF(N238="základní",J238,0)</f>
        <v>0</v>
      </c>
      <c r="BF238" s="222">
        <f>IF(N238="snížená",J238,0)</f>
        <v>0</v>
      </c>
      <c r="BG238" s="222">
        <f>IF(N238="zákl. přenesená",J238,0)</f>
        <v>0</v>
      </c>
      <c r="BH238" s="222">
        <f>IF(N238="sníž. přenesená",J238,0)</f>
        <v>0</v>
      </c>
      <c r="BI238" s="222">
        <f>IF(N238="nulová",J238,0)</f>
        <v>0</v>
      </c>
      <c r="BJ238" s="17" t="s">
        <v>80</v>
      </c>
      <c r="BK238" s="222">
        <f>ROUND(I238*H238,2)</f>
        <v>0</v>
      </c>
      <c r="BL238" s="17" t="s">
        <v>165</v>
      </c>
      <c r="BM238" s="221" t="s">
        <v>314</v>
      </c>
    </row>
    <row r="239" spans="2:51" s="13" customFormat="1" ht="11.25">
      <c r="B239" s="223"/>
      <c r="C239" s="224"/>
      <c r="D239" s="225" t="s">
        <v>167</v>
      </c>
      <c r="E239" s="226" t="s">
        <v>1</v>
      </c>
      <c r="F239" s="227" t="s">
        <v>168</v>
      </c>
      <c r="G239" s="224"/>
      <c r="H239" s="226" t="s">
        <v>1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167</v>
      </c>
      <c r="AU239" s="233" t="s">
        <v>82</v>
      </c>
      <c r="AV239" s="13" t="s">
        <v>80</v>
      </c>
      <c r="AW239" s="13" t="s">
        <v>30</v>
      </c>
      <c r="AX239" s="13" t="s">
        <v>73</v>
      </c>
      <c r="AY239" s="233" t="s">
        <v>159</v>
      </c>
    </row>
    <row r="240" spans="2:51" s="13" customFormat="1" ht="11.25">
      <c r="B240" s="223"/>
      <c r="C240" s="224"/>
      <c r="D240" s="225" t="s">
        <v>167</v>
      </c>
      <c r="E240" s="226" t="s">
        <v>1</v>
      </c>
      <c r="F240" s="227" t="s">
        <v>315</v>
      </c>
      <c r="G240" s="224"/>
      <c r="H240" s="226" t="s">
        <v>1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AT240" s="233" t="s">
        <v>167</v>
      </c>
      <c r="AU240" s="233" t="s">
        <v>82</v>
      </c>
      <c r="AV240" s="13" t="s">
        <v>80</v>
      </c>
      <c r="AW240" s="13" t="s">
        <v>30</v>
      </c>
      <c r="AX240" s="13" t="s">
        <v>73</v>
      </c>
      <c r="AY240" s="233" t="s">
        <v>159</v>
      </c>
    </row>
    <row r="241" spans="2:51" s="14" customFormat="1" ht="11.25">
      <c r="B241" s="234"/>
      <c r="C241" s="235"/>
      <c r="D241" s="225" t="s">
        <v>167</v>
      </c>
      <c r="E241" s="236" t="s">
        <v>1</v>
      </c>
      <c r="F241" s="237" t="s">
        <v>316</v>
      </c>
      <c r="G241" s="235"/>
      <c r="H241" s="238">
        <v>0.328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167</v>
      </c>
      <c r="AU241" s="244" t="s">
        <v>82</v>
      </c>
      <c r="AV241" s="14" t="s">
        <v>82</v>
      </c>
      <c r="AW241" s="14" t="s">
        <v>30</v>
      </c>
      <c r="AX241" s="14" t="s">
        <v>73</v>
      </c>
      <c r="AY241" s="244" t="s">
        <v>159</v>
      </c>
    </row>
    <row r="242" spans="2:51" s="14" customFormat="1" ht="11.25">
      <c r="B242" s="234"/>
      <c r="C242" s="235"/>
      <c r="D242" s="225" t="s">
        <v>167</v>
      </c>
      <c r="E242" s="236" t="s">
        <v>1</v>
      </c>
      <c r="F242" s="237" t="s">
        <v>317</v>
      </c>
      <c r="G242" s="235"/>
      <c r="H242" s="238">
        <v>4.63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167</v>
      </c>
      <c r="AU242" s="244" t="s">
        <v>82</v>
      </c>
      <c r="AV242" s="14" t="s">
        <v>82</v>
      </c>
      <c r="AW242" s="14" t="s">
        <v>30</v>
      </c>
      <c r="AX242" s="14" t="s">
        <v>73</v>
      </c>
      <c r="AY242" s="244" t="s">
        <v>159</v>
      </c>
    </row>
    <row r="243" spans="2:51" s="15" customFormat="1" ht="11.25">
      <c r="B243" s="245"/>
      <c r="C243" s="246"/>
      <c r="D243" s="225" t="s">
        <v>167</v>
      </c>
      <c r="E243" s="247" t="s">
        <v>1</v>
      </c>
      <c r="F243" s="248" t="s">
        <v>171</v>
      </c>
      <c r="G243" s="246"/>
      <c r="H243" s="249">
        <v>4.958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AT243" s="255" t="s">
        <v>167</v>
      </c>
      <c r="AU243" s="255" t="s">
        <v>82</v>
      </c>
      <c r="AV243" s="15" t="s">
        <v>165</v>
      </c>
      <c r="AW243" s="15" t="s">
        <v>30</v>
      </c>
      <c r="AX243" s="15" t="s">
        <v>80</v>
      </c>
      <c r="AY243" s="255" t="s">
        <v>159</v>
      </c>
    </row>
    <row r="244" spans="1:65" s="2" customFormat="1" ht="16.5" customHeight="1">
      <c r="A244" s="34"/>
      <c r="B244" s="35"/>
      <c r="C244" s="209" t="s">
        <v>318</v>
      </c>
      <c r="D244" s="209" t="s">
        <v>161</v>
      </c>
      <c r="E244" s="210" t="s">
        <v>319</v>
      </c>
      <c r="F244" s="211" t="s">
        <v>320</v>
      </c>
      <c r="G244" s="212" t="s">
        <v>240</v>
      </c>
      <c r="H244" s="213">
        <v>34.88</v>
      </c>
      <c r="I244" s="214"/>
      <c r="J244" s="215">
        <f>ROUND(I244*H244,2)</f>
        <v>0</v>
      </c>
      <c r="K244" s="216"/>
      <c r="L244" s="39"/>
      <c r="M244" s="217" t="s">
        <v>1</v>
      </c>
      <c r="N244" s="218" t="s">
        <v>38</v>
      </c>
      <c r="O244" s="71"/>
      <c r="P244" s="219">
        <f>O244*H244</f>
        <v>0</v>
      </c>
      <c r="Q244" s="219">
        <v>0.00264</v>
      </c>
      <c r="R244" s="219">
        <f>Q244*H244</f>
        <v>0.0920832</v>
      </c>
      <c r="S244" s="219">
        <v>0</v>
      </c>
      <c r="T244" s="22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1" t="s">
        <v>165</v>
      </c>
      <c r="AT244" s="221" t="s">
        <v>161</v>
      </c>
      <c r="AU244" s="221" t="s">
        <v>82</v>
      </c>
      <c r="AY244" s="17" t="s">
        <v>159</v>
      </c>
      <c r="BE244" s="222">
        <f>IF(N244="základní",J244,0)</f>
        <v>0</v>
      </c>
      <c r="BF244" s="222">
        <f>IF(N244="snížená",J244,0)</f>
        <v>0</v>
      </c>
      <c r="BG244" s="222">
        <f>IF(N244="zákl. přenesená",J244,0)</f>
        <v>0</v>
      </c>
      <c r="BH244" s="222">
        <f>IF(N244="sníž. přenesená",J244,0)</f>
        <v>0</v>
      </c>
      <c r="BI244" s="222">
        <f>IF(N244="nulová",J244,0)</f>
        <v>0</v>
      </c>
      <c r="BJ244" s="17" t="s">
        <v>80</v>
      </c>
      <c r="BK244" s="222">
        <f>ROUND(I244*H244,2)</f>
        <v>0</v>
      </c>
      <c r="BL244" s="17" t="s">
        <v>165</v>
      </c>
      <c r="BM244" s="221" t="s">
        <v>321</v>
      </c>
    </row>
    <row r="245" spans="2:51" s="13" customFormat="1" ht="11.25">
      <c r="B245" s="223"/>
      <c r="C245" s="224"/>
      <c r="D245" s="225" t="s">
        <v>167</v>
      </c>
      <c r="E245" s="226" t="s">
        <v>1</v>
      </c>
      <c r="F245" s="227" t="s">
        <v>168</v>
      </c>
      <c r="G245" s="224"/>
      <c r="H245" s="226" t="s">
        <v>1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167</v>
      </c>
      <c r="AU245" s="233" t="s">
        <v>82</v>
      </c>
      <c r="AV245" s="13" t="s">
        <v>80</v>
      </c>
      <c r="AW245" s="13" t="s">
        <v>30</v>
      </c>
      <c r="AX245" s="13" t="s">
        <v>73</v>
      </c>
      <c r="AY245" s="233" t="s">
        <v>159</v>
      </c>
    </row>
    <row r="246" spans="2:51" s="13" customFormat="1" ht="11.25">
      <c r="B246" s="223"/>
      <c r="C246" s="224"/>
      <c r="D246" s="225" t="s">
        <v>167</v>
      </c>
      <c r="E246" s="226" t="s">
        <v>1</v>
      </c>
      <c r="F246" s="227" t="s">
        <v>315</v>
      </c>
      <c r="G246" s="224"/>
      <c r="H246" s="226" t="s">
        <v>1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167</v>
      </c>
      <c r="AU246" s="233" t="s">
        <v>82</v>
      </c>
      <c r="AV246" s="13" t="s">
        <v>80</v>
      </c>
      <c r="AW246" s="13" t="s">
        <v>30</v>
      </c>
      <c r="AX246" s="13" t="s">
        <v>73</v>
      </c>
      <c r="AY246" s="233" t="s">
        <v>159</v>
      </c>
    </row>
    <row r="247" spans="2:51" s="14" customFormat="1" ht="11.25">
      <c r="B247" s="234"/>
      <c r="C247" s="235"/>
      <c r="D247" s="225" t="s">
        <v>167</v>
      </c>
      <c r="E247" s="236" t="s">
        <v>1</v>
      </c>
      <c r="F247" s="237" t="s">
        <v>322</v>
      </c>
      <c r="G247" s="235"/>
      <c r="H247" s="238">
        <v>1.76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AT247" s="244" t="s">
        <v>167</v>
      </c>
      <c r="AU247" s="244" t="s">
        <v>82</v>
      </c>
      <c r="AV247" s="14" t="s">
        <v>82</v>
      </c>
      <c r="AW247" s="14" t="s">
        <v>30</v>
      </c>
      <c r="AX247" s="14" t="s">
        <v>73</v>
      </c>
      <c r="AY247" s="244" t="s">
        <v>159</v>
      </c>
    </row>
    <row r="248" spans="2:51" s="14" customFormat="1" ht="11.25">
      <c r="B248" s="234"/>
      <c r="C248" s="235"/>
      <c r="D248" s="225" t="s">
        <v>167</v>
      </c>
      <c r="E248" s="236" t="s">
        <v>1</v>
      </c>
      <c r="F248" s="237" t="s">
        <v>323</v>
      </c>
      <c r="G248" s="235"/>
      <c r="H248" s="238">
        <v>33.12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AT248" s="244" t="s">
        <v>167</v>
      </c>
      <c r="AU248" s="244" t="s">
        <v>82</v>
      </c>
      <c r="AV248" s="14" t="s">
        <v>82</v>
      </c>
      <c r="AW248" s="14" t="s">
        <v>30</v>
      </c>
      <c r="AX248" s="14" t="s">
        <v>73</v>
      </c>
      <c r="AY248" s="244" t="s">
        <v>159</v>
      </c>
    </row>
    <row r="249" spans="2:51" s="15" customFormat="1" ht="11.25">
      <c r="B249" s="245"/>
      <c r="C249" s="246"/>
      <c r="D249" s="225" t="s">
        <v>167</v>
      </c>
      <c r="E249" s="247" t="s">
        <v>1</v>
      </c>
      <c r="F249" s="248" t="s">
        <v>171</v>
      </c>
      <c r="G249" s="246"/>
      <c r="H249" s="249">
        <v>34.88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AT249" s="255" t="s">
        <v>167</v>
      </c>
      <c r="AU249" s="255" t="s">
        <v>82</v>
      </c>
      <c r="AV249" s="15" t="s">
        <v>165</v>
      </c>
      <c r="AW249" s="15" t="s">
        <v>30</v>
      </c>
      <c r="AX249" s="15" t="s">
        <v>80</v>
      </c>
      <c r="AY249" s="255" t="s">
        <v>159</v>
      </c>
    </row>
    <row r="250" spans="1:65" s="2" customFormat="1" ht="16.5" customHeight="1">
      <c r="A250" s="34"/>
      <c r="B250" s="35"/>
      <c r="C250" s="209" t="s">
        <v>324</v>
      </c>
      <c r="D250" s="209" t="s">
        <v>161</v>
      </c>
      <c r="E250" s="210" t="s">
        <v>325</v>
      </c>
      <c r="F250" s="211" t="s">
        <v>326</v>
      </c>
      <c r="G250" s="212" t="s">
        <v>240</v>
      </c>
      <c r="H250" s="213">
        <v>34.88</v>
      </c>
      <c r="I250" s="214"/>
      <c r="J250" s="215">
        <f>ROUND(I250*H250,2)</f>
        <v>0</v>
      </c>
      <c r="K250" s="216"/>
      <c r="L250" s="39"/>
      <c r="M250" s="217" t="s">
        <v>1</v>
      </c>
      <c r="N250" s="218" t="s">
        <v>38</v>
      </c>
      <c r="O250" s="71"/>
      <c r="P250" s="219">
        <f>O250*H250</f>
        <v>0</v>
      </c>
      <c r="Q250" s="219">
        <v>0</v>
      </c>
      <c r="R250" s="219">
        <f>Q250*H250</f>
        <v>0</v>
      </c>
      <c r="S250" s="219">
        <v>0</v>
      </c>
      <c r="T250" s="22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1" t="s">
        <v>165</v>
      </c>
      <c r="AT250" s="221" t="s">
        <v>161</v>
      </c>
      <c r="AU250" s="221" t="s">
        <v>82</v>
      </c>
      <c r="AY250" s="17" t="s">
        <v>159</v>
      </c>
      <c r="BE250" s="222">
        <f>IF(N250="základní",J250,0)</f>
        <v>0</v>
      </c>
      <c r="BF250" s="222">
        <f>IF(N250="snížená",J250,0)</f>
        <v>0</v>
      </c>
      <c r="BG250" s="222">
        <f>IF(N250="zákl. přenesená",J250,0)</f>
        <v>0</v>
      </c>
      <c r="BH250" s="222">
        <f>IF(N250="sníž. přenesená",J250,0)</f>
        <v>0</v>
      </c>
      <c r="BI250" s="222">
        <f>IF(N250="nulová",J250,0)</f>
        <v>0</v>
      </c>
      <c r="BJ250" s="17" t="s">
        <v>80</v>
      </c>
      <c r="BK250" s="222">
        <f>ROUND(I250*H250,2)</f>
        <v>0</v>
      </c>
      <c r="BL250" s="17" t="s">
        <v>165</v>
      </c>
      <c r="BM250" s="221" t="s">
        <v>327</v>
      </c>
    </row>
    <row r="251" spans="2:63" s="12" customFormat="1" ht="22.9" customHeight="1">
      <c r="B251" s="193"/>
      <c r="C251" s="194"/>
      <c r="D251" s="195" t="s">
        <v>72</v>
      </c>
      <c r="E251" s="207" t="s">
        <v>177</v>
      </c>
      <c r="F251" s="207" t="s">
        <v>328</v>
      </c>
      <c r="G251" s="194"/>
      <c r="H251" s="194"/>
      <c r="I251" s="197"/>
      <c r="J251" s="208">
        <f>BK251</f>
        <v>0</v>
      </c>
      <c r="K251" s="194"/>
      <c r="L251" s="199"/>
      <c r="M251" s="200"/>
      <c r="N251" s="201"/>
      <c r="O251" s="201"/>
      <c r="P251" s="202">
        <f>SUM(P252:P279)</f>
        <v>0</v>
      </c>
      <c r="Q251" s="201"/>
      <c r="R251" s="202">
        <f>SUM(R252:R279)</f>
        <v>32.09562112</v>
      </c>
      <c r="S251" s="201"/>
      <c r="T251" s="203">
        <f>SUM(T252:T279)</f>
        <v>0</v>
      </c>
      <c r="AR251" s="204" t="s">
        <v>80</v>
      </c>
      <c r="AT251" s="205" t="s">
        <v>72</v>
      </c>
      <c r="AU251" s="205" t="s">
        <v>80</v>
      </c>
      <c r="AY251" s="204" t="s">
        <v>159</v>
      </c>
      <c r="BK251" s="206">
        <f>SUM(BK252:BK279)</f>
        <v>0</v>
      </c>
    </row>
    <row r="252" spans="1:65" s="2" customFormat="1" ht="21.75" customHeight="1">
      <c r="A252" s="34"/>
      <c r="B252" s="35"/>
      <c r="C252" s="209" t="s">
        <v>329</v>
      </c>
      <c r="D252" s="209" t="s">
        <v>161</v>
      </c>
      <c r="E252" s="210" t="s">
        <v>330</v>
      </c>
      <c r="F252" s="211" t="s">
        <v>331</v>
      </c>
      <c r="G252" s="212" t="s">
        <v>164</v>
      </c>
      <c r="H252" s="213">
        <v>12.212</v>
      </c>
      <c r="I252" s="214"/>
      <c r="J252" s="215">
        <f>ROUND(I252*H252,2)</f>
        <v>0</v>
      </c>
      <c r="K252" s="216"/>
      <c r="L252" s="39"/>
      <c r="M252" s="217" t="s">
        <v>1</v>
      </c>
      <c r="N252" s="218" t="s">
        <v>38</v>
      </c>
      <c r="O252" s="71"/>
      <c r="P252" s="219">
        <f>O252*H252</f>
        <v>0</v>
      </c>
      <c r="Q252" s="219">
        <v>2.5143</v>
      </c>
      <c r="R252" s="219">
        <f>Q252*H252</f>
        <v>30.7046316</v>
      </c>
      <c r="S252" s="219">
        <v>0</v>
      </c>
      <c r="T252" s="220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21" t="s">
        <v>165</v>
      </c>
      <c r="AT252" s="221" t="s">
        <v>161</v>
      </c>
      <c r="AU252" s="221" t="s">
        <v>82</v>
      </c>
      <c r="AY252" s="17" t="s">
        <v>159</v>
      </c>
      <c r="BE252" s="222">
        <f>IF(N252="základní",J252,0)</f>
        <v>0</v>
      </c>
      <c r="BF252" s="222">
        <f>IF(N252="snížená",J252,0)</f>
        <v>0</v>
      </c>
      <c r="BG252" s="222">
        <f>IF(N252="zákl. přenesená",J252,0)</f>
        <v>0</v>
      </c>
      <c r="BH252" s="222">
        <f>IF(N252="sníž. přenesená",J252,0)</f>
        <v>0</v>
      </c>
      <c r="BI252" s="222">
        <f>IF(N252="nulová",J252,0)</f>
        <v>0</v>
      </c>
      <c r="BJ252" s="17" t="s">
        <v>80</v>
      </c>
      <c r="BK252" s="222">
        <f>ROUND(I252*H252,2)</f>
        <v>0</v>
      </c>
      <c r="BL252" s="17" t="s">
        <v>165</v>
      </c>
      <c r="BM252" s="221" t="s">
        <v>332</v>
      </c>
    </row>
    <row r="253" spans="2:51" s="13" customFormat="1" ht="11.25">
      <c r="B253" s="223"/>
      <c r="C253" s="224"/>
      <c r="D253" s="225" t="s">
        <v>167</v>
      </c>
      <c r="E253" s="226" t="s">
        <v>1</v>
      </c>
      <c r="F253" s="227" t="s">
        <v>168</v>
      </c>
      <c r="G253" s="224"/>
      <c r="H253" s="226" t="s">
        <v>1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167</v>
      </c>
      <c r="AU253" s="233" t="s">
        <v>82</v>
      </c>
      <c r="AV253" s="13" t="s">
        <v>80</v>
      </c>
      <c r="AW253" s="13" t="s">
        <v>30</v>
      </c>
      <c r="AX253" s="13" t="s">
        <v>73</v>
      </c>
      <c r="AY253" s="233" t="s">
        <v>159</v>
      </c>
    </row>
    <row r="254" spans="2:51" s="13" customFormat="1" ht="11.25">
      <c r="B254" s="223"/>
      <c r="C254" s="224"/>
      <c r="D254" s="225" t="s">
        <v>167</v>
      </c>
      <c r="E254" s="226" t="s">
        <v>1</v>
      </c>
      <c r="F254" s="227" t="s">
        <v>333</v>
      </c>
      <c r="G254" s="224"/>
      <c r="H254" s="226" t="s">
        <v>1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AT254" s="233" t="s">
        <v>167</v>
      </c>
      <c r="AU254" s="233" t="s">
        <v>82</v>
      </c>
      <c r="AV254" s="13" t="s">
        <v>80</v>
      </c>
      <c r="AW254" s="13" t="s">
        <v>30</v>
      </c>
      <c r="AX254" s="13" t="s">
        <v>73</v>
      </c>
      <c r="AY254" s="233" t="s">
        <v>159</v>
      </c>
    </row>
    <row r="255" spans="2:51" s="14" customFormat="1" ht="11.25">
      <c r="B255" s="234"/>
      <c r="C255" s="235"/>
      <c r="D255" s="225" t="s">
        <v>167</v>
      </c>
      <c r="E255" s="236" t="s">
        <v>1</v>
      </c>
      <c r="F255" s="237" t="s">
        <v>334</v>
      </c>
      <c r="G255" s="235"/>
      <c r="H255" s="238">
        <v>2.25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167</v>
      </c>
      <c r="AU255" s="244" t="s">
        <v>82</v>
      </c>
      <c r="AV255" s="14" t="s">
        <v>82</v>
      </c>
      <c r="AW255" s="14" t="s">
        <v>30</v>
      </c>
      <c r="AX255" s="14" t="s">
        <v>73</v>
      </c>
      <c r="AY255" s="244" t="s">
        <v>159</v>
      </c>
    </row>
    <row r="256" spans="2:51" s="14" customFormat="1" ht="11.25">
      <c r="B256" s="234"/>
      <c r="C256" s="235"/>
      <c r="D256" s="225" t="s">
        <v>167</v>
      </c>
      <c r="E256" s="236" t="s">
        <v>1</v>
      </c>
      <c r="F256" s="237" t="s">
        <v>335</v>
      </c>
      <c r="G256" s="235"/>
      <c r="H256" s="238">
        <v>6.945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AT256" s="244" t="s">
        <v>167</v>
      </c>
      <c r="AU256" s="244" t="s">
        <v>82</v>
      </c>
      <c r="AV256" s="14" t="s">
        <v>82</v>
      </c>
      <c r="AW256" s="14" t="s">
        <v>30</v>
      </c>
      <c r="AX256" s="14" t="s">
        <v>73</v>
      </c>
      <c r="AY256" s="244" t="s">
        <v>159</v>
      </c>
    </row>
    <row r="257" spans="2:51" s="14" customFormat="1" ht="11.25">
      <c r="B257" s="234"/>
      <c r="C257" s="235"/>
      <c r="D257" s="225" t="s">
        <v>167</v>
      </c>
      <c r="E257" s="236" t="s">
        <v>1</v>
      </c>
      <c r="F257" s="237" t="s">
        <v>336</v>
      </c>
      <c r="G257" s="235"/>
      <c r="H257" s="238">
        <v>2.633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AT257" s="244" t="s">
        <v>167</v>
      </c>
      <c r="AU257" s="244" t="s">
        <v>82</v>
      </c>
      <c r="AV257" s="14" t="s">
        <v>82</v>
      </c>
      <c r="AW257" s="14" t="s">
        <v>30</v>
      </c>
      <c r="AX257" s="14" t="s">
        <v>73</v>
      </c>
      <c r="AY257" s="244" t="s">
        <v>159</v>
      </c>
    </row>
    <row r="258" spans="2:51" s="14" customFormat="1" ht="11.25">
      <c r="B258" s="234"/>
      <c r="C258" s="235"/>
      <c r="D258" s="225" t="s">
        <v>167</v>
      </c>
      <c r="E258" s="236" t="s">
        <v>1</v>
      </c>
      <c r="F258" s="237" t="s">
        <v>337</v>
      </c>
      <c r="G258" s="235"/>
      <c r="H258" s="238">
        <v>0.384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167</v>
      </c>
      <c r="AU258" s="244" t="s">
        <v>82</v>
      </c>
      <c r="AV258" s="14" t="s">
        <v>82</v>
      </c>
      <c r="AW258" s="14" t="s">
        <v>30</v>
      </c>
      <c r="AX258" s="14" t="s">
        <v>73</v>
      </c>
      <c r="AY258" s="244" t="s">
        <v>159</v>
      </c>
    </row>
    <row r="259" spans="2:51" s="15" customFormat="1" ht="11.25">
      <c r="B259" s="245"/>
      <c r="C259" s="246"/>
      <c r="D259" s="225" t="s">
        <v>167</v>
      </c>
      <c r="E259" s="247" t="s">
        <v>1</v>
      </c>
      <c r="F259" s="248" t="s">
        <v>171</v>
      </c>
      <c r="G259" s="246"/>
      <c r="H259" s="249">
        <v>12.212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AT259" s="255" t="s">
        <v>167</v>
      </c>
      <c r="AU259" s="255" t="s">
        <v>82</v>
      </c>
      <c r="AV259" s="15" t="s">
        <v>165</v>
      </c>
      <c r="AW259" s="15" t="s">
        <v>30</v>
      </c>
      <c r="AX259" s="15" t="s">
        <v>80</v>
      </c>
      <c r="AY259" s="255" t="s">
        <v>159</v>
      </c>
    </row>
    <row r="260" spans="1:65" s="2" customFormat="1" ht="21.75" customHeight="1">
      <c r="A260" s="34"/>
      <c r="B260" s="35"/>
      <c r="C260" s="209" t="s">
        <v>338</v>
      </c>
      <c r="D260" s="209" t="s">
        <v>161</v>
      </c>
      <c r="E260" s="210" t="s">
        <v>339</v>
      </c>
      <c r="F260" s="211" t="s">
        <v>340</v>
      </c>
      <c r="G260" s="212" t="s">
        <v>240</v>
      </c>
      <c r="H260" s="213">
        <v>40.98</v>
      </c>
      <c r="I260" s="214"/>
      <c r="J260" s="215">
        <f>ROUND(I260*H260,2)</f>
        <v>0</v>
      </c>
      <c r="K260" s="216"/>
      <c r="L260" s="39"/>
      <c r="M260" s="217" t="s">
        <v>1</v>
      </c>
      <c r="N260" s="218" t="s">
        <v>38</v>
      </c>
      <c r="O260" s="71"/>
      <c r="P260" s="219">
        <f>O260*H260</f>
        <v>0</v>
      </c>
      <c r="Q260" s="219">
        <v>0.00247</v>
      </c>
      <c r="R260" s="219">
        <f>Q260*H260</f>
        <v>0.1012206</v>
      </c>
      <c r="S260" s="219">
        <v>0</v>
      </c>
      <c r="T260" s="220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21" t="s">
        <v>165</v>
      </c>
      <c r="AT260" s="221" t="s">
        <v>161</v>
      </c>
      <c r="AU260" s="221" t="s">
        <v>82</v>
      </c>
      <c r="AY260" s="17" t="s">
        <v>159</v>
      </c>
      <c r="BE260" s="222">
        <f>IF(N260="základní",J260,0)</f>
        <v>0</v>
      </c>
      <c r="BF260" s="222">
        <f>IF(N260="snížená",J260,0)</f>
        <v>0</v>
      </c>
      <c r="BG260" s="222">
        <f>IF(N260="zákl. přenesená",J260,0)</f>
        <v>0</v>
      </c>
      <c r="BH260" s="222">
        <f>IF(N260="sníž. přenesená",J260,0)</f>
        <v>0</v>
      </c>
      <c r="BI260" s="222">
        <f>IF(N260="nulová",J260,0)</f>
        <v>0</v>
      </c>
      <c r="BJ260" s="17" t="s">
        <v>80</v>
      </c>
      <c r="BK260" s="222">
        <f>ROUND(I260*H260,2)</f>
        <v>0</v>
      </c>
      <c r="BL260" s="17" t="s">
        <v>165</v>
      </c>
      <c r="BM260" s="221" t="s">
        <v>341</v>
      </c>
    </row>
    <row r="261" spans="2:51" s="13" customFormat="1" ht="11.25">
      <c r="B261" s="223"/>
      <c r="C261" s="224"/>
      <c r="D261" s="225" t="s">
        <v>167</v>
      </c>
      <c r="E261" s="226" t="s">
        <v>1</v>
      </c>
      <c r="F261" s="227" t="s">
        <v>168</v>
      </c>
      <c r="G261" s="224"/>
      <c r="H261" s="226" t="s">
        <v>1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AT261" s="233" t="s">
        <v>167</v>
      </c>
      <c r="AU261" s="233" t="s">
        <v>82</v>
      </c>
      <c r="AV261" s="13" t="s">
        <v>80</v>
      </c>
      <c r="AW261" s="13" t="s">
        <v>30</v>
      </c>
      <c r="AX261" s="13" t="s">
        <v>73</v>
      </c>
      <c r="AY261" s="233" t="s">
        <v>159</v>
      </c>
    </row>
    <row r="262" spans="2:51" s="13" customFormat="1" ht="11.25">
      <c r="B262" s="223"/>
      <c r="C262" s="224"/>
      <c r="D262" s="225" t="s">
        <v>167</v>
      </c>
      <c r="E262" s="226" t="s">
        <v>1</v>
      </c>
      <c r="F262" s="227" t="s">
        <v>333</v>
      </c>
      <c r="G262" s="224"/>
      <c r="H262" s="226" t="s">
        <v>1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167</v>
      </c>
      <c r="AU262" s="233" t="s">
        <v>82</v>
      </c>
      <c r="AV262" s="13" t="s">
        <v>80</v>
      </c>
      <c r="AW262" s="13" t="s">
        <v>30</v>
      </c>
      <c r="AX262" s="13" t="s">
        <v>73</v>
      </c>
      <c r="AY262" s="233" t="s">
        <v>159</v>
      </c>
    </row>
    <row r="263" spans="2:51" s="14" customFormat="1" ht="11.25">
      <c r="B263" s="234"/>
      <c r="C263" s="235"/>
      <c r="D263" s="225" t="s">
        <v>167</v>
      </c>
      <c r="E263" s="236" t="s">
        <v>1</v>
      </c>
      <c r="F263" s="237" t="s">
        <v>342</v>
      </c>
      <c r="G263" s="235"/>
      <c r="H263" s="238">
        <v>2.8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AT263" s="244" t="s">
        <v>167</v>
      </c>
      <c r="AU263" s="244" t="s">
        <v>82</v>
      </c>
      <c r="AV263" s="14" t="s">
        <v>82</v>
      </c>
      <c r="AW263" s="14" t="s">
        <v>30</v>
      </c>
      <c r="AX263" s="14" t="s">
        <v>73</v>
      </c>
      <c r="AY263" s="244" t="s">
        <v>159</v>
      </c>
    </row>
    <row r="264" spans="2:51" s="14" customFormat="1" ht="11.25">
      <c r="B264" s="234"/>
      <c r="C264" s="235"/>
      <c r="D264" s="225" t="s">
        <v>167</v>
      </c>
      <c r="E264" s="236" t="s">
        <v>1</v>
      </c>
      <c r="F264" s="237" t="s">
        <v>343</v>
      </c>
      <c r="G264" s="235"/>
      <c r="H264" s="238">
        <v>29.88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AT264" s="244" t="s">
        <v>167</v>
      </c>
      <c r="AU264" s="244" t="s">
        <v>82</v>
      </c>
      <c r="AV264" s="14" t="s">
        <v>82</v>
      </c>
      <c r="AW264" s="14" t="s">
        <v>30</v>
      </c>
      <c r="AX264" s="14" t="s">
        <v>73</v>
      </c>
      <c r="AY264" s="244" t="s">
        <v>159</v>
      </c>
    </row>
    <row r="265" spans="2:51" s="14" customFormat="1" ht="11.25">
      <c r="B265" s="234"/>
      <c r="C265" s="235"/>
      <c r="D265" s="225" t="s">
        <v>167</v>
      </c>
      <c r="E265" s="236" t="s">
        <v>1</v>
      </c>
      <c r="F265" s="237" t="s">
        <v>344</v>
      </c>
      <c r="G265" s="235"/>
      <c r="H265" s="238">
        <v>3.5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AT265" s="244" t="s">
        <v>167</v>
      </c>
      <c r="AU265" s="244" t="s">
        <v>82</v>
      </c>
      <c r="AV265" s="14" t="s">
        <v>82</v>
      </c>
      <c r="AW265" s="14" t="s">
        <v>30</v>
      </c>
      <c r="AX265" s="14" t="s">
        <v>73</v>
      </c>
      <c r="AY265" s="244" t="s">
        <v>159</v>
      </c>
    </row>
    <row r="266" spans="2:51" s="14" customFormat="1" ht="11.25">
      <c r="B266" s="234"/>
      <c r="C266" s="235"/>
      <c r="D266" s="225" t="s">
        <v>167</v>
      </c>
      <c r="E266" s="236" t="s">
        <v>1</v>
      </c>
      <c r="F266" s="237" t="s">
        <v>345</v>
      </c>
      <c r="G266" s="235"/>
      <c r="H266" s="238">
        <v>4.8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167</v>
      </c>
      <c r="AU266" s="244" t="s">
        <v>82</v>
      </c>
      <c r="AV266" s="14" t="s">
        <v>82</v>
      </c>
      <c r="AW266" s="14" t="s">
        <v>30</v>
      </c>
      <c r="AX266" s="14" t="s">
        <v>73</v>
      </c>
      <c r="AY266" s="244" t="s">
        <v>159</v>
      </c>
    </row>
    <row r="267" spans="2:51" s="15" customFormat="1" ht="11.25">
      <c r="B267" s="245"/>
      <c r="C267" s="246"/>
      <c r="D267" s="225" t="s">
        <v>167</v>
      </c>
      <c r="E267" s="247" t="s">
        <v>1</v>
      </c>
      <c r="F267" s="248" t="s">
        <v>171</v>
      </c>
      <c r="G267" s="246"/>
      <c r="H267" s="249">
        <v>40.98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AT267" s="255" t="s">
        <v>167</v>
      </c>
      <c r="AU267" s="255" t="s">
        <v>82</v>
      </c>
      <c r="AV267" s="15" t="s">
        <v>165</v>
      </c>
      <c r="AW267" s="15" t="s">
        <v>30</v>
      </c>
      <c r="AX267" s="15" t="s">
        <v>80</v>
      </c>
      <c r="AY267" s="255" t="s">
        <v>159</v>
      </c>
    </row>
    <row r="268" spans="1:65" s="2" customFormat="1" ht="21.75" customHeight="1">
      <c r="A268" s="34"/>
      <c r="B268" s="35"/>
      <c r="C268" s="209" t="s">
        <v>346</v>
      </c>
      <c r="D268" s="209" t="s">
        <v>161</v>
      </c>
      <c r="E268" s="210" t="s">
        <v>347</v>
      </c>
      <c r="F268" s="211" t="s">
        <v>348</v>
      </c>
      <c r="G268" s="212" t="s">
        <v>240</v>
      </c>
      <c r="H268" s="213">
        <v>40.98</v>
      </c>
      <c r="I268" s="214"/>
      <c r="J268" s="215">
        <f>ROUND(I268*H268,2)</f>
        <v>0</v>
      </c>
      <c r="K268" s="216"/>
      <c r="L268" s="39"/>
      <c r="M268" s="217" t="s">
        <v>1</v>
      </c>
      <c r="N268" s="218" t="s">
        <v>38</v>
      </c>
      <c r="O268" s="71"/>
      <c r="P268" s="219">
        <f>O268*H268</f>
        <v>0</v>
      </c>
      <c r="Q268" s="219">
        <v>0</v>
      </c>
      <c r="R268" s="219">
        <f>Q268*H268</f>
        <v>0</v>
      </c>
      <c r="S268" s="219">
        <v>0</v>
      </c>
      <c r="T268" s="22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21" t="s">
        <v>165</v>
      </c>
      <c r="AT268" s="221" t="s">
        <v>161</v>
      </c>
      <c r="AU268" s="221" t="s">
        <v>82</v>
      </c>
      <c r="AY268" s="17" t="s">
        <v>159</v>
      </c>
      <c r="BE268" s="222">
        <f>IF(N268="základní",J268,0)</f>
        <v>0</v>
      </c>
      <c r="BF268" s="222">
        <f>IF(N268="snížená",J268,0)</f>
        <v>0</v>
      </c>
      <c r="BG268" s="222">
        <f>IF(N268="zákl. přenesená",J268,0)</f>
        <v>0</v>
      </c>
      <c r="BH268" s="222">
        <f>IF(N268="sníž. přenesená",J268,0)</f>
        <v>0</v>
      </c>
      <c r="BI268" s="222">
        <f>IF(N268="nulová",J268,0)</f>
        <v>0</v>
      </c>
      <c r="BJ268" s="17" t="s">
        <v>80</v>
      </c>
      <c r="BK268" s="222">
        <f>ROUND(I268*H268,2)</f>
        <v>0</v>
      </c>
      <c r="BL268" s="17" t="s">
        <v>165</v>
      </c>
      <c r="BM268" s="221" t="s">
        <v>349</v>
      </c>
    </row>
    <row r="269" spans="1:65" s="2" customFormat="1" ht="21.75" customHeight="1">
      <c r="A269" s="34"/>
      <c r="B269" s="35"/>
      <c r="C269" s="209" t="s">
        <v>350</v>
      </c>
      <c r="D269" s="209" t="s">
        <v>161</v>
      </c>
      <c r="E269" s="210" t="s">
        <v>351</v>
      </c>
      <c r="F269" s="211" t="s">
        <v>352</v>
      </c>
      <c r="G269" s="212" t="s">
        <v>219</v>
      </c>
      <c r="H269" s="213">
        <v>0.4</v>
      </c>
      <c r="I269" s="214"/>
      <c r="J269" s="215">
        <f>ROUND(I269*H269,2)</f>
        <v>0</v>
      </c>
      <c r="K269" s="216"/>
      <c r="L269" s="39"/>
      <c r="M269" s="217" t="s">
        <v>1</v>
      </c>
      <c r="N269" s="218" t="s">
        <v>38</v>
      </c>
      <c r="O269" s="71"/>
      <c r="P269" s="219">
        <f>O269*H269</f>
        <v>0</v>
      </c>
      <c r="Q269" s="219">
        <v>1.10951</v>
      </c>
      <c r="R269" s="219">
        <f>Q269*H269</f>
        <v>0.44380400000000003</v>
      </c>
      <c r="S269" s="219">
        <v>0</v>
      </c>
      <c r="T269" s="220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21" t="s">
        <v>165</v>
      </c>
      <c r="AT269" s="221" t="s">
        <v>161</v>
      </c>
      <c r="AU269" s="221" t="s">
        <v>82</v>
      </c>
      <c r="AY269" s="17" t="s">
        <v>159</v>
      </c>
      <c r="BE269" s="222">
        <f>IF(N269="základní",J269,0)</f>
        <v>0</v>
      </c>
      <c r="BF269" s="222">
        <f>IF(N269="snížená",J269,0)</f>
        <v>0</v>
      </c>
      <c r="BG269" s="222">
        <f>IF(N269="zákl. přenesená",J269,0)</f>
        <v>0</v>
      </c>
      <c r="BH269" s="222">
        <f>IF(N269="sníž. přenesená",J269,0)</f>
        <v>0</v>
      </c>
      <c r="BI269" s="222">
        <f>IF(N269="nulová",J269,0)</f>
        <v>0</v>
      </c>
      <c r="BJ269" s="17" t="s">
        <v>80</v>
      </c>
      <c r="BK269" s="222">
        <f>ROUND(I269*H269,2)</f>
        <v>0</v>
      </c>
      <c r="BL269" s="17" t="s">
        <v>165</v>
      </c>
      <c r="BM269" s="221" t="s">
        <v>353</v>
      </c>
    </row>
    <row r="270" spans="2:51" s="14" customFormat="1" ht="11.25">
      <c r="B270" s="234"/>
      <c r="C270" s="235"/>
      <c r="D270" s="225" t="s">
        <v>167</v>
      </c>
      <c r="E270" s="236" t="s">
        <v>1</v>
      </c>
      <c r="F270" s="237" t="s">
        <v>354</v>
      </c>
      <c r="G270" s="235"/>
      <c r="H270" s="238">
        <v>0.4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AT270" s="244" t="s">
        <v>167</v>
      </c>
      <c r="AU270" s="244" t="s">
        <v>82</v>
      </c>
      <c r="AV270" s="14" t="s">
        <v>82</v>
      </c>
      <c r="AW270" s="14" t="s">
        <v>30</v>
      </c>
      <c r="AX270" s="14" t="s">
        <v>73</v>
      </c>
      <c r="AY270" s="244" t="s">
        <v>159</v>
      </c>
    </row>
    <row r="271" spans="2:51" s="15" customFormat="1" ht="11.25">
      <c r="B271" s="245"/>
      <c r="C271" s="246"/>
      <c r="D271" s="225" t="s">
        <v>167</v>
      </c>
      <c r="E271" s="247" t="s">
        <v>1</v>
      </c>
      <c r="F271" s="248" t="s">
        <v>171</v>
      </c>
      <c r="G271" s="246"/>
      <c r="H271" s="249">
        <v>0.4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AT271" s="255" t="s">
        <v>167</v>
      </c>
      <c r="AU271" s="255" t="s">
        <v>82</v>
      </c>
      <c r="AV271" s="15" t="s">
        <v>165</v>
      </c>
      <c r="AW271" s="15" t="s">
        <v>30</v>
      </c>
      <c r="AX271" s="15" t="s">
        <v>80</v>
      </c>
      <c r="AY271" s="255" t="s">
        <v>159</v>
      </c>
    </row>
    <row r="272" spans="1:65" s="2" customFormat="1" ht="21.75" customHeight="1">
      <c r="A272" s="34"/>
      <c r="B272" s="35"/>
      <c r="C272" s="209" t="s">
        <v>355</v>
      </c>
      <c r="D272" s="209" t="s">
        <v>161</v>
      </c>
      <c r="E272" s="210" t="s">
        <v>356</v>
      </c>
      <c r="F272" s="211" t="s">
        <v>357</v>
      </c>
      <c r="G272" s="212" t="s">
        <v>219</v>
      </c>
      <c r="H272" s="213">
        <v>0.796</v>
      </c>
      <c r="I272" s="214"/>
      <c r="J272" s="215">
        <f>ROUND(I272*H272,2)</f>
        <v>0</v>
      </c>
      <c r="K272" s="216"/>
      <c r="L272" s="39"/>
      <c r="M272" s="217" t="s">
        <v>1</v>
      </c>
      <c r="N272" s="218" t="s">
        <v>38</v>
      </c>
      <c r="O272" s="71"/>
      <c r="P272" s="219">
        <f>O272*H272</f>
        <v>0</v>
      </c>
      <c r="Q272" s="219">
        <v>1.06277</v>
      </c>
      <c r="R272" s="219">
        <f>Q272*H272</f>
        <v>0.84596492</v>
      </c>
      <c r="S272" s="219">
        <v>0</v>
      </c>
      <c r="T272" s="22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21" t="s">
        <v>165</v>
      </c>
      <c r="AT272" s="221" t="s">
        <v>161</v>
      </c>
      <c r="AU272" s="221" t="s">
        <v>82</v>
      </c>
      <c r="AY272" s="17" t="s">
        <v>159</v>
      </c>
      <c r="BE272" s="222">
        <f>IF(N272="základní",J272,0)</f>
        <v>0</v>
      </c>
      <c r="BF272" s="222">
        <f>IF(N272="snížená",J272,0)</f>
        <v>0</v>
      </c>
      <c r="BG272" s="222">
        <f>IF(N272="zákl. přenesená",J272,0)</f>
        <v>0</v>
      </c>
      <c r="BH272" s="222">
        <f>IF(N272="sníž. přenesená",J272,0)</f>
        <v>0</v>
      </c>
      <c r="BI272" s="222">
        <f>IF(N272="nulová",J272,0)</f>
        <v>0</v>
      </c>
      <c r="BJ272" s="17" t="s">
        <v>80</v>
      </c>
      <c r="BK272" s="222">
        <f>ROUND(I272*H272,2)</f>
        <v>0</v>
      </c>
      <c r="BL272" s="17" t="s">
        <v>165</v>
      </c>
      <c r="BM272" s="221" t="s">
        <v>358</v>
      </c>
    </row>
    <row r="273" spans="2:51" s="13" customFormat="1" ht="11.25">
      <c r="B273" s="223"/>
      <c r="C273" s="224"/>
      <c r="D273" s="225" t="s">
        <v>167</v>
      </c>
      <c r="E273" s="226" t="s">
        <v>1</v>
      </c>
      <c r="F273" s="227" t="s">
        <v>168</v>
      </c>
      <c r="G273" s="224"/>
      <c r="H273" s="226" t="s">
        <v>1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167</v>
      </c>
      <c r="AU273" s="233" t="s">
        <v>82</v>
      </c>
      <c r="AV273" s="13" t="s">
        <v>80</v>
      </c>
      <c r="AW273" s="13" t="s">
        <v>30</v>
      </c>
      <c r="AX273" s="13" t="s">
        <v>73</v>
      </c>
      <c r="AY273" s="233" t="s">
        <v>159</v>
      </c>
    </row>
    <row r="274" spans="2:51" s="13" customFormat="1" ht="11.25">
      <c r="B274" s="223"/>
      <c r="C274" s="224"/>
      <c r="D274" s="225" t="s">
        <v>167</v>
      </c>
      <c r="E274" s="226" t="s">
        <v>1</v>
      </c>
      <c r="F274" s="227" t="s">
        <v>333</v>
      </c>
      <c r="G274" s="224"/>
      <c r="H274" s="226" t="s">
        <v>1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AT274" s="233" t="s">
        <v>167</v>
      </c>
      <c r="AU274" s="233" t="s">
        <v>82</v>
      </c>
      <c r="AV274" s="13" t="s">
        <v>80</v>
      </c>
      <c r="AW274" s="13" t="s">
        <v>30</v>
      </c>
      <c r="AX274" s="13" t="s">
        <v>73</v>
      </c>
      <c r="AY274" s="233" t="s">
        <v>159</v>
      </c>
    </row>
    <row r="275" spans="2:51" s="14" customFormat="1" ht="11.25">
      <c r="B275" s="234"/>
      <c r="C275" s="235"/>
      <c r="D275" s="225" t="s">
        <v>167</v>
      </c>
      <c r="E275" s="236" t="s">
        <v>1</v>
      </c>
      <c r="F275" s="237" t="s">
        <v>359</v>
      </c>
      <c r="G275" s="235"/>
      <c r="H275" s="238">
        <v>0.176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AT275" s="244" t="s">
        <v>167</v>
      </c>
      <c r="AU275" s="244" t="s">
        <v>82</v>
      </c>
      <c r="AV275" s="14" t="s">
        <v>82</v>
      </c>
      <c r="AW275" s="14" t="s">
        <v>30</v>
      </c>
      <c r="AX275" s="14" t="s">
        <v>73</v>
      </c>
      <c r="AY275" s="244" t="s">
        <v>159</v>
      </c>
    </row>
    <row r="276" spans="2:51" s="14" customFormat="1" ht="11.25">
      <c r="B276" s="234"/>
      <c r="C276" s="235"/>
      <c r="D276" s="225" t="s">
        <v>167</v>
      </c>
      <c r="E276" s="236" t="s">
        <v>1</v>
      </c>
      <c r="F276" s="237" t="s">
        <v>360</v>
      </c>
      <c r="G276" s="235"/>
      <c r="H276" s="238">
        <v>0.426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AT276" s="244" t="s">
        <v>167</v>
      </c>
      <c r="AU276" s="244" t="s">
        <v>82</v>
      </c>
      <c r="AV276" s="14" t="s">
        <v>82</v>
      </c>
      <c r="AW276" s="14" t="s">
        <v>30</v>
      </c>
      <c r="AX276" s="14" t="s">
        <v>73</v>
      </c>
      <c r="AY276" s="244" t="s">
        <v>159</v>
      </c>
    </row>
    <row r="277" spans="2:51" s="14" customFormat="1" ht="11.25">
      <c r="B277" s="234"/>
      <c r="C277" s="235"/>
      <c r="D277" s="225" t="s">
        <v>167</v>
      </c>
      <c r="E277" s="236" t="s">
        <v>1</v>
      </c>
      <c r="F277" s="237" t="s">
        <v>361</v>
      </c>
      <c r="G277" s="235"/>
      <c r="H277" s="238">
        <v>0.164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AT277" s="244" t="s">
        <v>167</v>
      </c>
      <c r="AU277" s="244" t="s">
        <v>82</v>
      </c>
      <c r="AV277" s="14" t="s">
        <v>82</v>
      </c>
      <c r="AW277" s="14" t="s">
        <v>30</v>
      </c>
      <c r="AX277" s="14" t="s">
        <v>73</v>
      </c>
      <c r="AY277" s="244" t="s">
        <v>159</v>
      </c>
    </row>
    <row r="278" spans="2:51" s="14" customFormat="1" ht="11.25">
      <c r="B278" s="234"/>
      <c r="C278" s="235"/>
      <c r="D278" s="225" t="s">
        <v>167</v>
      </c>
      <c r="E278" s="236" t="s">
        <v>1</v>
      </c>
      <c r="F278" s="237" t="s">
        <v>362</v>
      </c>
      <c r="G278" s="235"/>
      <c r="H278" s="238">
        <v>0.03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167</v>
      </c>
      <c r="AU278" s="244" t="s">
        <v>82</v>
      </c>
      <c r="AV278" s="14" t="s">
        <v>82</v>
      </c>
      <c r="AW278" s="14" t="s">
        <v>30</v>
      </c>
      <c r="AX278" s="14" t="s">
        <v>73</v>
      </c>
      <c r="AY278" s="244" t="s">
        <v>159</v>
      </c>
    </row>
    <row r="279" spans="2:51" s="15" customFormat="1" ht="11.25">
      <c r="B279" s="245"/>
      <c r="C279" s="246"/>
      <c r="D279" s="225" t="s">
        <v>167</v>
      </c>
      <c r="E279" s="247" t="s">
        <v>1</v>
      </c>
      <c r="F279" s="248" t="s">
        <v>171</v>
      </c>
      <c r="G279" s="246"/>
      <c r="H279" s="249">
        <v>0.796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AT279" s="255" t="s">
        <v>167</v>
      </c>
      <c r="AU279" s="255" t="s">
        <v>82</v>
      </c>
      <c r="AV279" s="15" t="s">
        <v>165</v>
      </c>
      <c r="AW279" s="15" t="s">
        <v>30</v>
      </c>
      <c r="AX279" s="15" t="s">
        <v>80</v>
      </c>
      <c r="AY279" s="255" t="s">
        <v>159</v>
      </c>
    </row>
    <row r="280" spans="2:63" s="12" customFormat="1" ht="22.9" customHeight="1">
      <c r="B280" s="193"/>
      <c r="C280" s="194"/>
      <c r="D280" s="195" t="s">
        <v>72</v>
      </c>
      <c r="E280" s="207" t="s">
        <v>191</v>
      </c>
      <c r="F280" s="207" t="s">
        <v>363</v>
      </c>
      <c r="G280" s="194"/>
      <c r="H280" s="194"/>
      <c r="I280" s="197"/>
      <c r="J280" s="208">
        <f>BK280</f>
        <v>0</v>
      </c>
      <c r="K280" s="194"/>
      <c r="L280" s="199"/>
      <c r="M280" s="200"/>
      <c r="N280" s="201"/>
      <c r="O280" s="201"/>
      <c r="P280" s="202">
        <f>SUM(P281:P284)</f>
        <v>0</v>
      </c>
      <c r="Q280" s="201"/>
      <c r="R280" s="202">
        <f>SUM(R281:R284)</f>
        <v>0.33318400000000004</v>
      </c>
      <c r="S280" s="201"/>
      <c r="T280" s="203">
        <f>SUM(T281:T284)</f>
        <v>0</v>
      </c>
      <c r="AR280" s="204" t="s">
        <v>80</v>
      </c>
      <c r="AT280" s="205" t="s">
        <v>72</v>
      </c>
      <c r="AU280" s="205" t="s">
        <v>80</v>
      </c>
      <c r="AY280" s="204" t="s">
        <v>159</v>
      </c>
      <c r="BK280" s="206">
        <f>SUM(BK281:BK284)</f>
        <v>0</v>
      </c>
    </row>
    <row r="281" spans="1:65" s="2" customFormat="1" ht="16.5" customHeight="1">
      <c r="A281" s="34"/>
      <c r="B281" s="35"/>
      <c r="C281" s="209" t="s">
        <v>364</v>
      </c>
      <c r="D281" s="209" t="s">
        <v>161</v>
      </c>
      <c r="E281" s="210" t="s">
        <v>365</v>
      </c>
      <c r="F281" s="211" t="s">
        <v>366</v>
      </c>
      <c r="G281" s="212" t="s">
        <v>240</v>
      </c>
      <c r="H281" s="213">
        <v>104.12</v>
      </c>
      <c r="I281" s="214"/>
      <c r="J281" s="215">
        <f>ROUND(I281*H281,2)</f>
        <v>0</v>
      </c>
      <c r="K281" s="216"/>
      <c r="L281" s="39"/>
      <c r="M281" s="217" t="s">
        <v>1</v>
      </c>
      <c r="N281" s="218" t="s">
        <v>38</v>
      </c>
      <c r="O281" s="71"/>
      <c r="P281" s="219">
        <f>O281*H281</f>
        <v>0</v>
      </c>
      <c r="Q281" s="219">
        <v>0.0032</v>
      </c>
      <c r="R281" s="219">
        <f>Q281*H281</f>
        <v>0.33318400000000004</v>
      </c>
      <c r="S281" s="219">
        <v>0</v>
      </c>
      <c r="T281" s="22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21" t="s">
        <v>165</v>
      </c>
      <c r="AT281" s="221" t="s">
        <v>161</v>
      </c>
      <c r="AU281" s="221" t="s">
        <v>82</v>
      </c>
      <c r="AY281" s="17" t="s">
        <v>159</v>
      </c>
      <c r="BE281" s="222">
        <f>IF(N281="základní",J281,0)</f>
        <v>0</v>
      </c>
      <c r="BF281" s="222">
        <f>IF(N281="snížená",J281,0)</f>
        <v>0</v>
      </c>
      <c r="BG281" s="222">
        <f>IF(N281="zákl. přenesená",J281,0)</f>
        <v>0</v>
      </c>
      <c r="BH281" s="222">
        <f>IF(N281="sníž. přenesená",J281,0)</f>
        <v>0</v>
      </c>
      <c r="BI281" s="222">
        <f>IF(N281="nulová",J281,0)</f>
        <v>0</v>
      </c>
      <c r="BJ281" s="17" t="s">
        <v>80</v>
      </c>
      <c r="BK281" s="222">
        <f>ROUND(I281*H281,2)</f>
        <v>0</v>
      </c>
      <c r="BL281" s="17" t="s">
        <v>165</v>
      </c>
      <c r="BM281" s="221" t="s">
        <v>367</v>
      </c>
    </row>
    <row r="282" spans="2:51" s="13" customFormat="1" ht="11.25">
      <c r="B282" s="223"/>
      <c r="C282" s="224"/>
      <c r="D282" s="225" t="s">
        <v>167</v>
      </c>
      <c r="E282" s="226" t="s">
        <v>1</v>
      </c>
      <c r="F282" s="227" t="s">
        <v>168</v>
      </c>
      <c r="G282" s="224"/>
      <c r="H282" s="226" t="s">
        <v>1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167</v>
      </c>
      <c r="AU282" s="233" t="s">
        <v>82</v>
      </c>
      <c r="AV282" s="13" t="s">
        <v>80</v>
      </c>
      <c r="AW282" s="13" t="s">
        <v>30</v>
      </c>
      <c r="AX282" s="13" t="s">
        <v>73</v>
      </c>
      <c r="AY282" s="233" t="s">
        <v>159</v>
      </c>
    </row>
    <row r="283" spans="2:51" s="14" customFormat="1" ht="11.25">
      <c r="B283" s="234"/>
      <c r="C283" s="235"/>
      <c r="D283" s="225" t="s">
        <v>167</v>
      </c>
      <c r="E283" s="236" t="s">
        <v>1</v>
      </c>
      <c r="F283" s="237" t="s">
        <v>368</v>
      </c>
      <c r="G283" s="235"/>
      <c r="H283" s="238">
        <v>104.12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167</v>
      </c>
      <c r="AU283" s="244" t="s">
        <v>82</v>
      </c>
      <c r="AV283" s="14" t="s">
        <v>82</v>
      </c>
      <c r="AW283" s="14" t="s">
        <v>30</v>
      </c>
      <c r="AX283" s="14" t="s">
        <v>73</v>
      </c>
      <c r="AY283" s="244" t="s">
        <v>159</v>
      </c>
    </row>
    <row r="284" spans="2:51" s="15" customFormat="1" ht="11.25">
      <c r="B284" s="245"/>
      <c r="C284" s="246"/>
      <c r="D284" s="225" t="s">
        <v>167</v>
      </c>
      <c r="E284" s="247" t="s">
        <v>1</v>
      </c>
      <c r="F284" s="248" t="s">
        <v>171</v>
      </c>
      <c r="G284" s="246"/>
      <c r="H284" s="249">
        <v>104.12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AT284" s="255" t="s">
        <v>167</v>
      </c>
      <c r="AU284" s="255" t="s">
        <v>82</v>
      </c>
      <c r="AV284" s="15" t="s">
        <v>165</v>
      </c>
      <c r="AW284" s="15" t="s">
        <v>30</v>
      </c>
      <c r="AX284" s="15" t="s">
        <v>80</v>
      </c>
      <c r="AY284" s="255" t="s">
        <v>159</v>
      </c>
    </row>
    <row r="285" spans="2:63" s="12" customFormat="1" ht="22.9" customHeight="1">
      <c r="B285" s="193"/>
      <c r="C285" s="194"/>
      <c r="D285" s="195" t="s">
        <v>72</v>
      </c>
      <c r="E285" s="207" t="s">
        <v>206</v>
      </c>
      <c r="F285" s="207" t="s">
        <v>369</v>
      </c>
      <c r="G285" s="194"/>
      <c r="H285" s="194"/>
      <c r="I285" s="197"/>
      <c r="J285" s="208">
        <f>BK285</f>
        <v>0</v>
      </c>
      <c r="K285" s="194"/>
      <c r="L285" s="199"/>
      <c r="M285" s="200"/>
      <c r="N285" s="201"/>
      <c r="O285" s="201"/>
      <c r="P285" s="202">
        <f>SUM(P286:P291)</f>
        <v>0</v>
      </c>
      <c r="Q285" s="201"/>
      <c r="R285" s="202">
        <f>SUM(R286:R291)</f>
        <v>0.07734608999999999</v>
      </c>
      <c r="S285" s="201"/>
      <c r="T285" s="203">
        <f>SUM(T286:T291)</f>
        <v>0</v>
      </c>
      <c r="AR285" s="204" t="s">
        <v>80</v>
      </c>
      <c r="AT285" s="205" t="s">
        <v>72</v>
      </c>
      <c r="AU285" s="205" t="s">
        <v>80</v>
      </c>
      <c r="AY285" s="204" t="s">
        <v>159</v>
      </c>
      <c r="BK285" s="206">
        <f>SUM(BK286:BK291)</f>
        <v>0</v>
      </c>
    </row>
    <row r="286" spans="1:65" s="2" customFormat="1" ht="16.5" customHeight="1">
      <c r="A286" s="34"/>
      <c r="B286" s="35"/>
      <c r="C286" s="209" t="s">
        <v>370</v>
      </c>
      <c r="D286" s="209" t="s">
        <v>161</v>
      </c>
      <c r="E286" s="210" t="s">
        <v>371</v>
      </c>
      <c r="F286" s="211" t="s">
        <v>372</v>
      </c>
      <c r="G286" s="212" t="s">
        <v>253</v>
      </c>
      <c r="H286" s="213">
        <v>56.457</v>
      </c>
      <c r="I286" s="214"/>
      <c r="J286" s="215">
        <f>ROUND(I286*H286,2)</f>
        <v>0</v>
      </c>
      <c r="K286" s="216"/>
      <c r="L286" s="39"/>
      <c r="M286" s="217" t="s">
        <v>1</v>
      </c>
      <c r="N286" s="218" t="s">
        <v>38</v>
      </c>
      <c r="O286" s="71"/>
      <c r="P286" s="219">
        <f>O286*H286</f>
        <v>0</v>
      </c>
      <c r="Q286" s="219">
        <v>0.00137</v>
      </c>
      <c r="R286" s="219">
        <f>Q286*H286</f>
        <v>0.07734608999999999</v>
      </c>
      <c r="S286" s="219">
        <v>0</v>
      </c>
      <c r="T286" s="220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21" t="s">
        <v>165</v>
      </c>
      <c r="AT286" s="221" t="s">
        <v>161</v>
      </c>
      <c r="AU286" s="221" t="s">
        <v>82</v>
      </c>
      <c r="AY286" s="17" t="s">
        <v>159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7" t="s">
        <v>80</v>
      </c>
      <c r="BK286" s="222">
        <f>ROUND(I286*H286,2)</f>
        <v>0</v>
      </c>
      <c r="BL286" s="17" t="s">
        <v>165</v>
      </c>
      <c r="BM286" s="221" t="s">
        <v>373</v>
      </c>
    </row>
    <row r="287" spans="2:51" s="13" customFormat="1" ht="11.25">
      <c r="B287" s="223"/>
      <c r="C287" s="224"/>
      <c r="D287" s="225" t="s">
        <v>167</v>
      </c>
      <c r="E287" s="226" t="s">
        <v>1</v>
      </c>
      <c r="F287" s="227" t="s">
        <v>374</v>
      </c>
      <c r="G287" s="224"/>
      <c r="H287" s="226" t="s">
        <v>1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AT287" s="233" t="s">
        <v>167</v>
      </c>
      <c r="AU287" s="233" t="s">
        <v>82</v>
      </c>
      <c r="AV287" s="13" t="s">
        <v>80</v>
      </c>
      <c r="AW287" s="13" t="s">
        <v>30</v>
      </c>
      <c r="AX287" s="13" t="s">
        <v>73</v>
      </c>
      <c r="AY287" s="233" t="s">
        <v>159</v>
      </c>
    </row>
    <row r="288" spans="2:51" s="14" customFormat="1" ht="11.25">
      <c r="B288" s="234"/>
      <c r="C288" s="235"/>
      <c r="D288" s="225" t="s">
        <v>167</v>
      </c>
      <c r="E288" s="236" t="s">
        <v>1</v>
      </c>
      <c r="F288" s="237" t="s">
        <v>375</v>
      </c>
      <c r="G288" s="235"/>
      <c r="H288" s="238">
        <v>37.68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AT288" s="244" t="s">
        <v>167</v>
      </c>
      <c r="AU288" s="244" t="s">
        <v>82</v>
      </c>
      <c r="AV288" s="14" t="s">
        <v>82</v>
      </c>
      <c r="AW288" s="14" t="s">
        <v>30</v>
      </c>
      <c r="AX288" s="14" t="s">
        <v>73</v>
      </c>
      <c r="AY288" s="244" t="s">
        <v>159</v>
      </c>
    </row>
    <row r="289" spans="2:51" s="14" customFormat="1" ht="11.25">
      <c r="B289" s="234"/>
      <c r="C289" s="235"/>
      <c r="D289" s="225" t="s">
        <v>167</v>
      </c>
      <c r="E289" s="236" t="s">
        <v>1</v>
      </c>
      <c r="F289" s="237" t="s">
        <v>376</v>
      </c>
      <c r="G289" s="235"/>
      <c r="H289" s="238">
        <v>17.333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AT289" s="244" t="s">
        <v>167</v>
      </c>
      <c r="AU289" s="244" t="s">
        <v>82</v>
      </c>
      <c r="AV289" s="14" t="s">
        <v>82</v>
      </c>
      <c r="AW289" s="14" t="s">
        <v>30</v>
      </c>
      <c r="AX289" s="14" t="s">
        <v>73</v>
      </c>
      <c r="AY289" s="244" t="s">
        <v>159</v>
      </c>
    </row>
    <row r="290" spans="2:51" s="14" customFormat="1" ht="11.25">
      <c r="B290" s="234"/>
      <c r="C290" s="235"/>
      <c r="D290" s="225" t="s">
        <v>167</v>
      </c>
      <c r="E290" s="236" t="s">
        <v>1</v>
      </c>
      <c r="F290" s="237" t="s">
        <v>377</v>
      </c>
      <c r="G290" s="235"/>
      <c r="H290" s="238">
        <v>1.444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167</v>
      </c>
      <c r="AU290" s="244" t="s">
        <v>82</v>
      </c>
      <c r="AV290" s="14" t="s">
        <v>82</v>
      </c>
      <c r="AW290" s="14" t="s">
        <v>30</v>
      </c>
      <c r="AX290" s="14" t="s">
        <v>73</v>
      </c>
      <c r="AY290" s="244" t="s">
        <v>159</v>
      </c>
    </row>
    <row r="291" spans="2:51" s="15" customFormat="1" ht="11.25">
      <c r="B291" s="245"/>
      <c r="C291" s="246"/>
      <c r="D291" s="225" t="s">
        <v>167</v>
      </c>
      <c r="E291" s="247" t="s">
        <v>1</v>
      </c>
      <c r="F291" s="248" t="s">
        <v>171</v>
      </c>
      <c r="G291" s="246"/>
      <c r="H291" s="249">
        <v>56.457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AT291" s="255" t="s">
        <v>167</v>
      </c>
      <c r="AU291" s="255" t="s">
        <v>82</v>
      </c>
      <c r="AV291" s="15" t="s">
        <v>165</v>
      </c>
      <c r="AW291" s="15" t="s">
        <v>30</v>
      </c>
      <c r="AX291" s="15" t="s">
        <v>80</v>
      </c>
      <c r="AY291" s="255" t="s">
        <v>159</v>
      </c>
    </row>
    <row r="292" spans="2:63" s="12" customFormat="1" ht="22.9" customHeight="1">
      <c r="B292" s="193"/>
      <c r="C292" s="194"/>
      <c r="D292" s="195" t="s">
        <v>72</v>
      </c>
      <c r="E292" s="207" t="s">
        <v>378</v>
      </c>
      <c r="F292" s="207" t="s">
        <v>379</v>
      </c>
      <c r="G292" s="194"/>
      <c r="H292" s="194"/>
      <c r="I292" s="197"/>
      <c r="J292" s="208">
        <f>BK292</f>
        <v>0</v>
      </c>
      <c r="K292" s="194"/>
      <c r="L292" s="199"/>
      <c r="M292" s="200"/>
      <c r="N292" s="201"/>
      <c r="O292" s="201"/>
      <c r="P292" s="202">
        <f>P293</f>
        <v>0</v>
      </c>
      <c r="Q292" s="201"/>
      <c r="R292" s="202">
        <f>R293</f>
        <v>0</v>
      </c>
      <c r="S292" s="201"/>
      <c r="T292" s="203">
        <f>T293</f>
        <v>0</v>
      </c>
      <c r="AR292" s="204" t="s">
        <v>80</v>
      </c>
      <c r="AT292" s="205" t="s">
        <v>72</v>
      </c>
      <c r="AU292" s="205" t="s">
        <v>80</v>
      </c>
      <c r="AY292" s="204" t="s">
        <v>159</v>
      </c>
      <c r="BK292" s="206">
        <f>BK293</f>
        <v>0</v>
      </c>
    </row>
    <row r="293" spans="1:65" s="2" customFormat="1" ht="21.75" customHeight="1">
      <c r="A293" s="34"/>
      <c r="B293" s="35"/>
      <c r="C293" s="209" t="s">
        <v>380</v>
      </c>
      <c r="D293" s="209" t="s">
        <v>161</v>
      </c>
      <c r="E293" s="210" t="s">
        <v>381</v>
      </c>
      <c r="F293" s="211" t="s">
        <v>382</v>
      </c>
      <c r="G293" s="212" t="s">
        <v>219</v>
      </c>
      <c r="H293" s="213">
        <v>321.337</v>
      </c>
      <c r="I293" s="214"/>
      <c r="J293" s="215">
        <f>ROUND(I293*H293,2)</f>
        <v>0</v>
      </c>
      <c r="K293" s="216"/>
      <c r="L293" s="39"/>
      <c r="M293" s="217" t="s">
        <v>1</v>
      </c>
      <c r="N293" s="218" t="s">
        <v>38</v>
      </c>
      <c r="O293" s="71"/>
      <c r="P293" s="219">
        <f>O293*H293</f>
        <v>0</v>
      </c>
      <c r="Q293" s="219">
        <v>0</v>
      </c>
      <c r="R293" s="219">
        <f>Q293*H293</f>
        <v>0</v>
      </c>
      <c r="S293" s="219">
        <v>0</v>
      </c>
      <c r="T293" s="220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21" t="s">
        <v>165</v>
      </c>
      <c r="AT293" s="221" t="s">
        <v>161</v>
      </c>
      <c r="AU293" s="221" t="s">
        <v>82</v>
      </c>
      <c r="AY293" s="17" t="s">
        <v>159</v>
      </c>
      <c r="BE293" s="222">
        <f>IF(N293="základní",J293,0)</f>
        <v>0</v>
      </c>
      <c r="BF293" s="222">
        <f>IF(N293="snížená",J293,0)</f>
        <v>0</v>
      </c>
      <c r="BG293" s="222">
        <f>IF(N293="zákl. přenesená",J293,0)</f>
        <v>0</v>
      </c>
      <c r="BH293" s="222">
        <f>IF(N293="sníž. přenesená",J293,0)</f>
        <v>0</v>
      </c>
      <c r="BI293" s="222">
        <f>IF(N293="nulová",J293,0)</f>
        <v>0</v>
      </c>
      <c r="BJ293" s="17" t="s">
        <v>80</v>
      </c>
      <c r="BK293" s="222">
        <f>ROUND(I293*H293,2)</f>
        <v>0</v>
      </c>
      <c r="BL293" s="17" t="s">
        <v>165</v>
      </c>
      <c r="BM293" s="221" t="s">
        <v>383</v>
      </c>
    </row>
    <row r="294" spans="2:63" s="12" customFormat="1" ht="25.9" customHeight="1">
      <c r="B294" s="193"/>
      <c r="C294" s="194"/>
      <c r="D294" s="195" t="s">
        <v>72</v>
      </c>
      <c r="E294" s="196" t="s">
        <v>384</v>
      </c>
      <c r="F294" s="196" t="s">
        <v>385</v>
      </c>
      <c r="G294" s="194"/>
      <c r="H294" s="194"/>
      <c r="I294" s="197"/>
      <c r="J294" s="198">
        <f>BK294</f>
        <v>0</v>
      </c>
      <c r="K294" s="194"/>
      <c r="L294" s="199"/>
      <c r="M294" s="200"/>
      <c r="N294" s="201"/>
      <c r="O294" s="201"/>
      <c r="P294" s="202">
        <f>P295</f>
        <v>0</v>
      </c>
      <c r="Q294" s="201"/>
      <c r="R294" s="202">
        <f>R295</f>
        <v>0.029417919999999997</v>
      </c>
      <c r="S294" s="201"/>
      <c r="T294" s="203">
        <f>T295</f>
        <v>0</v>
      </c>
      <c r="AR294" s="204" t="s">
        <v>82</v>
      </c>
      <c r="AT294" s="205" t="s">
        <v>72</v>
      </c>
      <c r="AU294" s="205" t="s">
        <v>73</v>
      </c>
      <c r="AY294" s="204" t="s">
        <v>159</v>
      </c>
      <c r="BK294" s="206">
        <f>BK295</f>
        <v>0</v>
      </c>
    </row>
    <row r="295" spans="2:63" s="12" customFormat="1" ht="22.9" customHeight="1">
      <c r="B295" s="193"/>
      <c r="C295" s="194"/>
      <c r="D295" s="195" t="s">
        <v>72</v>
      </c>
      <c r="E295" s="207" t="s">
        <v>386</v>
      </c>
      <c r="F295" s="207" t="s">
        <v>387</v>
      </c>
      <c r="G295" s="194"/>
      <c r="H295" s="194"/>
      <c r="I295" s="197"/>
      <c r="J295" s="208">
        <f>BK295</f>
        <v>0</v>
      </c>
      <c r="K295" s="194"/>
      <c r="L295" s="199"/>
      <c r="M295" s="200"/>
      <c r="N295" s="201"/>
      <c r="O295" s="201"/>
      <c r="P295" s="202">
        <f>SUM(P296:P302)</f>
        <v>0</v>
      </c>
      <c r="Q295" s="201"/>
      <c r="R295" s="202">
        <f>SUM(R296:R302)</f>
        <v>0.029417919999999997</v>
      </c>
      <c r="S295" s="201"/>
      <c r="T295" s="203">
        <f>SUM(T296:T302)</f>
        <v>0</v>
      </c>
      <c r="AR295" s="204" t="s">
        <v>82</v>
      </c>
      <c r="AT295" s="205" t="s">
        <v>72</v>
      </c>
      <c r="AU295" s="205" t="s">
        <v>80</v>
      </c>
      <c r="AY295" s="204" t="s">
        <v>159</v>
      </c>
      <c r="BK295" s="206">
        <f>SUM(BK296:BK302)</f>
        <v>0</v>
      </c>
    </row>
    <row r="296" spans="1:65" s="2" customFormat="1" ht="21.75" customHeight="1">
      <c r="A296" s="34"/>
      <c r="B296" s="35"/>
      <c r="C296" s="209" t="s">
        <v>388</v>
      </c>
      <c r="D296" s="209" t="s">
        <v>161</v>
      </c>
      <c r="E296" s="210" t="s">
        <v>389</v>
      </c>
      <c r="F296" s="211" t="s">
        <v>390</v>
      </c>
      <c r="G296" s="212" t="s">
        <v>391</v>
      </c>
      <c r="H296" s="213">
        <v>346.84</v>
      </c>
      <c r="I296" s="214"/>
      <c r="J296" s="215">
        <f>ROUND(I296*H296,2)</f>
        <v>0</v>
      </c>
      <c r="K296" s="216"/>
      <c r="L296" s="39"/>
      <c r="M296" s="217" t="s">
        <v>1</v>
      </c>
      <c r="N296" s="218" t="s">
        <v>38</v>
      </c>
      <c r="O296" s="71"/>
      <c r="P296" s="219">
        <f>O296*H296</f>
        <v>0</v>
      </c>
      <c r="Q296" s="219">
        <v>7E-05</v>
      </c>
      <c r="R296" s="219">
        <f>Q296*H296</f>
        <v>0.024278799999999996</v>
      </c>
      <c r="S296" s="219">
        <v>0</v>
      </c>
      <c r="T296" s="220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21" t="s">
        <v>244</v>
      </c>
      <c r="AT296" s="221" t="s">
        <v>161</v>
      </c>
      <c r="AU296" s="221" t="s">
        <v>82</v>
      </c>
      <c r="AY296" s="17" t="s">
        <v>159</v>
      </c>
      <c r="BE296" s="222">
        <f>IF(N296="základní",J296,0)</f>
        <v>0</v>
      </c>
      <c r="BF296" s="222">
        <f>IF(N296="snížená",J296,0)</f>
        <v>0</v>
      </c>
      <c r="BG296" s="222">
        <f>IF(N296="zákl. přenesená",J296,0)</f>
        <v>0</v>
      </c>
      <c r="BH296" s="222">
        <f>IF(N296="sníž. přenesená",J296,0)</f>
        <v>0</v>
      </c>
      <c r="BI296" s="222">
        <f>IF(N296="nulová",J296,0)</f>
        <v>0</v>
      </c>
      <c r="BJ296" s="17" t="s">
        <v>80</v>
      </c>
      <c r="BK296" s="222">
        <f>ROUND(I296*H296,2)</f>
        <v>0</v>
      </c>
      <c r="BL296" s="17" t="s">
        <v>244</v>
      </c>
      <c r="BM296" s="221" t="s">
        <v>392</v>
      </c>
    </row>
    <row r="297" spans="2:51" s="14" customFormat="1" ht="11.25">
      <c r="B297" s="234"/>
      <c r="C297" s="235"/>
      <c r="D297" s="225" t="s">
        <v>167</v>
      </c>
      <c r="E297" s="236" t="s">
        <v>1</v>
      </c>
      <c r="F297" s="237" t="s">
        <v>393</v>
      </c>
      <c r="G297" s="235"/>
      <c r="H297" s="238">
        <v>346.84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167</v>
      </c>
      <c r="AU297" s="244" t="s">
        <v>82</v>
      </c>
      <c r="AV297" s="14" t="s">
        <v>82</v>
      </c>
      <c r="AW297" s="14" t="s">
        <v>30</v>
      </c>
      <c r="AX297" s="14" t="s">
        <v>73</v>
      </c>
      <c r="AY297" s="244" t="s">
        <v>159</v>
      </c>
    </row>
    <row r="298" spans="2:51" s="15" customFormat="1" ht="11.25">
      <c r="B298" s="245"/>
      <c r="C298" s="246"/>
      <c r="D298" s="225" t="s">
        <v>167</v>
      </c>
      <c r="E298" s="247" t="s">
        <v>1</v>
      </c>
      <c r="F298" s="248" t="s">
        <v>171</v>
      </c>
      <c r="G298" s="246"/>
      <c r="H298" s="249">
        <v>346.84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AT298" s="255" t="s">
        <v>167</v>
      </c>
      <c r="AU298" s="255" t="s">
        <v>82</v>
      </c>
      <c r="AV298" s="15" t="s">
        <v>165</v>
      </c>
      <c r="AW298" s="15" t="s">
        <v>30</v>
      </c>
      <c r="AX298" s="15" t="s">
        <v>80</v>
      </c>
      <c r="AY298" s="255" t="s">
        <v>159</v>
      </c>
    </row>
    <row r="299" spans="1:65" s="2" customFormat="1" ht="21.75" customHeight="1">
      <c r="A299" s="34"/>
      <c r="B299" s="35"/>
      <c r="C299" s="209" t="s">
        <v>394</v>
      </c>
      <c r="D299" s="209" t="s">
        <v>161</v>
      </c>
      <c r="E299" s="210" t="s">
        <v>395</v>
      </c>
      <c r="F299" s="211" t="s">
        <v>396</v>
      </c>
      <c r="G299" s="212" t="s">
        <v>391</v>
      </c>
      <c r="H299" s="213">
        <v>73.416</v>
      </c>
      <c r="I299" s="214"/>
      <c r="J299" s="215">
        <f>ROUND(I299*H299,2)</f>
        <v>0</v>
      </c>
      <c r="K299" s="216"/>
      <c r="L299" s="39"/>
      <c r="M299" s="217" t="s">
        <v>1</v>
      </c>
      <c r="N299" s="218" t="s">
        <v>38</v>
      </c>
      <c r="O299" s="71"/>
      <c r="P299" s="219">
        <f>O299*H299</f>
        <v>0</v>
      </c>
      <c r="Q299" s="219">
        <v>7E-05</v>
      </c>
      <c r="R299" s="219">
        <f>Q299*H299</f>
        <v>0.00513912</v>
      </c>
      <c r="S299" s="219">
        <v>0</v>
      </c>
      <c r="T299" s="220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21" t="s">
        <v>244</v>
      </c>
      <c r="AT299" s="221" t="s">
        <v>161</v>
      </c>
      <c r="AU299" s="221" t="s">
        <v>82</v>
      </c>
      <c r="AY299" s="17" t="s">
        <v>159</v>
      </c>
      <c r="BE299" s="222">
        <f>IF(N299="základní",J299,0)</f>
        <v>0</v>
      </c>
      <c r="BF299" s="222">
        <f>IF(N299="snížená",J299,0)</f>
        <v>0</v>
      </c>
      <c r="BG299" s="222">
        <f>IF(N299="zákl. přenesená",J299,0)</f>
        <v>0</v>
      </c>
      <c r="BH299" s="222">
        <f>IF(N299="sníž. přenesená",J299,0)</f>
        <v>0</v>
      </c>
      <c r="BI299" s="222">
        <f>IF(N299="nulová",J299,0)</f>
        <v>0</v>
      </c>
      <c r="BJ299" s="17" t="s">
        <v>80</v>
      </c>
      <c r="BK299" s="222">
        <f>ROUND(I299*H299,2)</f>
        <v>0</v>
      </c>
      <c r="BL299" s="17" t="s">
        <v>244</v>
      </c>
      <c r="BM299" s="221" t="s">
        <v>397</v>
      </c>
    </row>
    <row r="300" spans="2:51" s="14" customFormat="1" ht="11.25">
      <c r="B300" s="234"/>
      <c r="C300" s="235"/>
      <c r="D300" s="225" t="s">
        <v>167</v>
      </c>
      <c r="E300" s="236" t="s">
        <v>1</v>
      </c>
      <c r="F300" s="237" t="s">
        <v>398</v>
      </c>
      <c r="G300" s="235"/>
      <c r="H300" s="238">
        <v>73.416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AT300" s="244" t="s">
        <v>167</v>
      </c>
      <c r="AU300" s="244" t="s">
        <v>82</v>
      </c>
      <c r="AV300" s="14" t="s">
        <v>82</v>
      </c>
      <c r="AW300" s="14" t="s">
        <v>30</v>
      </c>
      <c r="AX300" s="14" t="s">
        <v>73</v>
      </c>
      <c r="AY300" s="244" t="s">
        <v>159</v>
      </c>
    </row>
    <row r="301" spans="2:51" s="15" customFormat="1" ht="11.25">
      <c r="B301" s="245"/>
      <c r="C301" s="246"/>
      <c r="D301" s="225" t="s">
        <v>167</v>
      </c>
      <c r="E301" s="247" t="s">
        <v>1</v>
      </c>
      <c r="F301" s="248" t="s">
        <v>171</v>
      </c>
      <c r="G301" s="246"/>
      <c r="H301" s="249">
        <v>73.416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AT301" s="255" t="s">
        <v>167</v>
      </c>
      <c r="AU301" s="255" t="s">
        <v>82</v>
      </c>
      <c r="AV301" s="15" t="s">
        <v>165</v>
      </c>
      <c r="AW301" s="15" t="s">
        <v>30</v>
      </c>
      <c r="AX301" s="15" t="s">
        <v>80</v>
      </c>
      <c r="AY301" s="255" t="s">
        <v>159</v>
      </c>
    </row>
    <row r="302" spans="1:65" s="2" customFormat="1" ht="21.75" customHeight="1">
      <c r="A302" s="34"/>
      <c r="B302" s="35"/>
      <c r="C302" s="209" t="s">
        <v>399</v>
      </c>
      <c r="D302" s="209" t="s">
        <v>161</v>
      </c>
      <c r="E302" s="210" t="s">
        <v>400</v>
      </c>
      <c r="F302" s="211" t="s">
        <v>401</v>
      </c>
      <c r="G302" s="212" t="s">
        <v>402</v>
      </c>
      <c r="H302" s="267"/>
      <c r="I302" s="214"/>
      <c r="J302" s="215">
        <f>ROUND(I302*H302,2)</f>
        <v>0</v>
      </c>
      <c r="K302" s="216"/>
      <c r="L302" s="39"/>
      <c r="M302" s="268" t="s">
        <v>1</v>
      </c>
      <c r="N302" s="269" t="s">
        <v>38</v>
      </c>
      <c r="O302" s="270"/>
      <c r="P302" s="271">
        <f>O302*H302</f>
        <v>0</v>
      </c>
      <c r="Q302" s="271">
        <v>0</v>
      </c>
      <c r="R302" s="271">
        <f>Q302*H302</f>
        <v>0</v>
      </c>
      <c r="S302" s="271">
        <v>0</v>
      </c>
      <c r="T302" s="272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21" t="s">
        <v>244</v>
      </c>
      <c r="AT302" s="221" t="s">
        <v>161</v>
      </c>
      <c r="AU302" s="221" t="s">
        <v>82</v>
      </c>
      <c r="AY302" s="17" t="s">
        <v>159</v>
      </c>
      <c r="BE302" s="222">
        <f>IF(N302="základní",J302,0)</f>
        <v>0</v>
      </c>
      <c r="BF302" s="222">
        <f>IF(N302="snížená",J302,0)</f>
        <v>0</v>
      </c>
      <c r="BG302" s="222">
        <f>IF(N302="zákl. přenesená",J302,0)</f>
        <v>0</v>
      </c>
      <c r="BH302" s="222">
        <f>IF(N302="sníž. přenesená",J302,0)</f>
        <v>0</v>
      </c>
      <c r="BI302" s="222">
        <f>IF(N302="nulová",J302,0)</f>
        <v>0</v>
      </c>
      <c r="BJ302" s="17" t="s">
        <v>80</v>
      </c>
      <c r="BK302" s="222">
        <f>ROUND(I302*H302,2)</f>
        <v>0</v>
      </c>
      <c r="BL302" s="17" t="s">
        <v>244</v>
      </c>
      <c r="BM302" s="221" t="s">
        <v>403</v>
      </c>
    </row>
    <row r="303" spans="1:31" s="2" customFormat="1" ht="6.95" customHeight="1">
      <c r="A303" s="34"/>
      <c r="B303" s="54"/>
      <c r="C303" s="55"/>
      <c r="D303" s="55"/>
      <c r="E303" s="55"/>
      <c r="F303" s="55"/>
      <c r="G303" s="55"/>
      <c r="H303" s="55"/>
      <c r="I303" s="158"/>
      <c r="J303" s="55"/>
      <c r="K303" s="55"/>
      <c r="L303" s="39"/>
      <c r="M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</row>
  </sheetData>
  <sheetProtection algorithmName="SHA-512" hashValue="R/uhbEZsTI9H3DuK119Usjk/EqliAYXRrh5EBrbCwSis3dxKogUCNrSV+qHdmSXyXfbUAjeFd5q0ytOhKQeJjQ==" saltValue="favN/Phd7UUCO3jPLbc7GFeYmUZuXTdgeLu5bxKhW52oAYo+7biyprtolCvuNqinICt6Vn6haeuJx4NIKQuKsg==" spinCount="100000" sheet="1" objects="1" scenarios="1" formatColumns="0" formatRows="0" autoFilter="0"/>
  <autoFilter ref="C128:K30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90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126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127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128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404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3. 6. 2019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31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32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33</v>
      </c>
      <c r="E32" s="34"/>
      <c r="F32" s="34"/>
      <c r="G32" s="34"/>
      <c r="H32" s="34"/>
      <c r="I32" s="122"/>
      <c r="J32" s="132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35</v>
      </c>
      <c r="G34" s="34"/>
      <c r="H34" s="34"/>
      <c r="I34" s="134" t="s">
        <v>34</v>
      </c>
      <c r="J34" s="133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37</v>
      </c>
      <c r="E35" s="121" t="s">
        <v>38</v>
      </c>
      <c r="F35" s="136">
        <f>ROUND((SUM(BE123:BE234)),2)</f>
        <v>0</v>
      </c>
      <c r="G35" s="34"/>
      <c r="H35" s="34"/>
      <c r="I35" s="137">
        <v>0.21</v>
      </c>
      <c r="J35" s="136">
        <f>ROUND(((SUM(BE123:BE234))*I35),2)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39</v>
      </c>
      <c r="F36" s="136">
        <f>ROUND((SUM(BF123:BF234)),2)</f>
        <v>0</v>
      </c>
      <c r="G36" s="34"/>
      <c r="H36" s="34"/>
      <c r="I36" s="137">
        <v>0.15</v>
      </c>
      <c r="J36" s="136">
        <f>ROUND(((SUM(BF123:BF234))*I36),2)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40</v>
      </c>
      <c r="F37" s="136">
        <f>ROUND((SUM(BG123:BG234)),2)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41</v>
      </c>
      <c r="F38" s="136">
        <f>ROUND((SUM(BH123:BH234)),2)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42</v>
      </c>
      <c r="F39" s="136">
        <f>ROUND((SUM(BI123:BI234)),2)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43</v>
      </c>
      <c r="E41" s="140"/>
      <c r="F41" s="140"/>
      <c r="G41" s="141" t="s">
        <v>44</v>
      </c>
      <c r="H41" s="142" t="s">
        <v>45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126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127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128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8" t="str">
        <f>E11</f>
        <v>SO 01.3 - SO 01.3 Technologie úpravy vody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3. 6. 2019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131</v>
      </c>
      <c r="D96" s="163"/>
      <c r="E96" s="163"/>
      <c r="F96" s="163"/>
      <c r="G96" s="163"/>
      <c r="H96" s="163"/>
      <c r="I96" s="164"/>
      <c r="J96" s="165" t="s">
        <v>132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133</v>
      </c>
      <c r="D98" s="36"/>
      <c r="E98" s="36"/>
      <c r="F98" s="36"/>
      <c r="G98" s="36"/>
      <c r="H98" s="36"/>
      <c r="I98" s="122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134</v>
      </c>
    </row>
    <row r="99" spans="2:12" s="9" customFormat="1" ht="24.95" customHeight="1">
      <c r="B99" s="167"/>
      <c r="C99" s="168"/>
      <c r="D99" s="169" t="s">
        <v>405</v>
      </c>
      <c r="E99" s="170"/>
      <c r="F99" s="170"/>
      <c r="G99" s="170"/>
      <c r="H99" s="170"/>
      <c r="I99" s="171"/>
      <c r="J99" s="172">
        <f>J124</f>
        <v>0</v>
      </c>
      <c r="K99" s="168"/>
      <c r="L99" s="173"/>
    </row>
    <row r="100" spans="2:12" s="9" customFormat="1" ht="24.95" customHeight="1">
      <c r="B100" s="167"/>
      <c r="C100" s="168"/>
      <c r="D100" s="169" t="s">
        <v>406</v>
      </c>
      <c r="E100" s="170"/>
      <c r="F100" s="170"/>
      <c r="G100" s="170"/>
      <c r="H100" s="170"/>
      <c r="I100" s="171"/>
      <c r="J100" s="172">
        <f>J146</f>
        <v>0</v>
      </c>
      <c r="K100" s="168"/>
      <c r="L100" s="173"/>
    </row>
    <row r="101" spans="2:12" s="9" customFormat="1" ht="24.95" customHeight="1">
      <c r="B101" s="167"/>
      <c r="C101" s="168"/>
      <c r="D101" s="169" t="s">
        <v>407</v>
      </c>
      <c r="E101" s="170"/>
      <c r="F101" s="170"/>
      <c r="G101" s="170"/>
      <c r="H101" s="170"/>
      <c r="I101" s="171"/>
      <c r="J101" s="172">
        <f>J151</f>
        <v>0</v>
      </c>
      <c r="K101" s="168"/>
      <c r="L101" s="17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122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158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161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144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3.25" customHeight="1">
      <c r="A111" s="34"/>
      <c r="B111" s="35"/>
      <c r="C111" s="36"/>
      <c r="D111" s="36"/>
      <c r="E111" s="325" t="str">
        <f>E7</f>
        <v>Regenerace panelového sídliště U nádraží - 7. etapa, podetapa 1 - Úprava vodního prvku</v>
      </c>
      <c r="F111" s="326"/>
      <c r="G111" s="326"/>
      <c r="H111" s="32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126</v>
      </c>
      <c r="D112" s="22"/>
      <c r="E112" s="22"/>
      <c r="F112" s="22"/>
      <c r="G112" s="22"/>
      <c r="H112" s="22"/>
      <c r="I112" s="115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25" t="s">
        <v>127</v>
      </c>
      <c r="F113" s="327"/>
      <c r="G113" s="327"/>
      <c r="H113" s="327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128</v>
      </c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78" t="str">
        <f>E11</f>
        <v>SO 01.3 - SO 01.3 Technologie úpravy vody</v>
      </c>
      <c r="F115" s="327"/>
      <c r="G115" s="327"/>
      <c r="H115" s="327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123" t="s">
        <v>22</v>
      </c>
      <c r="J117" s="66" t="str">
        <f>IF(J14="","",J14)</f>
        <v>3. 6. 2019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E17</f>
        <v xml:space="preserve"> </v>
      </c>
      <c r="G119" s="36"/>
      <c r="H119" s="36"/>
      <c r="I119" s="123" t="s">
        <v>29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123" t="s">
        <v>31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80"/>
      <c r="B122" s="181"/>
      <c r="C122" s="182" t="s">
        <v>145</v>
      </c>
      <c r="D122" s="183" t="s">
        <v>58</v>
      </c>
      <c r="E122" s="183" t="s">
        <v>54</v>
      </c>
      <c r="F122" s="183" t="s">
        <v>55</v>
      </c>
      <c r="G122" s="183" t="s">
        <v>146</v>
      </c>
      <c r="H122" s="183" t="s">
        <v>147</v>
      </c>
      <c r="I122" s="184" t="s">
        <v>148</v>
      </c>
      <c r="J122" s="185" t="s">
        <v>132</v>
      </c>
      <c r="K122" s="186" t="s">
        <v>149</v>
      </c>
      <c r="L122" s="187"/>
      <c r="M122" s="75" t="s">
        <v>1</v>
      </c>
      <c r="N122" s="76" t="s">
        <v>37</v>
      </c>
      <c r="O122" s="76" t="s">
        <v>150</v>
      </c>
      <c r="P122" s="76" t="s">
        <v>151</v>
      </c>
      <c r="Q122" s="76" t="s">
        <v>152</v>
      </c>
      <c r="R122" s="76" t="s">
        <v>153</v>
      </c>
      <c r="S122" s="76" t="s">
        <v>154</v>
      </c>
      <c r="T122" s="77" t="s">
        <v>155</v>
      </c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</row>
    <row r="123" spans="1:63" s="2" customFormat="1" ht="22.9" customHeight="1">
      <c r="A123" s="34"/>
      <c r="B123" s="35"/>
      <c r="C123" s="82" t="s">
        <v>156</v>
      </c>
      <c r="D123" s="36"/>
      <c r="E123" s="36"/>
      <c r="F123" s="36"/>
      <c r="G123" s="36"/>
      <c r="H123" s="36"/>
      <c r="I123" s="122"/>
      <c r="J123" s="188">
        <f>BK123</f>
        <v>0</v>
      </c>
      <c r="K123" s="36"/>
      <c r="L123" s="39"/>
      <c r="M123" s="78"/>
      <c r="N123" s="189"/>
      <c r="O123" s="79"/>
      <c r="P123" s="190">
        <f>P124+P146+P151</f>
        <v>0</v>
      </c>
      <c r="Q123" s="79"/>
      <c r="R123" s="190">
        <f>R124+R146+R151</f>
        <v>0</v>
      </c>
      <c r="S123" s="79"/>
      <c r="T123" s="191">
        <f>T124+T146+T151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72</v>
      </c>
      <c r="AU123" s="17" t="s">
        <v>134</v>
      </c>
      <c r="BK123" s="192">
        <f>BK124+BK146+BK151</f>
        <v>0</v>
      </c>
    </row>
    <row r="124" spans="2:63" s="12" customFormat="1" ht="25.9" customHeight="1">
      <c r="B124" s="193"/>
      <c r="C124" s="194"/>
      <c r="D124" s="195" t="s">
        <v>72</v>
      </c>
      <c r="E124" s="196" t="s">
        <v>408</v>
      </c>
      <c r="F124" s="196" t="s">
        <v>409</v>
      </c>
      <c r="G124" s="194"/>
      <c r="H124" s="194"/>
      <c r="I124" s="197"/>
      <c r="J124" s="198">
        <f>BK124</f>
        <v>0</v>
      </c>
      <c r="K124" s="194"/>
      <c r="L124" s="199"/>
      <c r="M124" s="200"/>
      <c r="N124" s="201"/>
      <c r="O124" s="201"/>
      <c r="P124" s="202">
        <f>SUM(P125:P145)</f>
        <v>0</v>
      </c>
      <c r="Q124" s="201"/>
      <c r="R124" s="202">
        <f>SUM(R125:R145)</f>
        <v>0</v>
      </c>
      <c r="S124" s="201"/>
      <c r="T124" s="203">
        <f>SUM(T125:T145)</f>
        <v>0</v>
      </c>
      <c r="AR124" s="204" t="s">
        <v>177</v>
      </c>
      <c r="AT124" s="205" t="s">
        <v>72</v>
      </c>
      <c r="AU124" s="205" t="s">
        <v>73</v>
      </c>
      <c r="AY124" s="204" t="s">
        <v>159</v>
      </c>
      <c r="BK124" s="206">
        <f>SUM(BK125:BK145)</f>
        <v>0</v>
      </c>
    </row>
    <row r="125" spans="1:65" s="2" customFormat="1" ht="21.75" customHeight="1">
      <c r="A125" s="34"/>
      <c r="B125" s="35"/>
      <c r="C125" s="209" t="s">
        <v>80</v>
      </c>
      <c r="D125" s="209" t="s">
        <v>161</v>
      </c>
      <c r="E125" s="210" t="s">
        <v>410</v>
      </c>
      <c r="F125" s="211" t="s">
        <v>411</v>
      </c>
      <c r="G125" s="212" t="s">
        <v>412</v>
      </c>
      <c r="H125" s="213">
        <v>1</v>
      </c>
      <c r="I125" s="214"/>
      <c r="J125" s="215">
        <f aca="true" t="shared" si="0" ref="J125:J145">ROUND(I125*H125,2)</f>
        <v>0</v>
      </c>
      <c r="K125" s="216"/>
      <c r="L125" s="39"/>
      <c r="M125" s="217" t="s">
        <v>1</v>
      </c>
      <c r="N125" s="218" t="s">
        <v>38</v>
      </c>
      <c r="O125" s="71"/>
      <c r="P125" s="219">
        <f aca="true" t="shared" si="1" ref="P125:P145">O125*H125</f>
        <v>0</v>
      </c>
      <c r="Q125" s="219">
        <v>0</v>
      </c>
      <c r="R125" s="219">
        <f aca="true" t="shared" si="2" ref="R125:R145">Q125*H125</f>
        <v>0</v>
      </c>
      <c r="S125" s="219">
        <v>0</v>
      </c>
      <c r="T125" s="220">
        <f aca="true" t="shared" si="3" ref="T125:T145"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165</v>
      </c>
      <c r="AT125" s="221" t="s">
        <v>161</v>
      </c>
      <c r="AU125" s="221" t="s">
        <v>80</v>
      </c>
      <c r="AY125" s="17" t="s">
        <v>159</v>
      </c>
      <c r="BE125" s="222">
        <f aca="true" t="shared" si="4" ref="BE125:BE145">IF(N125="základní",J125,0)</f>
        <v>0</v>
      </c>
      <c r="BF125" s="222">
        <f aca="true" t="shared" si="5" ref="BF125:BF145">IF(N125="snížená",J125,0)</f>
        <v>0</v>
      </c>
      <c r="BG125" s="222">
        <f aca="true" t="shared" si="6" ref="BG125:BG145">IF(N125="zákl. přenesená",J125,0)</f>
        <v>0</v>
      </c>
      <c r="BH125" s="222">
        <f aca="true" t="shared" si="7" ref="BH125:BH145">IF(N125="sníž. přenesená",J125,0)</f>
        <v>0</v>
      </c>
      <c r="BI125" s="222">
        <f aca="true" t="shared" si="8" ref="BI125:BI145">IF(N125="nulová",J125,0)</f>
        <v>0</v>
      </c>
      <c r="BJ125" s="17" t="s">
        <v>80</v>
      </c>
      <c r="BK125" s="222">
        <f aca="true" t="shared" si="9" ref="BK125:BK145">ROUND(I125*H125,2)</f>
        <v>0</v>
      </c>
      <c r="BL125" s="17" t="s">
        <v>165</v>
      </c>
      <c r="BM125" s="221" t="s">
        <v>82</v>
      </c>
    </row>
    <row r="126" spans="1:65" s="2" customFormat="1" ht="16.5" customHeight="1">
      <c r="A126" s="34"/>
      <c r="B126" s="35"/>
      <c r="C126" s="209" t="s">
        <v>82</v>
      </c>
      <c r="D126" s="209" t="s">
        <v>161</v>
      </c>
      <c r="E126" s="210" t="s">
        <v>413</v>
      </c>
      <c r="F126" s="211" t="s">
        <v>414</v>
      </c>
      <c r="G126" s="212" t="s">
        <v>412</v>
      </c>
      <c r="H126" s="213">
        <v>1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38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165</v>
      </c>
      <c r="AT126" s="221" t="s">
        <v>161</v>
      </c>
      <c r="AU126" s="221" t="s">
        <v>80</v>
      </c>
      <c r="AY126" s="17" t="s">
        <v>159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80</v>
      </c>
      <c r="BK126" s="222">
        <f t="shared" si="9"/>
        <v>0</v>
      </c>
      <c r="BL126" s="17" t="s">
        <v>165</v>
      </c>
      <c r="BM126" s="221" t="s">
        <v>165</v>
      </c>
    </row>
    <row r="127" spans="1:65" s="2" customFormat="1" ht="16.5" customHeight="1">
      <c r="A127" s="34"/>
      <c r="B127" s="35"/>
      <c r="C127" s="209" t="s">
        <v>177</v>
      </c>
      <c r="D127" s="209" t="s">
        <v>161</v>
      </c>
      <c r="E127" s="210" t="s">
        <v>415</v>
      </c>
      <c r="F127" s="211" t="s">
        <v>416</v>
      </c>
      <c r="G127" s="212" t="s">
        <v>417</v>
      </c>
      <c r="H127" s="213">
        <v>210</v>
      </c>
      <c r="I127" s="214"/>
      <c r="J127" s="215">
        <f t="shared" si="0"/>
        <v>0</v>
      </c>
      <c r="K127" s="216"/>
      <c r="L127" s="39"/>
      <c r="M127" s="217" t="s">
        <v>1</v>
      </c>
      <c r="N127" s="218" t="s">
        <v>38</v>
      </c>
      <c r="O127" s="71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165</v>
      </c>
      <c r="AT127" s="221" t="s">
        <v>161</v>
      </c>
      <c r="AU127" s="221" t="s">
        <v>80</v>
      </c>
      <c r="AY127" s="17" t="s">
        <v>159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80</v>
      </c>
      <c r="BK127" s="222">
        <f t="shared" si="9"/>
        <v>0</v>
      </c>
      <c r="BL127" s="17" t="s">
        <v>165</v>
      </c>
      <c r="BM127" s="221" t="s">
        <v>191</v>
      </c>
    </row>
    <row r="128" spans="1:65" s="2" customFormat="1" ht="16.5" customHeight="1">
      <c r="A128" s="34"/>
      <c r="B128" s="35"/>
      <c r="C128" s="209" t="s">
        <v>165</v>
      </c>
      <c r="D128" s="209" t="s">
        <v>161</v>
      </c>
      <c r="E128" s="210" t="s">
        <v>418</v>
      </c>
      <c r="F128" s="211" t="s">
        <v>419</v>
      </c>
      <c r="G128" s="212" t="s">
        <v>417</v>
      </c>
      <c r="H128" s="213">
        <v>316</v>
      </c>
      <c r="I128" s="214"/>
      <c r="J128" s="215">
        <f t="shared" si="0"/>
        <v>0</v>
      </c>
      <c r="K128" s="216"/>
      <c r="L128" s="39"/>
      <c r="M128" s="217" t="s">
        <v>1</v>
      </c>
      <c r="N128" s="218" t="s">
        <v>38</v>
      </c>
      <c r="O128" s="71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165</v>
      </c>
      <c r="AT128" s="221" t="s">
        <v>161</v>
      </c>
      <c r="AU128" s="221" t="s">
        <v>80</v>
      </c>
      <c r="AY128" s="17" t="s">
        <v>159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7" t="s">
        <v>80</v>
      </c>
      <c r="BK128" s="222">
        <f t="shared" si="9"/>
        <v>0</v>
      </c>
      <c r="BL128" s="17" t="s">
        <v>165</v>
      </c>
      <c r="BM128" s="221" t="s">
        <v>201</v>
      </c>
    </row>
    <row r="129" spans="1:65" s="2" customFormat="1" ht="21.75" customHeight="1">
      <c r="A129" s="34"/>
      <c r="B129" s="35"/>
      <c r="C129" s="209" t="s">
        <v>185</v>
      </c>
      <c r="D129" s="209" t="s">
        <v>161</v>
      </c>
      <c r="E129" s="210" t="s">
        <v>420</v>
      </c>
      <c r="F129" s="211" t="s">
        <v>421</v>
      </c>
      <c r="G129" s="212" t="s">
        <v>412</v>
      </c>
      <c r="H129" s="213">
        <v>24</v>
      </c>
      <c r="I129" s="214"/>
      <c r="J129" s="215">
        <f t="shared" si="0"/>
        <v>0</v>
      </c>
      <c r="K129" s="216"/>
      <c r="L129" s="39"/>
      <c r="M129" s="217" t="s">
        <v>1</v>
      </c>
      <c r="N129" s="218" t="s">
        <v>38</v>
      </c>
      <c r="O129" s="71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165</v>
      </c>
      <c r="AT129" s="221" t="s">
        <v>161</v>
      </c>
      <c r="AU129" s="221" t="s">
        <v>80</v>
      </c>
      <c r="AY129" s="17" t="s">
        <v>159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7" t="s">
        <v>80</v>
      </c>
      <c r="BK129" s="222">
        <f t="shared" si="9"/>
        <v>0</v>
      </c>
      <c r="BL129" s="17" t="s">
        <v>165</v>
      </c>
      <c r="BM129" s="221" t="s">
        <v>211</v>
      </c>
    </row>
    <row r="130" spans="1:65" s="2" customFormat="1" ht="21.75" customHeight="1">
      <c r="A130" s="34"/>
      <c r="B130" s="35"/>
      <c r="C130" s="209" t="s">
        <v>191</v>
      </c>
      <c r="D130" s="209" t="s">
        <v>161</v>
      </c>
      <c r="E130" s="210" t="s">
        <v>422</v>
      </c>
      <c r="F130" s="211" t="s">
        <v>423</v>
      </c>
      <c r="G130" s="212" t="s">
        <v>412</v>
      </c>
      <c r="H130" s="213">
        <v>1</v>
      </c>
      <c r="I130" s="214"/>
      <c r="J130" s="215">
        <f t="shared" si="0"/>
        <v>0</v>
      </c>
      <c r="K130" s="216"/>
      <c r="L130" s="39"/>
      <c r="M130" s="217" t="s">
        <v>1</v>
      </c>
      <c r="N130" s="218" t="s">
        <v>38</v>
      </c>
      <c r="O130" s="71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165</v>
      </c>
      <c r="AT130" s="221" t="s">
        <v>161</v>
      </c>
      <c r="AU130" s="221" t="s">
        <v>80</v>
      </c>
      <c r="AY130" s="17" t="s">
        <v>159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7" t="s">
        <v>80</v>
      </c>
      <c r="BK130" s="222">
        <f t="shared" si="9"/>
        <v>0</v>
      </c>
      <c r="BL130" s="17" t="s">
        <v>165</v>
      </c>
      <c r="BM130" s="221" t="s">
        <v>222</v>
      </c>
    </row>
    <row r="131" spans="1:65" s="2" customFormat="1" ht="21.75" customHeight="1">
      <c r="A131" s="34"/>
      <c r="B131" s="35"/>
      <c r="C131" s="209" t="s">
        <v>196</v>
      </c>
      <c r="D131" s="209" t="s">
        <v>161</v>
      </c>
      <c r="E131" s="210" t="s">
        <v>424</v>
      </c>
      <c r="F131" s="211" t="s">
        <v>425</v>
      </c>
      <c r="G131" s="212" t="s">
        <v>412</v>
      </c>
      <c r="H131" s="213">
        <v>2</v>
      </c>
      <c r="I131" s="214"/>
      <c r="J131" s="215">
        <f t="shared" si="0"/>
        <v>0</v>
      </c>
      <c r="K131" s="216"/>
      <c r="L131" s="39"/>
      <c r="M131" s="217" t="s">
        <v>1</v>
      </c>
      <c r="N131" s="218" t="s">
        <v>38</v>
      </c>
      <c r="O131" s="71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165</v>
      </c>
      <c r="AT131" s="221" t="s">
        <v>161</v>
      </c>
      <c r="AU131" s="221" t="s">
        <v>80</v>
      </c>
      <c r="AY131" s="17" t="s">
        <v>159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7" t="s">
        <v>80</v>
      </c>
      <c r="BK131" s="222">
        <f t="shared" si="9"/>
        <v>0</v>
      </c>
      <c r="BL131" s="17" t="s">
        <v>165</v>
      </c>
      <c r="BM131" s="221" t="s">
        <v>233</v>
      </c>
    </row>
    <row r="132" spans="1:65" s="2" customFormat="1" ht="16.5" customHeight="1">
      <c r="A132" s="34"/>
      <c r="B132" s="35"/>
      <c r="C132" s="209" t="s">
        <v>201</v>
      </c>
      <c r="D132" s="209" t="s">
        <v>161</v>
      </c>
      <c r="E132" s="210" t="s">
        <v>426</v>
      </c>
      <c r="F132" s="211" t="s">
        <v>427</v>
      </c>
      <c r="G132" s="212" t="s">
        <v>412</v>
      </c>
      <c r="H132" s="213">
        <v>2</v>
      </c>
      <c r="I132" s="214"/>
      <c r="J132" s="215">
        <f t="shared" si="0"/>
        <v>0</v>
      </c>
      <c r="K132" s="216"/>
      <c r="L132" s="39"/>
      <c r="M132" s="217" t="s">
        <v>1</v>
      </c>
      <c r="N132" s="218" t="s">
        <v>38</v>
      </c>
      <c r="O132" s="71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1" t="s">
        <v>165</v>
      </c>
      <c r="AT132" s="221" t="s">
        <v>161</v>
      </c>
      <c r="AU132" s="221" t="s">
        <v>80</v>
      </c>
      <c r="AY132" s="17" t="s">
        <v>159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7" t="s">
        <v>80</v>
      </c>
      <c r="BK132" s="222">
        <f t="shared" si="9"/>
        <v>0</v>
      </c>
      <c r="BL132" s="17" t="s">
        <v>165</v>
      </c>
      <c r="BM132" s="221" t="s">
        <v>244</v>
      </c>
    </row>
    <row r="133" spans="1:65" s="2" customFormat="1" ht="16.5" customHeight="1">
      <c r="A133" s="34"/>
      <c r="B133" s="35"/>
      <c r="C133" s="209" t="s">
        <v>206</v>
      </c>
      <c r="D133" s="209" t="s">
        <v>161</v>
      </c>
      <c r="E133" s="210" t="s">
        <v>428</v>
      </c>
      <c r="F133" s="211" t="s">
        <v>429</v>
      </c>
      <c r="G133" s="212" t="s">
        <v>412</v>
      </c>
      <c r="H133" s="213">
        <v>1</v>
      </c>
      <c r="I133" s="214"/>
      <c r="J133" s="215">
        <f t="shared" si="0"/>
        <v>0</v>
      </c>
      <c r="K133" s="216"/>
      <c r="L133" s="39"/>
      <c r="M133" s="217" t="s">
        <v>1</v>
      </c>
      <c r="N133" s="218" t="s">
        <v>38</v>
      </c>
      <c r="O133" s="71"/>
      <c r="P133" s="219">
        <f t="shared" si="1"/>
        <v>0</v>
      </c>
      <c r="Q133" s="219">
        <v>0</v>
      </c>
      <c r="R133" s="219">
        <f t="shared" si="2"/>
        <v>0</v>
      </c>
      <c r="S133" s="219">
        <v>0</v>
      </c>
      <c r="T133" s="220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165</v>
      </c>
      <c r="AT133" s="221" t="s">
        <v>161</v>
      </c>
      <c r="AU133" s="221" t="s">
        <v>80</v>
      </c>
      <c r="AY133" s="17" t="s">
        <v>159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7" t="s">
        <v>80</v>
      </c>
      <c r="BK133" s="222">
        <f t="shared" si="9"/>
        <v>0</v>
      </c>
      <c r="BL133" s="17" t="s">
        <v>165</v>
      </c>
      <c r="BM133" s="221" t="s">
        <v>256</v>
      </c>
    </row>
    <row r="134" spans="1:65" s="2" customFormat="1" ht="16.5" customHeight="1">
      <c r="A134" s="34"/>
      <c r="B134" s="35"/>
      <c r="C134" s="209" t="s">
        <v>211</v>
      </c>
      <c r="D134" s="209" t="s">
        <v>161</v>
      </c>
      <c r="E134" s="210" t="s">
        <v>430</v>
      </c>
      <c r="F134" s="211" t="s">
        <v>431</v>
      </c>
      <c r="G134" s="212" t="s">
        <v>412</v>
      </c>
      <c r="H134" s="213">
        <v>1</v>
      </c>
      <c r="I134" s="214"/>
      <c r="J134" s="215">
        <f t="shared" si="0"/>
        <v>0</v>
      </c>
      <c r="K134" s="216"/>
      <c r="L134" s="39"/>
      <c r="M134" s="217" t="s">
        <v>1</v>
      </c>
      <c r="N134" s="218" t="s">
        <v>38</v>
      </c>
      <c r="O134" s="71"/>
      <c r="P134" s="219">
        <f t="shared" si="1"/>
        <v>0</v>
      </c>
      <c r="Q134" s="219">
        <v>0</v>
      </c>
      <c r="R134" s="219">
        <f t="shared" si="2"/>
        <v>0</v>
      </c>
      <c r="S134" s="219">
        <v>0</v>
      </c>
      <c r="T134" s="220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1" t="s">
        <v>165</v>
      </c>
      <c r="AT134" s="221" t="s">
        <v>161</v>
      </c>
      <c r="AU134" s="221" t="s">
        <v>80</v>
      </c>
      <c r="AY134" s="17" t="s">
        <v>159</v>
      </c>
      <c r="BE134" s="222">
        <f t="shared" si="4"/>
        <v>0</v>
      </c>
      <c r="BF134" s="222">
        <f t="shared" si="5"/>
        <v>0</v>
      </c>
      <c r="BG134" s="222">
        <f t="shared" si="6"/>
        <v>0</v>
      </c>
      <c r="BH134" s="222">
        <f t="shared" si="7"/>
        <v>0</v>
      </c>
      <c r="BI134" s="222">
        <f t="shared" si="8"/>
        <v>0</v>
      </c>
      <c r="BJ134" s="17" t="s">
        <v>80</v>
      </c>
      <c r="BK134" s="222">
        <f t="shared" si="9"/>
        <v>0</v>
      </c>
      <c r="BL134" s="17" t="s">
        <v>165</v>
      </c>
      <c r="BM134" s="221" t="s">
        <v>267</v>
      </c>
    </row>
    <row r="135" spans="1:65" s="2" customFormat="1" ht="16.5" customHeight="1">
      <c r="A135" s="34"/>
      <c r="B135" s="35"/>
      <c r="C135" s="209" t="s">
        <v>216</v>
      </c>
      <c r="D135" s="209" t="s">
        <v>161</v>
      </c>
      <c r="E135" s="210" t="s">
        <v>432</v>
      </c>
      <c r="F135" s="211" t="s">
        <v>433</v>
      </c>
      <c r="G135" s="212" t="s">
        <v>434</v>
      </c>
      <c r="H135" s="213">
        <v>1</v>
      </c>
      <c r="I135" s="214"/>
      <c r="J135" s="215">
        <f t="shared" si="0"/>
        <v>0</v>
      </c>
      <c r="K135" s="216"/>
      <c r="L135" s="39"/>
      <c r="M135" s="217" t="s">
        <v>1</v>
      </c>
      <c r="N135" s="218" t="s">
        <v>38</v>
      </c>
      <c r="O135" s="71"/>
      <c r="P135" s="219">
        <f t="shared" si="1"/>
        <v>0</v>
      </c>
      <c r="Q135" s="219">
        <v>0</v>
      </c>
      <c r="R135" s="219">
        <f t="shared" si="2"/>
        <v>0</v>
      </c>
      <c r="S135" s="219">
        <v>0</v>
      </c>
      <c r="T135" s="220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1" t="s">
        <v>165</v>
      </c>
      <c r="AT135" s="221" t="s">
        <v>161</v>
      </c>
      <c r="AU135" s="221" t="s">
        <v>80</v>
      </c>
      <c r="AY135" s="17" t="s">
        <v>159</v>
      </c>
      <c r="BE135" s="222">
        <f t="shared" si="4"/>
        <v>0</v>
      </c>
      <c r="BF135" s="222">
        <f t="shared" si="5"/>
        <v>0</v>
      </c>
      <c r="BG135" s="222">
        <f t="shared" si="6"/>
        <v>0</v>
      </c>
      <c r="BH135" s="222">
        <f t="shared" si="7"/>
        <v>0</v>
      </c>
      <c r="BI135" s="222">
        <f t="shared" si="8"/>
        <v>0</v>
      </c>
      <c r="BJ135" s="17" t="s">
        <v>80</v>
      </c>
      <c r="BK135" s="222">
        <f t="shared" si="9"/>
        <v>0</v>
      </c>
      <c r="BL135" s="17" t="s">
        <v>165</v>
      </c>
      <c r="BM135" s="221" t="s">
        <v>276</v>
      </c>
    </row>
    <row r="136" spans="1:65" s="2" customFormat="1" ht="16.5" customHeight="1">
      <c r="A136" s="34"/>
      <c r="B136" s="35"/>
      <c r="C136" s="209" t="s">
        <v>222</v>
      </c>
      <c r="D136" s="209" t="s">
        <v>161</v>
      </c>
      <c r="E136" s="210" t="s">
        <v>435</v>
      </c>
      <c r="F136" s="211" t="s">
        <v>436</v>
      </c>
      <c r="G136" s="212" t="s">
        <v>434</v>
      </c>
      <c r="H136" s="213">
        <v>1</v>
      </c>
      <c r="I136" s="214"/>
      <c r="J136" s="215">
        <f t="shared" si="0"/>
        <v>0</v>
      </c>
      <c r="K136" s="216"/>
      <c r="L136" s="39"/>
      <c r="M136" s="217" t="s">
        <v>1</v>
      </c>
      <c r="N136" s="218" t="s">
        <v>38</v>
      </c>
      <c r="O136" s="71"/>
      <c r="P136" s="219">
        <f t="shared" si="1"/>
        <v>0</v>
      </c>
      <c r="Q136" s="219">
        <v>0</v>
      </c>
      <c r="R136" s="219">
        <f t="shared" si="2"/>
        <v>0</v>
      </c>
      <c r="S136" s="219">
        <v>0</v>
      </c>
      <c r="T136" s="220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1" t="s">
        <v>165</v>
      </c>
      <c r="AT136" s="221" t="s">
        <v>161</v>
      </c>
      <c r="AU136" s="221" t="s">
        <v>80</v>
      </c>
      <c r="AY136" s="17" t="s">
        <v>159</v>
      </c>
      <c r="BE136" s="222">
        <f t="shared" si="4"/>
        <v>0</v>
      </c>
      <c r="BF136" s="222">
        <f t="shared" si="5"/>
        <v>0</v>
      </c>
      <c r="BG136" s="222">
        <f t="shared" si="6"/>
        <v>0</v>
      </c>
      <c r="BH136" s="222">
        <f t="shared" si="7"/>
        <v>0</v>
      </c>
      <c r="BI136" s="222">
        <f t="shared" si="8"/>
        <v>0</v>
      </c>
      <c r="BJ136" s="17" t="s">
        <v>80</v>
      </c>
      <c r="BK136" s="222">
        <f t="shared" si="9"/>
        <v>0</v>
      </c>
      <c r="BL136" s="17" t="s">
        <v>165</v>
      </c>
      <c r="BM136" s="221" t="s">
        <v>287</v>
      </c>
    </row>
    <row r="137" spans="1:65" s="2" customFormat="1" ht="44.25" customHeight="1">
      <c r="A137" s="34"/>
      <c r="B137" s="35"/>
      <c r="C137" s="209" t="s">
        <v>229</v>
      </c>
      <c r="D137" s="209" t="s">
        <v>161</v>
      </c>
      <c r="E137" s="210" t="s">
        <v>437</v>
      </c>
      <c r="F137" s="211" t="s">
        <v>438</v>
      </c>
      <c r="G137" s="212" t="s">
        <v>412</v>
      </c>
      <c r="H137" s="213">
        <v>1</v>
      </c>
      <c r="I137" s="214"/>
      <c r="J137" s="215">
        <f t="shared" si="0"/>
        <v>0</v>
      </c>
      <c r="K137" s="216"/>
      <c r="L137" s="39"/>
      <c r="M137" s="217" t="s">
        <v>1</v>
      </c>
      <c r="N137" s="218" t="s">
        <v>38</v>
      </c>
      <c r="O137" s="71"/>
      <c r="P137" s="219">
        <f t="shared" si="1"/>
        <v>0</v>
      </c>
      <c r="Q137" s="219">
        <v>0</v>
      </c>
      <c r="R137" s="219">
        <f t="shared" si="2"/>
        <v>0</v>
      </c>
      <c r="S137" s="219">
        <v>0</v>
      </c>
      <c r="T137" s="220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1" t="s">
        <v>165</v>
      </c>
      <c r="AT137" s="221" t="s">
        <v>161</v>
      </c>
      <c r="AU137" s="221" t="s">
        <v>80</v>
      </c>
      <c r="AY137" s="17" t="s">
        <v>159</v>
      </c>
      <c r="BE137" s="222">
        <f t="shared" si="4"/>
        <v>0</v>
      </c>
      <c r="BF137" s="222">
        <f t="shared" si="5"/>
        <v>0</v>
      </c>
      <c r="BG137" s="222">
        <f t="shared" si="6"/>
        <v>0</v>
      </c>
      <c r="BH137" s="222">
        <f t="shared" si="7"/>
        <v>0</v>
      </c>
      <c r="BI137" s="222">
        <f t="shared" si="8"/>
        <v>0</v>
      </c>
      <c r="BJ137" s="17" t="s">
        <v>80</v>
      </c>
      <c r="BK137" s="222">
        <f t="shared" si="9"/>
        <v>0</v>
      </c>
      <c r="BL137" s="17" t="s">
        <v>165</v>
      </c>
      <c r="BM137" s="221" t="s">
        <v>296</v>
      </c>
    </row>
    <row r="138" spans="1:65" s="2" customFormat="1" ht="33" customHeight="1">
      <c r="A138" s="34"/>
      <c r="B138" s="35"/>
      <c r="C138" s="209" t="s">
        <v>233</v>
      </c>
      <c r="D138" s="209" t="s">
        <v>161</v>
      </c>
      <c r="E138" s="210" t="s">
        <v>439</v>
      </c>
      <c r="F138" s="211" t="s">
        <v>440</v>
      </c>
      <c r="G138" s="212" t="s">
        <v>412</v>
      </c>
      <c r="H138" s="213">
        <v>1</v>
      </c>
      <c r="I138" s="214"/>
      <c r="J138" s="215">
        <f t="shared" si="0"/>
        <v>0</v>
      </c>
      <c r="K138" s="216"/>
      <c r="L138" s="39"/>
      <c r="M138" s="217" t="s">
        <v>1</v>
      </c>
      <c r="N138" s="218" t="s">
        <v>38</v>
      </c>
      <c r="O138" s="71"/>
      <c r="P138" s="219">
        <f t="shared" si="1"/>
        <v>0</v>
      </c>
      <c r="Q138" s="219">
        <v>0</v>
      </c>
      <c r="R138" s="219">
        <f t="shared" si="2"/>
        <v>0</v>
      </c>
      <c r="S138" s="219">
        <v>0</v>
      </c>
      <c r="T138" s="220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1" t="s">
        <v>165</v>
      </c>
      <c r="AT138" s="221" t="s">
        <v>161</v>
      </c>
      <c r="AU138" s="221" t="s">
        <v>80</v>
      </c>
      <c r="AY138" s="17" t="s">
        <v>159</v>
      </c>
      <c r="BE138" s="222">
        <f t="shared" si="4"/>
        <v>0</v>
      </c>
      <c r="BF138" s="222">
        <f t="shared" si="5"/>
        <v>0</v>
      </c>
      <c r="BG138" s="222">
        <f t="shared" si="6"/>
        <v>0</v>
      </c>
      <c r="BH138" s="222">
        <f t="shared" si="7"/>
        <v>0</v>
      </c>
      <c r="BI138" s="222">
        <f t="shared" si="8"/>
        <v>0</v>
      </c>
      <c r="BJ138" s="17" t="s">
        <v>80</v>
      </c>
      <c r="BK138" s="222">
        <f t="shared" si="9"/>
        <v>0</v>
      </c>
      <c r="BL138" s="17" t="s">
        <v>165</v>
      </c>
      <c r="BM138" s="221" t="s">
        <v>307</v>
      </c>
    </row>
    <row r="139" spans="1:65" s="2" customFormat="1" ht="16.5" customHeight="1">
      <c r="A139" s="34"/>
      <c r="B139" s="35"/>
      <c r="C139" s="209" t="s">
        <v>8</v>
      </c>
      <c r="D139" s="209" t="s">
        <v>161</v>
      </c>
      <c r="E139" s="210" t="s">
        <v>441</v>
      </c>
      <c r="F139" s="211" t="s">
        <v>442</v>
      </c>
      <c r="G139" s="212" t="s">
        <v>412</v>
      </c>
      <c r="H139" s="213">
        <v>24</v>
      </c>
      <c r="I139" s="214"/>
      <c r="J139" s="215">
        <f t="shared" si="0"/>
        <v>0</v>
      </c>
      <c r="K139" s="216"/>
      <c r="L139" s="39"/>
      <c r="M139" s="217" t="s">
        <v>1</v>
      </c>
      <c r="N139" s="218" t="s">
        <v>38</v>
      </c>
      <c r="O139" s="71"/>
      <c r="P139" s="219">
        <f t="shared" si="1"/>
        <v>0</v>
      </c>
      <c r="Q139" s="219">
        <v>0</v>
      </c>
      <c r="R139" s="219">
        <f t="shared" si="2"/>
        <v>0</v>
      </c>
      <c r="S139" s="219">
        <v>0</v>
      </c>
      <c r="T139" s="220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1" t="s">
        <v>165</v>
      </c>
      <c r="AT139" s="221" t="s">
        <v>161</v>
      </c>
      <c r="AU139" s="221" t="s">
        <v>80</v>
      </c>
      <c r="AY139" s="17" t="s">
        <v>159</v>
      </c>
      <c r="BE139" s="222">
        <f t="shared" si="4"/>
        <v>0</v>
      </c>
      <c r="BF139" s="222">
        <f t="shared" si="5"/>
        <v>0</v>
      </c>
      <c r="BG139" s="222">
        <f t="shared" si="6"/>
        <v>0</v>
      </c>
      <c r="BH139" s="222">
        <f t="shared" si="7"/>
        <v>0</v>
      </c>
      <c r="BI139" s="222">
        <f t="shared" si="8"/>
        <v>0</v>
      </c>
      <c r="BJ139" s="17" t="s">
        <v>80</v>
      </c>
      <c r="BK139" s="222">
        <f t="shared" si="9"/>
        <v>0</v>
      </c>
      <c r="BL139" s="17" t="s">
        <v>165</v>
      </c>
      <c r="BM139" s="221" t="s">
        <v>318</v>
      </c>
    </row>
    <row r="140" spans="1:65" s="2" customFormat="1" ht="16.5" customHeight="1">
      <c r="A140" s="34"/>
      <c r="B140" s="35"/>
      <c r="C140" s="209" t="s">
        <v>244</v>
      </c>
      <c r="D140" s="209" t="s">
        <v>161</v>
      </c>
      <c r="E140" s="210" t="s">
        <v>443</v>
      </c>
      <c r="F140" s="211" t="s">
        <v>444</v>
      </c>
      <c r="G140" s="212" t="s">
        <v>445</v>
      </c>
      <c r="H140" s="213">
        <v>1</v>
      </c>
      <c r="I140" s="214"/>
      <c r="J140" s="215">
        <f t="shared" si="0"/>
        <v>0</v>
      </c>
      <c r="K140" s="216"/>
      <c r="L140" s="39"/>
      <c r="M140" s="217" t="s">
        <v>1</v>
      </c>
      <c r="N140" s="218" t="s">
        <v>38</v>
      </c>
      <c r="O140" s="71"/>
      <c r="P140" s="219">
        <f t="shared" si="1"/>
        <v>0</v>
      </c>
      <c r="Q140" s="219">
        <v>0</v>
      </c>
      <c r="R140" s="219">
        <f t="shared" si="2"/>
        <v>0</v>
      </c>
      <c r="S140" s="219">
        <v>0</v>
      </c>
      <c r="T140" s="220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1" t="s">
        <v>165</v>
      </c>
      <c r="AT140" s="221" t="s">
        <v>161</v>
      </c>
      <c r="AU140" s="221" t="s">
        <v>80</v>
      </c>
      <c r="AY140" s="17" t="s">
        <v>159</v>
      </c>
      <c r="BE140" s="222">
        <f t="shared" si="4"/>
        <v>0</v>
      </c>
      <c r="BF140" s="222">
        <f t="shared" si="5"/>
        <v>0</v>
      </c>
      <c r="BG140" s="222">
        <f t="shared" si="6"/>
        <v>0</v>
      </c>
      <c r="BH140" s="222">
        <f t="shared" si="7"/>
        <v>0</v>
      </c>
      <c r="BI140" s="222">
        <f t="shared" si="8"/>
        <v>0</v>
      </c>
      <c r="BJ140" s="17" t="s">
        <v>80</v>
      </c>
      <c r="BK140" s="222">
        <f t="shared" si="9"/>
        <v>0</v>
      </c>
      <c r="BL140" s="17" t="s">
        <v>165</v>
      </c>
      <c r="BM140" s="221" t="s">
        <v>329</v>
      </c>
    </row>
    <row r="141" spans="1:65" s="2" customFormat="1" ht="16.5" customHeight="1">
      <c r="A141" s="34"/>
      <c r="B141" s="35"/>
      <c r="C141" s="209" t="s">
        <v>250</v>
      </c>
      <c r="D141" s="209" t="s">
        <v>161</v>
      </c>
      <c r="E141" s="210" t="s">
        <v>446</v>
      </c>
      <c r="F141" s="211" t="s">
        <v>447</v>
      </c>
      <c r="G141" s="212" t="s">
        <v>445</v>
      </c>
      <c r="H141" s="213">
        <v>1</v>
      </c>
      <c r="I141" s="214"/>
      <c r="J141" s="215">
        <f t="shared" si="0"/>
        <v>0</v>
      </c>
      <c r="K141" s="216"/>
      <c r="L141" s="39"/>
      <c r="M141" s="217" t="s">
        <v>1</v>
      </c>
      <c r="N141" s="218" t="s">
        <v>38</v>
      </c>
      <c r="O141" s="71"/>
      <c r="P141" s="219">
        <f t="shared" si="1"/>
        <v>0</v>
      </c>
      <c r="Q141" s="219">
        <v>0</v>
      </c>
      <c r="R141" s="219">
        <f t="shared" si="2"/>
        <v>0</v>
      </c>
      <c r="S141" s="219">
        <v>0</v>
      </c>
      <c r="T141" s="220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1" t="s">
        <v>165</v>
      </c>
      <c r="AT141" s="221" t="s">
        <v>161</v>
      </c>
      <c r="AU141" s="221" t="s">
        <v>80</v>
      </c>
      <c r="AY141" s="17" t="s">
        <v>159</v>
      </c>
      <c r="BE141" s="222">
        <f t="shared" si="4"/>
        <v>0</v>
      </c>
      <c r="BF141" s="222">
        <f t="shared" si="5"/>
        <v>0</v>
      </c>
      <c r="BG141" s="222">
        <f t="shared" si="6"/>
        <v>0</v>
      </c>
      <c r="BH141" s="222">
        <f t="shared" si="7"/>
        <v>0</v>
      </c>
      <c r="BI141" s="222">
        <f t="shared" si="8"/>
        <v>0</v>
      </c>
      <c r="BJ141" s="17" t="s">
        <v>80</v>
      </c>
      <c r="BK141" s="222">
        <f t="shared" si="9"/>
        <v>0</v>
      </c>
      <c r="BL141" s="17" t="s">
        <v>165</v>
      </c>
      <c r="BM141" s="221" t="s">
        <v>346</v>
      </c>
    </row>
    <row r="142" spans="1:65" s="2" customFormat="1" ht="21.75" customHeight="1">
      <c r="A142" s="34"/>
      <c r="B142" s="35"/>
      <c r="C142" s="209" t="s">
        <v>256</v>
      </c>
      <c r="D142" s="209" t="s">
        <v>161</v>
      </c>
      <c r="E142" s="210" t="s">
        <v>448</v>
      </c>
      <c r="F142" s="211" t="s">
        <v>449</v>
      </c>
      <c r="G142" s="212" t="s">
        <v>412</v>
      </c>
      <c r="H142" s="213">
        <v>1</v>
      </c>
      <c r="I142" s="214"/>
      <c r="J142" s="215">
        <f t="shared" si="0"/>
        <v>0</v>
      </c>
      <c r="K142" s="216"/>
      <c r="L142" s="39"/>
      <c r="M142" s="217" t="s">
        <v>1</v>
      </c>
      <c r="N142" s="218" t="s">
        <v>38</v>
      </c>
      <c r="O142" s="71"/>
      <c r="P142" s="219">
        <f t="shared" si="1"/>
        <v>0</v>
      </c>
      <c r="Q142" s="219">
        <v>0</v>
      </c>
      <c r="R142" s="219">
        <f t="shared" si="2"/>
        <v>0</v>
      </c>
      <c r="S142" s="219">
        <v>0</v>
      </c>
      <c r="T142" s="220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1" t="s">
        <v>165</v>
      </c>
      <c r="AT142" s="221" t="s">
        <v>161</v>
      </c>
      <c r="AU142" s="221" t="s">
        <v>80</v>
      </c>
      <c r="AY142" s="17" t="s">
        <v>159</v>
      </c>
      <c r="BE142" s="222">
        <f t="shared" si="4"/>
        <v>0</v>
      </c>
      <c r="BF142" s="222">
        <f t="shared" si="5"/>
        <v>0</v>
      </c>
      <c r="BG142" s="222">
        <f t="shared" si="6"/>
        <v>0</v>
      </c>
      <c r="BH142" s="222">
        <f t="shared" si="7"/>
        <v>0</v>
      </c>
      <c r="BI142" s="222">
        <f t="shared" si="8"/>
        <v>0</v>
      </c>
      <c r="BJ142" s="17" t="s">
        <v>80</v>
      </c>
      <c r="BK142" s="222">
        <f t="shared" si="9"/>
        <v>0</v>
      </c>
      <c r="BL142" s="17" t="s">
        <v>165</v>
      </c>
      <c r="BM142" s="221" t="s">
        <v>355</v>
      </c>
    </row>
    <row r="143" spans="1:65" s="2" customFormat="1" ht="16.5" customHeight="1">
      <c r="A143" s="34"/>
      <c r="B143" s="35"/>
      <c r="C143" s="209" t="s">
        <v>261</v>
      </c>
      <c r="D143" s="209" t="s">
        <v>161</v>
      </c>
      <c r="E143" s="210" t="s">
        <v>450</v>
      </c>
      <c r="F143" s="211" t="s">
        <v>451</v>
      </c>
      <c r="G143" s="212" t="s">
        <v>445</v>
      </c>
      <c r="H143" s="213">
        <v>1</v>
      </c>
      <c r="I143" s="214"/>
      <c r="J143" s="215">
        <f t="shared" si="0"/>
        <v>0</v>
      </c>
      <c r="K143" s="216"/>
      <c r="L143" s="39"/>
      <c r="M143" s="217" t="s">
        <v>1</v>
      </c>
      <c r="N143" s="218" t="s">
        <v>38</v>
      </c>
      <c r="O143" s="71"/>
      <c r="P143" s="219">
        <f t="shared" si="1"/>
        <v>0</v>
      </c>
      <c r="Q143" s="219">
        <v>0</v>
      </c>
      <c r="R143" s="219">
        <f t="shared" si="2"/>
        <v>0</v>
      </c>
      <c r="S143" s="219">
        <v>0</v>
      </c>
      <c r="T143" s="220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1" t="s">
        <v>165</v>
      </c>
      <c r="AT143" s="221" t="s">
        <v>161</v>
      </c>
      <c r="AU143" s="221" t="s">
        <v>80</v>
      </c>
      <c r="AY143" s="17" t="s">
        <v>159</v>
      </c>
      <c r="BE143" s="222">
        <f t="shared" si="4"/>
        <v>0</v>
      </c>
      <c r="BF143" s="222">
        <f t="shared" si="5"/>
        <v>0</v>
      </c>
      <c r="BG143" s="222">
        <f t="shared" si="6"/>
        <v>0</v>
      </c>
      <c r="BH143" s="222">
        <f t="shared" si="7"/>
        <v>0</v>
      </c>
      <c r="BI143" s="222">
        <f t="shared" si="8"/>
        <v>0</v>
      </c>
      <c r="BJ143" s="17" t="s">
        <v>80</v>
      </c>
      <c r="BK143" s="222">
        <f t="shared" si="9"/>
        <v>0</v>
      </c>
      <c r="BL143" s="17" t="s">
        <v>165</v>
      </c>
      <c r="BM143" s="221" t="s">
        <v>370</v>
      </c>
    </row>
    <row r="144" spans="1:65" s="2" customFormat="1" ht="16.5" customHeight="1">
      <c r="A144" s="34"/>
      <c r="B144" s="35"/>
      <c r="C144" s="209" t="s">
        <v>267</v>
      </c>
      <c r="D144" s="209" t="s">
        <v>161</v>
      </c>
      <c r="E144" s="210" t="s">
        <v>452</v>
      </c>
      <c r="F144" s="211" t="s">
        <v>453</v>
      </c>
      <c r="G144" s="212" t="s">
        <v>445</v>
      </c>
      <c r="H144" s="213">
        <v>1</v>
      </c>
      <c r="I144" s="214"/>
      <c r="J144" s="215">
        <f t="shared" si="0"/>
        <v>0</v>
      </c>
      <c r="K144" s="216"/>
      <c r="L144" s="39"/>
      <c r="M144" s="217" t="s">
        <v>1</v>
      </c>
      <c r="N144" s="218" t="s">
        <v>38</v>
      </c>
      <c r="O144" s="71"/>
      <c r="P144" s="219">
        <f t="shared" si="1"/>
        <v>0</v>
      </c>
      <c r="Q144" s="219">
        <v>0</v>
      </c>
      <c r="R144" s="219">
        <f t="shared" si="2"/>
        <v>0</v>
      </c>
      <c r="S144" s="219">
        <v>0</v>
      </c>
      <c r="T144" s="220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1" t="s">
        <v>165</v>
      </c>
      <c r="AT144" s="221" t="s">
        <v>161</v>
      </c>
      <c r="AU144" s="221" t="s">
        <v>80</v>
      </c>
      <c r="AY144" s="17" t="s">
        <v>159</v>
      </c>
      <c r="BE144" s="222">
        <f t="shared" si="4"/>
        <v>0</v>
      </c>
      <c r="BF144" s="222">
        <f t="shared" si="5"/>
        <v>0</v>
      </c>
      <c r="BG144" s="222">
        <f t="shared" si="6"/>
        <v>0</v>
      </c>
      <c r="BH144" s="222">
        <f t="shared" si="7"/>
        <v>0</v>
      </c>
      <c r="BI144" s="222">
        <f t="shared" si="8"/>
        <v>0</v>
      </c>
      <c r="BJ144" s="17" t="s">
        <v>80</v>
      </c>
      <c r="BK144" s="222">
        <f t="shared" si="9"/>
        <v>0</v>
      </c>
      <c r="BL144" s="17" t="s">
        <v>165</v>
      </c>
      <c r="BM144" s="221" t="s">
        <v>388</v>
      </c>
    </row>
    <row r="145" spans="1:65" s="2" customFormat="1" ht="16.5" customHeight="1">
      <c r="A145" s="34"/>
      <c r="B145" s="35"/>
      <c r="C145" s="209" t="s">
        <v>7</v>
      </c>
      <c r="D145" s="209" t="s">
        <v>161</v>
      </c>
      <c r="E145" s="210" t="s">
        <v>454</v>
      </c>
      <c r="F145" s="211" t="s">
        <v>455</v>
      </c>
      <c r="G145" s="212" t="s">
        <v>445</v>
      </c>
      <c r="H145" s="213">
        <v>1</v>
      </c>
      <c r="I145" s="214"/>
      <c r="J145" s="215">
        <f t="shared" si="0"/>
        <v>0</v>
      </c>
      <c r="K145" s="216"/>
      <c r="L145" s="39"/>
      <c r="M145" s="217" t="s">
        <v>1</v>
      </c>
      <c r="N145" s="218" t="s">
        <v>38</v>
      </c>
      <c r="O145" s="71"/>
      <c r="P145" s="219">
        <f t="shared" si="1"/>
        <v>0</v>
      </c>
      <c r="Q145" s="219">
        <v>0</v>
      </c>
      <c r="R145" s="219">
        <f t="shared" si="2"/>
        <v>0</v>
      </c>
      <c r="S145" s="219">
        <v>0</v>
      </c>
      <c r="T145" s="220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1" t="s">
        <v>165</v>
      </c>
      <c r="AT145" s="221" t="s">
        <v>161</v>
      </c>
      <c r="AU145" s="221" t="s">
        <v>80</v>
      </c>
      <c r="AY145" s="17" t="s">
        <v>159</v>
      </c>
      <c r="BE145" s="222">
        <f t="shared" si="4"/>
        <v>0</v>
      </c>
      <c r="BF145" s="222">
        <f t="shared" si="5"/>
        <v>0</v>
      </c>
      <c r="BG145" s="222">
        <f t="shared" si="6"/>
        <v>0</v>
      </c>
      <c r="BH145" s="222">
        <f t="shared" si="7"/>
        <v>0</v>
      </c>
      <c r="BI145" s="222">
        <f t="shared" si="8"/>
        <v>0</v>
      </c>
      <c r="BJ145" s="17" t="s">
        <v>80</v>
      </c>
      <c r="BK145" s="222">
        <f t="shared" si="9"/>
        <v>0</v>
      </c>
      <c r="BL145" s="17" t="s">
        <v>165</v>
      </c>
      <c r="BM145" s="221" t="s">
        <v>399</v>
      </c>
    </row>
    <row r="146" spans="2:63" s="12" customFormat="1" ht="25.9" customHeight="1">
      <c r="B146" s="193"/>
      <c r="C146" s="194"/>
      <c r="D146" s="195" t="s">
        <v>72</v>
      </c>
      <c r="E146" s="196" t="s">
        <v>456</v>
      </c>
      <c r="F146" s="196" t="s">
        <v>457</v>
      </c>
      <c r="G146" s="194"/>
      <c r="H146" s="194"/>
      <c r="I146" s="197"/>
      <c r="J146" s="198">
        <f>BK146</f>
        <v>0</v>
      </c>
      <c r="K146" s="194"/>
      <c r="L146" s="199"/>
      <c r="M146" s="200"/>
      <c r="N146" s="201"/>
      <c r="O146" s="201"/>
      <c r="P146" s="202">
        <f>SUM(P147:P150)</f>
        <v>0</v>
      </c>
      <c r="Q146" s="201"/>
      <c r="R146" s="202">
        <f>SUM(R147:R150)</f>
        <v>0</v>
      </c>
      <c r="S146" s="201"/>
      <c r="T146" s="203">
        <f>SUM(T147:T150)</f>
        <v>0</v>
      </c>
      <c r="AR146" s="204" t="s">
        <v>177</v>
      </c>
      <c r="AT146" s="205" t="s">
        <v>72</v>
      </c>
      <c r="AU146" s="205" t="s">
        <v>73</v>
      </c>
      <c r="AY146" s="204" t="s">
        <v>159</v>
      </c>
      <c r="BK146" s="206">
        <f>SUM(BK147:BK150)</f>
        <v>0</v>
      </c>
    </row>
    <row r="147" spans="1:65" s="2" customFormat="1" ht="16.5" customHeight="1">
      <c r="A147" s="34"/>
      <c r="B147" s="35"/>
      <c r="C147" s="209" t="s">
        <v>276</v>
      </c>
      <c r="D147" s="209" t="s">
        <v>161</v>
      </c>
      <c r="E147" s="210" t="s">
        <v>458</v>
      </c>
      <c r="F147" s="211" t="s">
        <v>459</v>
      </c>
      <c r="G147" s="212" t="s">
        <v>445</v>
      </c>
      <c r="H147" s="213">
        <v>1</v>
      </c>
      <c r="I147" s="214"/>
      <c r="J147" s="215">
        <f>ROUND(I147*H147,2)</f>
        <v>0</v>
      </c>
      <c r="K147" s="216"/>
      <c r="L147" s="39"/>
      <c r="M147" s="217" t="s">
        <v>1</v>
      </c>
      <c r="N147" s="218" t="s">
        <v>38</v>
      </c>
      <c r="O147" s="71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1" t="s">
        <v>165</v>
      </c>
      <c r="AT147" s="221" t="s">
        <v>161</v>
      </c>
      <c r="AU147" s="221" t="s">
        <v>80</v>
      </c>
      <c r="AY147" s="17" t="s">
        <v>159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7" t="s">
        <v>80</v>
      </c>
      <c r="BK147" s="222">
        <f>ROUND(I147*H147,2)</f>
        <v>0</v>
      </c>
      <c r="BL147" s="17" t="s">
        <v>165</v>
      </c>
      <c r="BM147" s="221" t="s">
        <v>460</v>
      </c>
    </row>
    <row r="148" spans="1:65" s="2" customFormat="1" ht="16.5" customHeight="1">
      <c r="A148" s="34"/>
      <c r="B148" s="35"/>
      <c r="C148" s="209" t="s">
        <v>281</v>
      </c>
      <c r="D148" s="209" t="s">
        <v>161</v>
      </c>
      <c r="E148" s="210" t="s">
        <v>461</v>
      </c>
      <c r="F148" s="211" t="s">
        <v>462</v>
      </c>
      <c r="G148" s="212" t="s">
        <v>463</v>
      </c>
      <c r="H148" s="213">
        <v>6</v>
      </c>
      <c r="I148" s="214"/>
      <c r="J148" s="215">
        <f>ROUND(I148*H148,2)</f>
        <v>0</v>
      </c>
      <c r="K148" s="216"/>
      <c r="L148" s="39"/>
      <c r="M148" s="217" t="s">
        <v>1</v>
      </c>
      <c r="N148" s="218" t="s">
        <v>38</v>
      </c>
      <c r="O148" s="71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1" t="s">
        <v>165</v>
      </c>
      <c r="AT148" s="221" t="s">
        <v>161</v>
      </c>
      <c r="AU148" s="221" t="s">
        <v>80</v>
      </c>
      <c r="AY148" s="17" t="s">
        <v>159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7" t="s">
        <v>80</v>
      </c>
      <c r="BK148" s="222">
        <f>ROUND(I148*H148,2)</f>
        <v>0</v>
      </c>
      <c r="BL148" s="17" t="s">
        <v>165</v>
      </c>
      <c r="BM148" s="221" t="s">
        <v>464</v>
      </c>
    </row>
    <row r="149" spans="1:65" s="2" customFormat="1" ht="16.5" customHeight="1">
      <c r="A149" s="34"/>
      <c r="B149" s="35"/>
      <c r="C149" s="209" t="s">
        <v>287</v>
      </c>
      <c r="D149" s="209" t="s">
        <v>161</v>
      </c>
      <c r="E149" s="210" t="s">
        <v>465</v>
      </c>
      <c r="F149" s="211" t="s">
        <v>466</v>
      </c>
      <c r="G149" s="212" t="s">
        <v>463</v>
      </c>
      <c r="H149" s="213">
        <v>4</v>
      </c>
      <c r="I149" s="214"/>
      <c r="J149" s="215">
        <f>ROUND(I149*H149,2)</f>
        <v>0</v>
      </c>
      <c r="K149" s="216"/>
      <c r="L149" s="39"/>
      <c r="M149" s="217" t="s">
        <v>1</v>
      </c>
      <c r="N149" s="218" t="s">
        <v>38</v>
      </c>
      <c r="O149" s="7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1" t="s">
        <v>165</v>
      </c>
      <c r="AT149" s="221" t="s">
        <v>161</v>
      </c>
      <c r="AU149" s="221" t="s">
        <v>80</v>
      </c>
      <c r="AY149" s="17" t="s">
        <v>159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80</v>
      </c>
      <c r="BK149" s="222">
        <f>ROUND(I149*H149,2)</f>
        <v>0</v>
      </c>
      <c r="BL149" s="17" t="s">
        <v>165</v>
      </c>
      <c r="BM149" s="221" t="s">
        <v>467</v>
      </c>
    </row>
    <row r="150" spans="1:65" s="2" customFormat="1" ht="16.5" customHeight="1">
      <c r="A150" s="34"/>
      <c r="B150" s="35"/>
      <c r="C150" s="209" t="s">
        <v>291</v>
      </c>
      <c r="D150" s="209" t="s">
        <v>161</v>
      </c>
      <c r="E150" s="210" t="s">
        <v>468</v>
      </c>
      <c r="F150" s="211" t="s">
        <v>469</v>
      </c>
      <c r="G150" s="212" t="s">
        <v>463</v>
      </c>
      <c r="H150" s="213">
        <v>2</v>
      </c>
      <c r="I150" s="214"/>
      <c r="J150" s="215">
        <f>ROUND(I150*H150,2)</f>
        <v>0</v>
      </c>
      <c r="K150" s="216"/>
      <c r="L150" s="39"/>
      <c r="M150" s="217" t="s">
        <v>1</v>
      </c>
      <c r="N150" s="218" t="s">
        <v>38</v>
      </c>
      <c r="O150" s="71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1" t="s">
        <v>165</v>
      </c>
      <c r="AT150" s="221" t="s">
        <v>161</v>
      </c>
      <c r="AU150" s="221" t="s">
        <v>80</v>
      </c>
      <c r="AY150" s="17" t="s">
        <v>159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7" t="s">
        <v>80</v>
      </c>
      <c r="BK150" s="222">
        <f>ROUND(I150*H150,2)</f>
        <v>0</v>
      </c>
      <c r="BL150" s="17" t="s">
        <v>165</v>
      </c>
      <c r="BM150" s="221" t="s">
        <v>470</v>
      </c>
    </row>
    <row r="151" spans="2:63" s="12" customFormat="1" ht="25.9" customHeight="1">
      <c r="B151" s="193"/>
      <c r="C151" s="194"/>
      <c r="D151" s="195" t="s">
        <v>72</v>
      </c>
      <c r="E151" s="196" t="s">
        <v>471</v>
      </c>
      <c r="F151" s="196" t="s">
        <v>472</v>
      </c>
      <c r="G151" s="194"/>
      <c r="H151" s="194"/>
      <c r="I151" s="197"/>
      <c r="J151" s="198">
        <f>BK151</f>
        <v>0</v>
      </c>
      <c r="K151" s="194"/>
      <c r="L151" s="199"/>
      <c r="M151" s="200"/>
      <c r="N151" s="201"/>
      <c r="O151" s="201"/>
      <c r="P151" s="202">
        <f>SUM(P152:P234)</f>
        <v>0</v>
      </c>
      <c r="Q151" s="201"/>
      <c r="R151" s="202">
        <f>SUM(R152:R234)</f>
        <v>0</v>
      </c>
      <c r="S151" s="201"/>
      <c r="T151" s="203">
        <f>SUM(T152:T234)</f>
        <v>0</v>
      </c>
      <c r="AR151" s="204" t="s">
        <v>177</v>
      </c>
      <c r="AT151" s="205" t="s">
        <v>72</v>
      </c>
      <c r="AU151" s="205" t="s">
        <v>73</v>
      </c>
      <c r="AY151" s="204" t="s">
        <v>159</v>
      </c>
      <c r="BK151" s="206">
        <f>SUM(BK152:BK234)</f>
        <v>0</v>
      </c>
    </row>
    <row r="152" spans="1:65" s="2" customFormat="1" ht="16.5" customHeight="1">
      <c r="A152" s="34"/>
      <c r="B152" s="35"/>
      <c r="C152" s="209" t="s">
        <v>296</v>
      </c>
      <c r="D152" s="209" t="s">
        <v>161</v>
      </c>
      <c r="E152" s="210" t="s">
        <v>473</v>
      </c>
      <c r="F152" s="211" t="s">
        <v>474</v>
      </c>
      <c r="G152" s="212" t="s">
        <v>445</v>
      </c>
      <c r="H152" s="213">
        <v>1</v>
      </c>
      <c r="I152" s="214"/>
      <c r="J152" s="215">
        <f aca="true" t="shared" si="10" ref="J152:J183">ROUND(I152*H152,2)</f>
        <v>0</v>
      </c>
      <c r="K152" s="216"/>
      <c r="L152" s="39"/>
      <c r="M152" s="217" t="s">
        <v>1</v>
      </c>
      <c r="N152" s="218" t="s">
        <v>38</v>
      </c>
      <c r="O152" s="71"/>
      <c r="P152" s="219">
        <f aca="true" t="shared" si="11" ref="P152:P183">O152*H152</f>
        <v>0</v>
      </c>
      <c r="Q152" s="219">
        <v>0</v>
      </c>
      <c r="R152" s="219">
        <f aca="true" t="shared" si="12" ref="R152:R183">Q152*H152</f>
        <v>0</v>
      </c>
      <c r="S152" s="219">
        <v>0</v>
      </c>
      <c r="T152" s="220">
        <f aca="true" t="shared" si="13" ref="T152:T183"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1" t="s">
        <v>165</v>
      </c>
      <c r="AT152" s="221" t="s">
        <v>161</v>
      </c>
      <c r="AU152" s="221" t="s">
        <v>80</v>
      </c>
      <c r="AY152" s="17" t="s">
        <v>159</v>
      </c>
      <c r="BE152" s="222">
        <f aca="true" t="shared" si="14" ref="BE152:BE183">IF(N152="základní",J152,0)</f>
        <v>0</v>
      </c>
      <c r="BF152" s="222">
        <f aca="true" t="shared" si="15" ref="BF152:BF183">IF(N152="snížená",J152,0)</f>
        <v>0</v>
      </c>
      <c r="BG152" s="222">
        <f aca="true" t="shared" si="16" ref="BG152:BG183">IF(N152="zákl. přenesená",J152,0)</f>
        <v>0</v>
      </c>
      <c r="BH152" s="222">
        <f aca="true" t="shared" si="17" ref="BH152:BH183">IF(N152="sníž. přenesená",J152,0)</f>
        <v>0</v>
      </c>
      <c r="BI152" s="222">
        <f aca="true" t="shared" si="18" ref="BI152:BI183">IF(N152="nulová",J152,0)</f>
        <v>0</v>
      </c>
      <c r="BJ152" s="17" t="s">
        <v>80</v>
      </c>
      <c r="BK152" s="222">
        <f aca="true" t="shared" si="19" ref="BK152:BK183">ROUND(I152*H152,2)</f>
        <v>0</v>
      </c>
      <c r="BL152" s="17" t="s">
        <v>165</v>
      </c>
      <c r="BM152" s="221" t="s">
        <v>95</v>
      </c>
    </row>
    <row r="153" spans="1:65" s="2" customFormat="1" ht="16.5" customHeight="1">
      <c r="A153" s="34"/>
      <c r="B153" s="35"/>
      <c r="C153" s="209" t="s">
        <v>302</v>
      </c>
      <c r="D153" s="209" t="s">
        <v>161</v>
      </c>
      <c r="E153" s="210" t="s">
        <v>475</v>
      </c>
      <c r="F153" s="211" t="s">
        <v>476</v>
      </c>
      <c r="G153" s="212" t="s">
        <v>445</v>
      </c>
      <c r="H153" s="213">
        <v>1</v>
      </c>
      <c r="I153" s="214"/>
      <c r="J153" s="215">
        <f t="shared" si="10"/>
        <v>0</v>
      </c>
      <c r="K153" s="216"/>
      <c r="L153" s="39"/>
      <c r="M153" s="217" t="s">
        <v>1</v>
      </c>
      <c r="N153" s="218" t="s">
        <v>38</v>
      </c>
      <c r="O153" s="71"/>
      <c r="P153" s="219">
        <f t="shared" si="11"/>
        <v>0</v>
      </c>
      <c r="Q153" s="219">
        <v>0</v>
      </c>
      <c r="R153" s="219">
        <f t="shared" si="12"/>
        <v>0</v>
      </c>
      <c r="S153" s="219">
        <v>0</v>
      </c>
      <c r="T153" s="220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1" t="s">
        <v>165</v>
      </c>
      <c r="AT153" s="221" t="s">
        <v>161</v>
      </c>
      <c r="AU153" s="221" t="s">
        <v>80</v>
      </c>
      <c r="AY153" s="17" t="s">
        <v>159</v>
      </c>
      <c r="BE153" s="222">
        <f t="shared" si="14"/>
        <v>0</v>
      </c>
      <c r="BF153" s="222">
        <f t="shared" si="15"/>
        <v>0</v>
      </c>
      <c r="BG153" s="222">
        <f t="shared" si="16"/>
        <v>0</v>
      </c>
      <c r="BH153" s="222">
        <f t="shared" si="17"/>
        <v>0</v>
      </c>
      <c r="BI153" s="222">
        <f t="shared" si="18"/>
        <v>0</v>
      </c>
      <c r="BJ153" s="17" t="s">
        <v>80</v>
      </c>
      <c r="BK153" s="222">
        <f t="shared" si="19"/>
        <v>0</v>
      </c>
      <c r="BL153" s="17" t="s">
        <v>165</v>
      </c>
      <c r="BM153" s="221" t="s">
        <v>107</v>
      </c>
    </row>
    <row r="154" spans="1:65" s="2" customFormat="1" ht="16.5" customHeight="1">
      <c r="A154" s="34"/>
      <c r="B154" s="35"/>
      <c r="C154" s="209" t="s">
        <v>307</v>
      </c>
      <c r="D154" s="209" t="s">
        <v>161</v>
      </c>
      <c r="E154" s="210" t="s">
        <v>477</v>
      </c>
      <c r="F154" s="211" t="s">
        <v>478</v>
      </c>
      <c r="G154" s="212" t="s">
        <v>445</v>
      </c>
      <c r="H154" s="213">
        <v>1</v>
      </c>
      <c r="I154" s="214"/>
      <c r="J154" s="215">
        <f t="shared" si="10"/>
        <v>0</v>
      </c>
      <c r="K154" s="216"/>
      <c r="L154" s="39"/>
      <c r="M154" s="217" t="s">
        <v>1</v>
      </c>
      <c r="N154" s="218" t="s">
        <v>38</v>
      </c>
      <c r="O154" s="71"/>
      <c r="P154" s="219">
        <f t="shared" si="11"/>
        <v>0</v>
      </c>
      <c r="Q154" s="219">
        <v>0</v>
      </c>
      <c r="R154" s="219">
        <f t="shared" si="12"/>
        <v>0</v>
      </c>
      <c r="S154" s="219">
        <v>0</v>
      </c>
      <c r="T154" s="220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1" t="s">
        <v>165</v>
      </c>
      <c r="AT154" s="221" t="s">
        <v>161</v>
      </c>
      <c r="AU154" s="221" t="s">
        <v>80</v>
      </c>
      <c r="AY154" s="17" t="s">
        <v>159</v>
      </c>
      <c r="BE154" s="222">
        <f t="shared" si="14"/>
        <v>0</v>
      </c>
      <c r="BF154" s="222">
        <f t="shared" si="15"/>
        <v>0</v>
      </c>
      <c r="BG154" s="222">
        <f t="shared" si="16"/>
        <v>0</v>
      </c>
      <c r="BH154" s="222">
        <f t="shared" si="17"/>
        <v>0</v>
      </c>
      <c r="BI154" s="222">
        <f t="shared" si="18"/>
        <v>0</v>
      </c>
      <c r="BJ154" s="17" t="s">
        <v>80</v>
      </c>
      <c r="BK154" s="222">
        <f t="shared" si="19"/>
        <v>0</v>
      </c>
      <c r="BL154" s="17" t="s">
        <v>165</v>
      </c>
      <c r="BM154" s="221" t="s">
        <v>113</v>
      </c>
    </row>
    <row r="155" spans="1:65" s="2" customFormat="1" ht="16.5" customHeight="1">
      <c r="A155" s="34"/>
      <c r="B155" s="35"/>
      <c r="C155" s="209" t="s">
        <v>311</v>
      </c>
      <c r="D155" s="209" t="s">
        <v>161</v>
      </c>
      <c r="E155" s="210" t="s">
        <v>479</v>
      </c>
      <c r="F155" s="211" t="s">
        <v>480</v>
      </c>
      <c r="G155" s="212" t="s">
        <v>445</v>
      </c>
      <c r="H155" s="213">
        <v>1</v>
      </c>
      <c r="I155" s="214"/>
      <c r="J155" s="215">
        <f t="shared" si="10"/>
        <v>0</v>
      </c>
      <c r="K155" s="216"/>
      <c r="L155" s="39"/>
      <c r="M155" s="217" t="s">
        <v>1</v>
      </c>
      <c r="N155" s="218" t="s">
        <v>38</v>
      </c>
      <c r="O155" s="71"/>
      <c r="P155" s="219">
        <f t="shared" si="11"/>
        <v>0</v>
      </c>
      <c r="Q155" s="219">
        <v>0</v>
      </c>
      <c r="R155" s="219">
        <f t="shared" si="12"/>
        <v>0</v>
      </c>
      <c r="S155" s="219">
        <v>0</v>
      </c>
      <c r="T155" s="220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1" t="s">
        <v>165</v>
      </c>
      <c r="AT155" s="221" t="s">
        <v>161</v>
      </c>
      <c r="AU155" s="221" t="s">
        <v>80</v>
      </c>
      <c r="AY155" s="17" t="s">
        <v>159</v>
      </c>
      <c r="BE155" s="222">
        <f t="shared" si="14"/>
        <v>0</v>
      </c>
      <c r="BF155" s="222">
        <f t="shared" si="15"/>
        <v>0</v>
      </c>
      <c r="BG155" s="222">
        <f t="shared" si="16"/>
        <v>0</v>
      </c>
      <c r="BH155" s="222">
        <f t="shared" si="17"/>
        <v>0</v>
      </c>
      <c r="BI155" s="222">
        <f t="shared" si="18"/>
        <v>0</v>
      </c>
      <c r="BJ155" s="17" t="s">
        <v>80</v>
      </c>
      <c r="BK155" s="222">
        <f t="shared" si="19"/>
        <v>0</v>
      </c>
      <c r="BL155" s="17" t="s">
        <v>165</v>
      </c>
      <c r="BM155" s="221" t="s">
        <v>119</v>
      </c>
    </row>
    <row r="156" spans="1:65" s="2" customFormat="1" ht="16.5" customHeight="1">
      <c r="A156" s="34"/>
      <c r="B156" s="35"/>
      <c r="C156" s="209" t="s">
        <v>318</v>
      </c>
      <c r="D156" s="209" t="s">
        <v>161</v>
      </c>
      <c r="E156" s="210" t="s">
        <v>481</v>
      </c>
      <c r="F156" s="211" t="s">
        <v>379</v>
      </c>
      <c r="G156" s="212" t="s">
        <v>445</v>
      </c>
      <c r="H156" s="213">
        <v>1</v>
      </c>
      <c r="I156" s="214"/>
      <c r="J156" s="215">
        <f t="shared" si="10"/>
        <v>0</v>
      </c>
      <c r="K156" s="216"/>
      <c r="L156" s="39"/>
      <c r="M156" s="217" t="s">
        <v>1</v>
      </c>
      <c r="N156" s="218" t="s">
        <v>38</v>
      </c>
      <c r="O156" s="71"/>
      <c r="P156" s="219">
        <f t="shared" si="11"/>
        <v>0</v>
      </c>
      <c r="Q156" s="219">
        <v>0</v>
      </c>
      <c r="R156" s="219">
        <f t="shared" si="12"/>
        <v>0</v>
      </c>
      <c r="S156" s="219">
        <v>0</v>
      </c>
      <c r="T156" s="220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1" t="s">
        <v>165</v>
      </c>
      <c r="AT156" s="221" t="s">
        <v>161</v>
      </c>
      <c r="AU156" s="221" t="s">
        <v>80</v>
      </c>
      <c r="AY156" s="17" t="s">
        <v>159</v>
      </c>
      <c r="BE156" s="222">
        <f t="shared" si="14"/>
        <v>0</v>
      </c>
      <c r="BF156" s="222">
        <f t="shared" si="15"/>
        <v>0</v>
      </c>
      <c r="BG156" s="222">
        <f t="shared" si="16"/>
        <v>0</v>
      </c>
      <c r="BH156" s="222">
        <f t="shared" si="17"/>
        <v>0</v>
      </c>
      <c r="BI156" s="222">
        <f t="shared" si="18"/>
        <v>0</v>
      </c>
      <c r="BJ156" s="17" t="s">
        <v>80</v>
      </c>
      <c r="BK156" s="222">
        <f t="shared" si="19"/>
        <v>0</v>
      </c>
      <c r="BL156" s="17" t="s">
        <v>165</v>
      </c>
      <c r="BM156" s="221" t="s">
        <v>482</v>
      </c>
    </row>
    <row r="157" spans="1:65" s="2" customFormat="1" ht="21.75" customHeight="1">
      <c r="A157" s="34"/>
      <c r="B157" s="35"/>
      <c r="C157" s="209" t="s">
        <v>324</v>
      </c>
      <c r="D157" s="209" t="s">
        <v>161</v>
      </c>
      <c r="E157" s="210" t="s">
        <v>483</v>
      </c>
      <c r="F157" s="211" t="s">
        <v>484</v>
      </c>
      <c r="G157" s="212" t="s">
        <v>412</v>
      </c>
      <c r="H157" s="213">
        <v>2</v>
      </c>
      <c r="I157" s="214"/>
      <c r="J157" s="215">
        <f t="shared" si="10"/>
        <v>0</v>
      </c>
      <c r="K157" s="216"/>
      <c r="L157" s="39"/>
      <c r="M157" s="217" t="s">
        <v>1</v>
      </c>
      <c r="N157" s="218" t="s">
        <v>38</v>
      </c>
      <c r="O157" s="71"/>
      <c r="P157" s="219">
        <f t="shared" si="11"/>
        <v>0</v>
      </c>
      <c r="Q157" s="219">
        <v>0</v>
      </c>
      <c r="R157" s="219">
        <f t="shared" si="12"/>
        <v>0</v>
      </c>
      <c r="S157" s="219">
        <v>0</v>
      </c>
      <c r="T157" s="220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1" t="s">
        <v>165</v>
      </c>
      <c r="AT157" s="221" t="s">
        <v>161</v>
      </c>
      <c r="AU157" s="221" t="s">
        <v>80</v>
      </c>
      <c r="AY157" s="17" t="s">
        <v>159</v>
      </c>
      <c r="BE157" s="222">
        <f t="shared" si="14"/>
        <v>0</v>
      </c>
      <c r="BF157" s="222">
        <f t="shared" si="15"/>
        <v>0</v>
      </c>
      <c r="BG157" s="222">
        <f t="shared" si="16"/>
        <v>0</v>
      </c>
      <c r="BH157" s="222">
        <f t="shared" si="17"/>
        <v>0</v>
      </c>
      <c r="BI157" s="222">
        <f t="shared" si="18"/>
        <v>0</v>
      </c>
      <c r="BJ157" s="17" t="s">
        <v>80</v>
      </c>
      <c r="BK157" s="222">
        <f t="shared" si="19"/>
        <v>0</v>
      </c>
      <c r="BL157" s="17" t="s">
        <v>165</v>
      </c>
      <c r="BM157" s="221" t="s">
        <v>485</v>
      </c>
    </row>
    <row r="158" spans="1:65" s="2" customFormat="1" ht="21.75" customHeight="1">
      <c r="A158" s="34"/>
      <c r="B158" s="35"/>
      <c r="C158" s="209" t="s">
        <v>329</v>
      </c>
      <c r="D158" s="209" t="s">
        <v>161</v>
      </c>
      <c r="E158" s="210" t="s">
        <v>486</v>
      </c>
      <c r="F158" s="211" t="s">
        <v>487</v>
      </c>
      <c r="G158" s="212" t="s">
        <v>412</v>
      </c>
      <c r="H158" s="213">
        <v>24</v>
      </c>
      <c r="I158" s="214"/>
      <c r="J158" s="215">
        <f t="shared" si="10"/>
        <v>0</v>
      </c>
      <c r="K158" s="216"/>
      <c r="L158" s="39"/>
      <c r="M158" s="217" t="s">
        <v>1</v>
      </c>
      <c r="N158" s="218" t="s">
        <v>38</v>
      </c>
      <c r="O158" s="71"/>
      <c r="P158" s="219">
        <f t="shared" si="11"/>
        <v>0</v>
      </c>
      <c r="Q158" s="219">
        <v>0</v>
      </c>
      <c r="R158" s="219">
        <f t="shared" si="12"/>
        <v>0</v>
      </c>
      <c r="S158" s="219">
        <v>0</v>
      </c>
      <c r="T158" s="220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1" t="s">
        <v>165</v>
      </c>
      <c r="AT158" s="221" t="s">
        <v>161</v>
      </c>
      <c r="AU158" s="221" t="s">
        <v>80</v>
      </c>
      <c r="AY158" s="17" t="s">
        <v>159</v>
      </c>
      <c r="BE158" s="222">
        <f t="shared" si="14"/>
        <v>0</v>
      </c>
      <c r="BF158" s="222">
        <f t="shared" si="15"/>
        <v>0</v>
      </c>
      <c r="BG158" s="222">
        <f t="shared" si="16"/>
        <v>0</v>
      </c>
      <c r="BH158" s="222">
        <f t="shared" si="17"/>
        <v>0</v>
      </c>
      <c r="BI158" s="222">
        <f t="shared" si="18"/>
        <v>0</v>
      </c>
      <c r="BJ158" s="17" t="s">
        <v>80</v>
      </c>
      <c r="BK158" s="222">
        <f t="shared" si="19"/>
        <v>0</v>
      </c>
      <c r="BL158" s="17" t="s">
        <v>165</v>
      </c>
      <c r="BM158" s="221" t="s">
        <v>488</v>
      </c>
    </row>
    <row r="159" spans="1:65" s="2" customFormat="1" ht="16.5" customHeight="1">
      <c r="A159" s="34"/>
      <c r="B159" s="35"/>
      <c r="C159" s="209" t="s">
        <v>338</v>
      </c>
      <c r="D159" s="209" t="s">
        <v>161</v>
      </c>
      <c r="E159" s="210" t="s">
        <v>489</v>
      </c>
      <c r="F159" s="211" t="s">
        <v>490</v>
      </c>
      <c r="G159" s="212" t="s">
        <v>412</v>
      </c>
      <c r="H159" s="213">
        <v>24</v>
      </c>
      <c r="I159" s="214"/>
      <c r="J159" s="215">
        <f t="shared" si="10"/>
        <v>0</v>
      </c>
      <c r="K159" s="216"/>
      <c r="L159" s="39"/>
      <c r="M159" s="217" t="s">
        <v>1</v>
      </c>
      <c r="N159" s="218" t="s">
        <v>38</v>
      </c>
      <c r="O159" s="71"/>
      <c r="P159" s="219">
        <f t="shared" si="11"/>
        <v>0</v>
      </c>
      <c r="Q159" s="219">
        <v>0</v>
      </c>
      <c r="R159" s="219">
        <f t="shared" si="12"/>
        <v>0</v>
      </c>
      <c r="S159" s="219">
        <v>0</v>
      </c>
      <c r="T159" s="220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1" t="s">
        <v>165</v>
      </c>
      <c r="AT159" s="221" t="s">
        <v>161</v>
      </c>
      <c r="AU159" s="221" t="s">
        <v>80</v>
      </c>
      <c r="AY159" s="17" t="s">
        <v>159</v>
      </c>
      <c r="BE159" s="222">
        <f t="shared" si="14"/>
        <v>0</v>
      </c>
      <c r="BF159" s="222">
        <f t="shared" si="15"/>
        <v>0</v>
      </c>
      <c r="BG159" s="222">
        <f t="shared" si="16"/>
        <v>0</v>
      </c>
      <c r="BH159" s="222">
        <f t="shared" si="17"/>
        <v>0</v>
      </c>
      <c r="BI159" s="222">
        <f t="shared" si="18"/>
        <v>0</v>
      </c>
      <c r="BJ159" s="17" t="s">
        <v>80</v>
      </c>
      <c r="BK159" s="222">
        <f t="shared" si="19"/>
        <v>0</v>
      </c>
      <c r="BL159" s="17" t="s">
        <v>165</v>
      </c>
      <c r="BM159" s="221" t="s">
        <v>491</v>
      </c>
    </row>
    <row r="160" spans="1:65" s="2" customFormat="1" ht="16.5" customHeight="1">
      <c r="A160" s="34"/>
      <c r="B160" s="35"/>
      <c r="C160" s="209" t="s">
        <v>346</v>
      </c>
      <c r="D160" s="209" t="s">
        <v>161</v>
      </c>
      <c r="E160" s="210" t="s">
        <v>492</v>
      </c>
      <c r="F160" s="211" t="s">
        <v>493</v>
      </c>
      <c r="G160" s="212" t="s">
        <v>412</v>
      </c>
      <c r="H160" s="213">
        <v>24</v>
      </c>
      <c r="I160" s="214"/>
      <c r="J160" s="215">
        <f t="shared" si="10"/>
        <v>0</v>
      </c>
      <c r="K160" s="216"/>
      <c r="L160" s="39"/>
      <c r="M160" s="217" t="s">
        <v>1</v>
      </c>
      <c r="N160" s="218" t="s">
        <v>38</v>
      </c>
      <c r="O160" s="71"/>
      <c r="P160" s="219">
        <f t="shared" si="11"/>
        <v>0</v>
      </c>
      <c r="Q160" s="219">
        <v>0</v>
      </c>
      <c r="R160" s="219">
        <f t="shared" si="12"/>
        <v>0</v>
      </c>
      <c r="S160" s="219">
        <v>0</v>
      </c>
      <c r="T160" s="220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1" t="s">
        <v>165</v>
      </c>
      <c r="AT160" s="221" t="s">
        <v>161</v>
      </c>
      <c r="AU160" s="221" t="s">
        <v>80</v>
      </c>
      <c r="AY160" s="17" t="s">
        <v>159</v>
      </c>
      <c r="BE160" s="222">
        <f t="shared" si="14"/>
        <v>0</v>
      </c>
      <c r="BF160" s="222">
        <f t="shared" si="15"/>
        <v>0</v>
      </c>
      <c r="BG160" s="222">
        <f t="shared" si="16"/>
        <v>0</v>
      </c>
      <c r="BH160" s="222">
        <f t="shared" si="17"/>
        <v>0</v>
      </c>
      <c r="BI160" s="222">
        <f t="shared" si="18"/>
        <v>0</v>
      </c>
      <c r="BJ160" s="17" t="s">
        <v>80</v>
      </c>
      <c r="BK160" s="222">
        <f t="shared" si="19"/>
        <v>0</v>
      </c>
      <c r="BL160" s="17" t="s">
        <v>165</v>
      </c>
      <c r="BM160" s="221" t="s">
        <v>494</v>
      </c>
    </row>
    <row r="161" spans="1:65" s="2" customFormat="1" ht="55.5" customHeight="1">
      <c r="A161" s="34"/>
      <c r="B161" s="35"/>
      <c r="C161" s="209" t="s">
        <v>350</v>
      </c>
      <c r="D161" s="209" t="s">
        <v>161</v>
      </c>
      <c r="E161" s="210" t="s">
        <v>495</v>
      </c>
      <c r="F161" s="211" t="s">
        <v>496</v>
      </c>
      <c r="G161" s="212" t="s">
        <v>412</v>
      </c>
      <c r="H161" s="213">
        <v>1</v>
      </c>
      <c r="I161" s="214"/>
      <c r="J161" s="215">
        <f t="shared" si="10"/>
        <v>0</v>
      </c>
      <c r="K161" s="216"/>
      <c r="L161" s="39"/>
      <c r="M161" s="217" t="s">
        <v>1</v>
      </c>
      <c r="N161" s="218" t="s">
        <v>38</v>
      </c>
      <c r="O161" s="71"/>
      <c r="P161" s="219">
        <f t="shared" si="11"/>
        <v>0</v>
      </c>
      <c r="Q161" s="219">
        <v>0</v>
      </c>
      <c r="R161" s="219">
        <f t="shared" si="12"/>
        <v>0</v>
      </c>
      <c r="S161" s="219">
        <v>0</v>
      </c>
      <c r="T161" s="220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1" t="s">
        <v>165</v>
      </c>
      <c r="AT161" s="221" t="s">
        <v>161</v>
      </c>
      <c r="AU161" s="221" t="s">
        <v>80</v>
      </c>
      <c r="AY161" s="17" t="s">
        <v>159</v>
      </c>
      <c r="BE161" s="222">
        <f t="shared" si="14"/>
        <v>0</v>
      </c>
      <c r="BF161" s="222">
        <f t="shared" si="15"/>
        <v>0</v>
      </c>
      <c r="BG161" s="222">
        <f t="shared" si="16"/>
        <v>0</v>
      </c>
      <c r="BH161" s="222">
        <f t="shared" si="17"/>
        <v>0</v>
      </c>
      <c r="BI161" s="222">
        <f t="shared" si="18"/>
        <v>0</v>
      </c>
      <c r="BJ161" s="17" t="s">
        <v>80</v>
      </c>
      <c r="BK161" s="222">
        <f t="shared" si="19"/>
        <v>0</v>
      </c>
      <c r="BL161" s="17" t="s">
        <v>165</v>
      </c>
      <c r="BM161" s="221" t="s">
        <v>497</v>
      </c>
    </row>
    <row r="162" spans="1:65" s="2" customFormat="1" ht="16.5" customHeight="1">
      <c r="A162" s="34"/>
      <c r="B162" s="35"/>
      <c r="C162" s="209" t="s">
        <v>355</v>
      </c>
      <c r="D162" s="209" t="s">
        <v>161</v>
      </c>
      <c r="E162" s="210" t="s">
        <v>498</v>
      </c>
      <c r="F162" s="211" t="s">
        <v>499</v>
      </c>
      <c r="G162" s="212" t="s">
        <v>412</v>
      </c>
      <c r="H162" s="213">
        <v>1</v>
      </c>
      <c r="I162" s="214"/>
      <c r="J162" s="215">
        <f t="shared" si="10"/>
        <v>0</v>
      </c>
      <c r="K162" s="216"/>
      <c r="L162" s="39"/>
      <c r="M162" s="217" t="s">
        <v>1</v>
      </c>
      <c r="N162" s="218" t="s">
        <v>38</v>
      </c>
      <c r="O162" s="71"/>
      <c r="P162" s="219">
        <f t="shared" si="11"/>
        <v>0</v>
      </c>
      <c r="Q162" s="219">
        <v>0</v>
      </c>
      <c r="R162" s="219">
        <f t="shared" si="12"/>
        <v>0</v>
      </c>
      <c r="S162" s="219">
        <v>0</v>
      </c>
      <c r="T162" s="220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1" t="s">
        <v>165</v>
      </c>
      <c r="AT162" s="221" t="s">
        <v>161</v>
      </c>
      <c r="AU162" s="221" t="s">
        <v>80</v>
      </c>
      <c r="AY162" s="17" t="s">
        <v>159</v>
      </c>
      <c r="BE162" s="222">
        <f t="shared" si="14"/>
        <v>0</v>
      </c>
      <c r="BF162" s="222">
        <f t="shared" si="15"/>
        <v>0</v>
      </c>
      <c r="BG162" s="222">
        <f t="shared" si="16"/>
        <v>0</v>
      </c>
      <c r="BH162" s="222">
        <f t="shared" si="17"/>
        <v>0</v>
      </c>
      <c r="BI162" s="222">
        <f t="shared" si="18"/>
        <v>0</v>
      </c>
      <c r="BJ162" s="17" t="s">
        <v>80</v>
      </c>
      <c r="BK162" s="222">
        <f t="shared" si="19"/>
        <v>0</v>
      </c>
      <c r="BL162" s="17" t="s">
        <v>165</v>
      </c>
      <c r="BM162" s="221" t="s">
        <v>500</v>
      </c>
    </row>
    <row r="163" spans="1:65" s="2" customFormat="1" ht="16.5" customHeight="1">
      <c r="A163" s="34"/>
      <c r="B163" s="35"/>
      <c r="C163" s="209" t="s">
        <v>364</v>
      </c>
      <c r="D163" s="209" t="s">
        <v>161</v>
      </c>
      <c r="E163" s="210" t="s">
        <v>501</v>
      </c>
      <c r="F163" s="211" t="s">
        <v>502</v>
      </c>
      <c r="G163" s="212" t="s">
        <v>412</v>
      </c>
      <c r="H163" s="213">
        <v>3</v>
      </c>
      <c r="I163" s="214"/>
      <c r="J163" s="215">
        <f t="shared" si="10"/>
        <v>0</v>
      </c>
      <c r="K163" s="216"/>
      <c r="L163" s="39"/>
      <c r="M163" s="217" t="s">
        <v>1</v>
      </c>
      <c r="N163" s="218" t="s">
        <v>38</v>
      </c>
      <c r="O163" s="71"/>
      <c r="P163" s="219">
        <f t="shared" si="11"/>
        <v>0</v>
      </c>
      <c r="Q163" s="219">
        <v>0</v>
      </c>
      <c r="R163" s="219">
        <f t="shared" si="12"/>
        <v>0</v>
      </c>
      <c r="S163" s="219">
        <v>0</v>
      </c>
      <c r="T163" s="220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1" t="s">
        <v>165</v>
      </c>
      <c r="AT163" s="221" t="s">
        <v>161</v>
      </c>
      <c r="AU163" s="221" t="s">
        <v>80</v>
      </c>
      <c r="AY163" s="17" t="s">
        <v>159</v>
      </c>
      <c r="BE163" s="222">
        <f t="shared" si="14"/>
        <v>0</v>
      </c>
      <c r="BF163" s="222">
        <f t="shared" si="15"/>
        <v>0</v>
      </c>
      <c r="BG163" s="222">
        <f t="shared" si="16"/>
        <v>0</v>
      </c>
      <c r="BH163" s="222">
        <f t="shared" si="17"/>
        <v>0</v>
      </c>
      <c r="BI163" s="222">
        <f t="shared" si="18"/>
        <v>0</v>
      </c>
      <c r="BJ163" s="17" t="s">
        <v>80</v>
      </c>
      <c r="BK163" s="222">
        <f t="shared" si="19"/>
        <v>0</v>
      </c>
      <c r="BL163" s="17" t="s">
        <v>165</v>
      </c>
      <c r="BM163" s="221" t="s">
        <v>503</v>
      </c>
    </row>
    <row r="164" spans="1:65" s="2" customFormat="1" ht="16.5" customHeight="1">
      <c r="A164" s="34"/>
      <c r="B164" s="35"/>
      <c r="C164" s="209" t="s">
        <v>370</v>
      </c>
      <c r="D164" s="209" t="s">
        <v>161</v>
      </c>
      <c r="E164" s="210" t="s">
        <v>504</v>
      </c>
      <c r="F164" s="211" t="s">
        <v>505</v>
      </c>
      <c r="G164" s="212" t="s">
        <v>412</v>
      </c>
      <c r="H164" s="213">
        <v>1</v>
      </c>
      <c r="I164" s="214"/>
      <c r="J164" s="215">
        <f t="shared" si="10"/>
        <v>0</v>
      </c>
      <c r="K164" s="216"/>
      <c r="L164" s="39"/>
      <c r="M164" s="217" t="s">
        <v>1</v>
      </c>
      <c r="N164" s="218" t="s">
        <v>38</v>
      </c>
      <c r="O164" s="71"/>
      <c r="P164" s="219">
        <f t="shared" si="11"/>
        <v>0</v>
      </c>
      <c r="Q164" s="219">
        <v>0</v>
      </c>
      <c r="R164" s="219">
        <f t="shared" si="12"/>
        <v>0</v>
      </c>
      <c r="S164" s="219">
        <v>0</v>
      </c>
      <c r="T164" s="220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1" t="s">
        <v>165</v>
      </c>
      <c r="AT164" s="221" t="s">
        <v>161</v>
      </c>
      <c r="AU164" s="221" t="s">
        <v>80</v>
      </c>
      <c r="AY164" s="17" t="s">
        <v>159</v>
      </c>
      <c r="BE164" s="222">
        <f t="shared" si="14"/>
        <v>0</v>
      </c>
      <c r="BF164" s="222">
        <f t="shared" si="15"/>
        <v>0</v>
      </c>
      <c r="BG164" s="222">
        <f t="shared" si="16"/>
        <v>0</v>
      </c>
      <c r="BH164" s="222">
        <f t="shared" si="17"/>
        <v>0</v>
      </c>
      <c r="BI164" s="222">
        <f t="shared" si="18"/>
        <v>0</v>
      </c>
      <c r="BJ164" s="17" t="s">
        <v>80</v>
      </c>
      <c r="BK164" s="222">
        <f t="shared" si="19"/>
        <v>0</v>
      </c>
      <c r="BL164" s="17" t="s">
        <v>165</v>
      </c>
      <c r="BM164" s="221" t="s">
        <v>506</v>
      </c>
    </row>
    <row r="165" spans="1:65" s="2" customFormat="1" ht="16.5" customHeight="1">
      <c r="A165" s="34"/>
      <c r="B165" s="35"/>
      <c r="C165" s="209" t="s">
        <v>380</v>
      </c>
      <c r="D165" s="209" t="s">
        <v>161</v>
      </c>
      <c r="E165" s="210" t="s">
        <v>507</v>
      </c>
      <c r="F165" s="211" t="s">
        <v>508</v>
      </c>
      <c r="G165" s="212" t="s">
        <v>412</v>
      </c>
      <c r="H165" s="213">
        <v>1</v>
      </c>
      <c r="I165" s="214"/>
      <c r="J165" s="215">
        <f t="shared" si="10"/>
        <v>0</v>
      </c>
      <c r="K165" s="216"/>
      <c r="L165" s="39"/>
      <c r="M165" s="217" t="s">
        <v>1</v>
      </c>
      <c r="N165" s="218" t="s">
        <v>38</v>
      </c>
      <c r="O165" s="71"/>
      <c r="P165" s="219">
        <f t="shared" si="11"/>
        <v>0</v>
      </c>
      <c r="Q165" s="219">
        <v>0</v>
      </c>
      <c r="R165" s="219">
        <f t="shared" si="12"/>
        <v>0</v>
      </c>
      <c r="S165" s="219">
        <v>0</v>
      </c>
      <c r="T165" s="220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1" t="s">
        <v>165</v>
      </c>
      <c r="AT165" s="221" t="s">
        <v>161</v>
      </c>
      <c r="AU165" s="221" t="s">
        <v>80</v>
      </c>
      <c r="AY165" s="17" t="s">
        <v>159</v>
      </c>
      <c r="BE165" s="222">
        <f t="shared" si="14"/>
        <v>0</v>
      </c>
      <c r="BF165" s="222">
        <f t="shared" si="15"/>
        <v>0</v>
      </c>
      <c r="BG165" s="222">
        <f t="shared" si="16"/>
        <v>0</v>
      </c>
      <c r="BH165" s="222">
        <f t="shared" si="17"/>
        <v>0</v>
      </c>
      <c r="BI165" s="222">
        <f t="shared" si="18"/>
        <v>0</v>
      </c>
      <c r="BJ165" s="17" t="s">
        <v>80</v>
      </c>
      <c r="BK165" s="222">
        <f t="shared" si="19"/>
        <v>0</v>
      </c>
      <c r="BL165" s="17" t="s">
        <v>165</v>
      </c>
      <c r="BM165" s="221" t="s">
        <v>509</v>
      </c>
    </row>
    <row r="166" spans="1:65" s="2" customFormat="1" ht="44.25" customHeight="1">
      <c r="A166" s="34"/>
      <c r="B166" s="35"/>
      <c r="C166" s="209" t="s">
        <v>388</v>
      </c>
      <c r="D166" s="209" t="s">
        <v>161</v>
      </c>
      <c r="E166" s="210" t="s">
        <v>510</v>
      </c>
      <c r="F166" s="211" t="s">
        <v>511</v>
      </c>
      <c r="G166" s="212" t="s">
        <v>412</v>
      </c>
      <c r="H166" s="213">
        <v>23</v>
      </c>
      <c r="I166" s="214"/>
      <c r="J166" s="215">
        <f t="shared" si="10"/>
        <v>0</v>
      </c>
      <c r="K166" s="216"/>
      <c r="L166" s="39"/>
      <c r="M166" s="217" t="s">
        <v>1</v>
      </c>
      <c r="N166" s="218" t="s">
        <v>38</v>
      </c>
      <c r="O166" s="71"/>
      <c r="P166" s="219">
        <f t="shared" si="11"/>
        <v>0</v>
      </c>
      <c r="Q166" s="219">
        <v>0</v>
      </c>
      <c r="R166" s="219">
        <f t="shared" si="12"/>
        <v>0</v>
      </c>
      <c r="S166" s="219">
        <v>0</v>
      </c>
      <c r="T166" s="220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1" t="s">
        <v>165</v>
      </c>
      <c r="AT166" s="221" t="s">
        <v>161</v>
      </c>
      <c r="AU166" s="221" t="s">
        <v>80</v>
      </c>
      <c r="AY166" s="17" t="s">
        <v>159</v>
      </c>
      <c r="BE166" s="222">
        <f t="shared" si="14"/>
        <v>0</v>
      </c>
      <c r="BF166" s="222">
        <f t="shared" si="15"/>
        <v>0</v>
      </c>
      <c r="BG166" s="222">
        <f t="shared" si="16"/>
        <v>0</v>
      </c>
      <c r="BH166" s="222">
        <f t="shared" si="17"/>
        <v>0</v>
      </c>
      <c r="BI166" s="222">
        <f t="shared" si="18"/>
        <v>0</v>
      </c>
      <c r="BJ166" s="17" t="s">
        <v>80</v>
      </c>
      <c r="BK166" s="222">
        <f t="shared" si="19"/>
        <v>0</v>
      </c>
      <c r="BL166" s="17" t="s">
        <v>165</v>
      </c>
      <c r="BM166" s="221" t="s">
        <v>512</v>
      </c>
    </row>
    <row r="167" spans="1:65" s="2" customFormat="1" ht="55.5" customHeight="1">
      <c r="A167" s="34"/>
      <c r="B167" s="35"/>
      <c r="C167" s="209" t="s">
        <v>394</v>
      </c>
      <c r="D167" s="209" t="s">
        <v>161</v>
      </c>
      <c r="E167" s="210" t="s">
        <v>513</v>
      </c>
      <c r="F167" s="211" t="s">
        <v>514</v>
      </c>
      <c r="G167" s="212" t="s">
        <v>412</v>
      </c>
      <c r="H167" s="213">
        <v>1</v>
      </c>
      <c r="I167" s="214"/>
      <c r="J167" s="215">
        <f t="shared" si="10"/>
        <v>0</v>
      </c>
      <c r="K167" s="216"/>
      <c r="L167" s="39"/>
      <c r="M167" s="217" t="s">
        <v>1</v>
      </c>
      <c r="N167" s="218" t="s">
        <v>38</v>
      </c>
      <c r="O167" s="71"/>
      <c r="P167" s="219">
        <f t="shared" si="11"/>
        <v>0</v>
      </c>
      <c r="Q167" s="219">
        <v>0</v>
      </c>
      <c r="R167" s="219">
        <f t="shared" si="12"/>
        <v>0</v>
      </c>
      <c r="S167" s="219">
        <v>0</v>
      </c>
      <c r="T167" s="220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1" t="s">
        <v>165</v>
      </c>
      <c r="AT167" s="221" t="s">
        <v>161</v>
      </c>
      <c r="AU167" s="221" t="s">
        <v>80</v>
      </c>
      <c r="AY167" s="17" t="s">
        <v>159</v>
      </c>
      <c r="BE167" s="222">
        <f t="shared" si="14"/>
        <v>0</v>
      </c>
      <c r="BF167" s="222">
        <f t="shared" si="15"/>
        <v>0</v>
      </c>
      <c r="BG167" s="222">
        <f t="shared" si="16"/>
        <v>0</v>
      </c>
      <c r="BH167" s="222">
        <f t="shared" si="17"/>
        <v>0</v>
      </c>
      <c r="BI167" s="222">
        <f t="shared" si="18"/>
        <v>0</v>
      </c>
      <c r="BJ167" s="17" t="s">
        <v>80</v>
      </c>
      <c r="BK167" s="222">
        <f t="shared" si="19"/>
        <v>0</v>
      </c>
      <c r="BL167" s="17" t="s">
        <v>165</v>
      </c>
      <c r="BM167" s="221" t="s">
        <v>515</v>
      </c>
    </row>
    <row r="168" spans="1:65" s="2" customFormat="1" ht="44.25" customHeight="1">
      <c r="A168" s="34"/>
      <c r="B168" s="35"/>
      <c r="C168" s="209" t="s">
        <v>399</v>
      </c>
      <c r="D168" s="209" t="s">
        <v>161</v>
      </c>
      <c r="E168" s="210" t="s">
        <v>516</v>
      </c>
      <c r="F168" s="211" t="s">
        <v>517</v>
      </c>
      <c r="G168" s="212" t="s">
        <v>412</v>
      </c>
      <c r="H168" s="213">
        <v>1</v>
      </c>
      <c r="I168" s="214"/>
      <c r="J168" s="215">
        <f t="shared" si="10"/>
        <v>0</v>
      </c>
      <c r="K168" s="216"/>
      <c r="L168" s="39"/>
      <c r="M168" s="217" t="s">
        <v>1</v>
      </c>
      <c r="N168" s="218" t="s">
        <v>38</v>
      </c>
      <c r="O168" s="71"/>
      <c r="P168" s="219">
        <f t="shared" si="11"/>
        <v>0</v>
      </c>
      <c r="Q168" s="219">
        <v>0</v>
      </c>
      <c r="R168" s="219">
        <f t="shared" si="12"/>
        <v>0</v>
      </c>
      <c r="S168" s="219">
        <v>0</v>
      </c>
      <c r="T168" s="220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1" t="s">
        <v>165</v>
      </c>
      <c r="AT168" s="221" t="s">
        <v>161</v>
      </c>
      <c r="AU168" s="221" t="s">
        <v>80</v>
      </c>
      <c r="AY168" s="17" t="s">
        <v>159</v>
      </c>
      <c r="BE168" s="222">
        <f t="shared" si="14"/>
        <v>0</v>
      </c>
      <c r="BF168" s="222">
        <f t="shared" si="15"/>
        <v>0</v>
      </c>
      <c r="BG168" s="222">
        <f t="shared" si="16"/>
        <v>0</v>
      </c>
      <c r="BH168" s="222">
        <f t="shared" si="17"/>
        <v>0</v>
      </c>
      <c r="BI168" s="222">
        <f t="shared" si="18"/>
        <v>0</v>
      </c>
      <c r="BJ168" s="17" t="s">
        <v>80</v>
      </c>
      <c r="BK168" s="222">
        <f t="shared" si="19"/>
        <v>0</v>
      </c>
      <c r="BL168" s="17" t="s">
        <v>165</v>
      </c>
      <c r="BM168" s="221" t="s">
        <v>518</v>
      </c>
    </row>
    <row r="169" spans="1:65" s="2" customFormat="1" ht="44.25" customHeight="1">
      <c r="A169" s="34"/>
      <c r="B169" s="35"/>
      <c r="C169" s="209" t="s">
        <v>519</v>
      </c>
      <c r="D169" s="209" t="s">
        <v>161</v>
      </c>
      <c r="E169" s="210" t="s">
        <v>520</v>
      </c>
      <c r="F169" s="211" t="s">
        <v>521</v>
      </c>
      <c r="G169" s="212" t="s">
        <v>412</v>
      </c>
      <c r="H169" s="213">
        <v>1</v>
      </c>
      <c r="I169" s="214"/>
      <c r="J169" s="215">
        <f t="shared" si="10"/>
        <v>0</v>
      </c>
      <c r="K169" s="216"/>
      <c r="L169" s="39"/>
      <c r="M169" s="217" t="s">
        <v>1</v>
      </c>
      <c r="N169" s="218" t="s">
        <v>38</v>
      </c>
      <c r="O169" s="71"/>
      <c r="P169" s="219">
        <f t="shared" si="11"/>
        <v>0</v>
      </c>
      <c r="Q169" s="219">
        <v>0</v>
      </c>
      <c r="R169" s="219">
        <f t="shared" si="12"/>
        <v>0</v>
      </c>
      <c r="S169" s="219">
        <v>0</v>
      </c>
      <c r="T169" s="220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1" t="s">
        <v>165</v>
      </c>
      <c r="AT169" s="221" t="s">
        <v>161</v>
      </c>
      <c r="AU169" s="221" t="s">
        <v>80</v>
      </c>
      <c r="AY169" s="17" t="s">
        <v>159</v>
      </c>
      <c r="BE169" s="222">
        <f t="shared" si="14"/>
        <v>0</v>
      </c>
      <c r="BF169" s="222">
        <f t="shared" si="15"/>
        <v>0</v>
      </c>
      <c r="BG169" s="222">
        <f t="shared" si="16"/>
        <v>0</v>
      </c>
      <c r="BH169" s="222">
        <f t="shared" si="17"/>
        <v>0</v>
      </c>
      <c r="BI169" s="222">
        <f t="shared" si="18"/>
        <v>0</v>
      </c>
      <c r="BJ169" s="17" t="s">
        <v>80</v>
      </c>
      <c r="BK169" s="222">
        <f t="shared" si="19"/>
        <v>0</v>
      </c>
      <c r="BL169" s="17" t="s">
        <v>165</v>
      </c>
      <c r="BM169" s="221" t="s">
        <v>522</v>
      </c>
    </row>
    <row r="170" spans="1:65" s="2" customFormat="1" ht="33" customHeight="1">
      <c r="A170" s="34"/>
      <c r="B170" s="35"/>
      <c r="C170" s="209" t="s">
        <v>460</v>
      </c>
      <c r="D170" s="209" t="s">
        <v>161</v>
      </c>
      <c r="E170" s="210" t="s">
        <v>523</v>
      </c>
      <c r="F170" s="211" t="s">
        <v>524</v>
      </c>
      <c r="G170" s="212" t="s">
        <v>412</v>
      </c>
      <c r="H170" s="213">
        <v>1</v>
      </c>
      <c r="I170" s="214"/>
      <c r="J170" s="215">
        <f t="shared" si="10"/>
        <v>0</v>
      </c>
      <c r="K170" s="216"/>
      <c r="L170" s="39"/>
      <c r="M170" s="217" t="s">
        <v>1</v>
      </c>
      <c r="N170" s="218" t="s">
        <v>38</v>
      </c>
      <c r="O170" s="71"/>
      <c r="P170" s="219">
        <f t="shared" si="11"/>
        <v>0</v>
      </c>
      <c r="Q170" s="219">
        <v>0</v>
      </c>
      <c r="R170" s="219">
        <f t="shared" si="12"/>
        <v>0</v>
      </c>
      <c r="S170" s="219">
        <v>0</v>
      </c>
      <c r="T170" s="220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1" t="s">
        <v>165</v>
      </c>
      <c r="AT170" s="221" t="s">
        <v>161</v>
      </c>
      <c r="AU170" s="221" t="s">
        <v>80</v>
      </c>
      <c r="AY170" s="17" t="s">
        <v>159</v>
      </c>
      <c r="BE170" s="222">
        <f t="shared" si="14"/>
        <v>0</v>
      </c>
      <c r="BF170" s="222">
        <f t="shared" si="15"/>
        <v>0</v>
      </c>
      <c r="BG170" s="222">
        <f t="shared" si="16"/>
        <v>0</v>
      </c>
      <c r="BH170" s="222">
        <f t="shared" si="17"/>
        <v>0</v>
      </c>
      <c r="BI170" s="222">
        <f t="shared" si="18"/>
        <v>0</v>
      </c>
      <c r="BJ170" s="17" t="s">
        <v>80</v>
      </c>
      <c r="BK170" s="222">
        <f t="shared" si="19"/>
        <v>0</v>
      </c>
      <c r="BL170" s="17" t="s">
        <v>165</v>
      </c>
      <c r="BM170" s="221" t="s">
        <v>525</v>
      </c>
    </row>
    <row r="171" spans="1:65" s="2" customFormat="1" ht="21.75" customHeight="1">
      <c r="A171" s="34"/>
      <c r="B171" s="35"/>
      <c r="C171" s="209" t="s">
        <v>526</v>
      </c>
      <c r="D171" s="209" t="s">
        <v>161</v>
      </c>
      <c r="E171" s="210" t="s">
        <v>527</v>
      </c>
      <c r="F171" s="211" t="s">
        <v>528</v>
      </c>
      <c r="G171" s="212" t="s">
        <v>412</v>
      </c>
      <c r="H171" s="213">
        <v>1</v>
      </c>
      <c r="I171" s="214"/>
      <c r="J171" s="215">
        <f t="shared" si="10"/>
        <v>0</v>
      </c>
      <c r="K171" s="216"/>
      <c r="L171" s="39"/>
      <c r="M171" s="217" t="s">
        <v>1</v>
      </c>
      <c r="N171" s="218" t="s">
        <v>38</v>
      </c>
      <c r="O171" s="71"/>
      <c r="P171" s="219">
        <f t="shared" si="11"/>
        <v>0</v>
      </c>
      <c r="Q171" s="219">
        <v>0</v>
      </c>
      <c r="R171" s="219">
        <f t="shared" si="12"/>
        <v>0</v>
      </c>
      <c r="S171" s="219">
        <v>0</v>
      </c>
      <c r="T171" s="220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1" t="s">
        <v>165</v>
      </c>
      <c r="AT171" s="221" t="s">
        <v>161</v>
      </c>
      <c r="AU171" s="221" t="s">
        <v>80</v>
      </c>
      <c r="AY171" s="17" t="s">
        <v>159</v>
      </c>
      <c r="BE171" s="222">
        <f t="shared" si="14"/>
        <v>0</v>
      </c>
      <c r="BF171" s="222">
        <f t="shared" si="15"/>
        <v>0</v>
      </c>
      <c r="BG171" s="222">
        <f t="shared" si="16"/>
        <v>0</v>
      </c>
      <c r="BH171" s="222">
        <f t="shared" si="17"/>
        <v>0</v>
      </c>
      <c r="BI171" s="222">
        <f t="shared" si="18"/>
        <v>0</v>
      </c>
      <c r="BJ171" s="17" t="s">
        <v>80</v>
      </c>
      <c r="BK171" s="222">
        <f t="shared" si="19"/>
        <v>0</v>
      </c>
      <c r="BL171" s="17" t="s">
        <v>165</v>
      </c>
      <c r="BM171" s="221" t="s">
        <v>529</v>
      </c>
    </row>
    <row r="172" spans="1:65" s="2" customFormat="1" ht="16.5" customHeight="1">
      <c r="A172" s="34"/>
      <c r="B172" s="35"/>
      <c r="C172" s="209" t="s">
        <v>464</v>
      </c>
      <c r="D172" s="209" t="s">
        <v>161</v>
      </c>
      <c r="E172" s="210" t="s">
        <v>530</v>
      </c>
      <c r="F172" s="211" t="s">
        <v>531</v>
      </c>
      <c r="G172" s="212" t="s">
        <v>391</v>
      </c>
      <c r="H172" s="213">
        <v>100</v>
      </c>
      <c r="I172" s="214"/>
      <c r="J172" s="215">
        <f t="shared" si="10"/>
        <v>0</v>
      </c>
      <c r="K172" s="216"/>
      <c r="L172" s="39"/>
      <c r="M172" s="217" t="s">
        <v>1</v>
      </c>
      <c r="N172" s="218" t="s">
        <v>38</v>
      </c>
      <c r="O172" s="71"/>
      <c r="P172" s="219">
        <f t="shared" si="11"/>
        <v>0</v>
      </c>
      <c r="Q172" s="219">
        <v>0</v>
      </c>
      <c r="R172" s="219">
        <f t="shared" si="12"/>
        <v>0</v>
      </c>
      <c r="S172" s="219">
        <v>0</v>
      </c>
      <c r="T172" s="220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1" t="s">
        <v>165</v>
      </c>
      <c r="AT172" s="221" t="s">
        <v>161</v>
      </c>
      <c r="AU172" s="221" t="s">
        <v>80</v>
      </c>
      <c r="AY172" s="17" t="s">
        <v>159</v>
      </c>
      <c r="BE172" s="222">
        <f t="shared" si="14"/>
        <v>0</v>
      </c>
      <c r="BF172" s="222">
        <f t="shared" si="15"/>
        <v>0</v>
      </c>
      <c r="BG172" s="222">
        <f t="shared" si="16"/>
        <v>0</v>
      </c>
      <c r="BH172" s="222">
        <f t="shared" si="17"/>
        <v>0</v>
      </c>
      <c r="BI172" s="222">
        <f t="shared" si="18"/>
        <v>0</v>
      </c>
      <c r="BJ172" s="17" t="s">
        <v>80</v>
      </c>
      <c r="BK172" s="222">
        <f t="shared" si="19"/>
        <v>0</v>
      </c>
      <c r="BL172" s="17" t="s">
        <v>165</v>
      </c>
      <c r="BM172" s="221" t="s">
        <v>532</v>
      </c>
    </row>
    <row r="173" spans="1:65" s="2" customFormat="1" ht="21.75" customHeight="1">
      <c r="A173" s="34"/>
      <c r="B173" s="35"/>
      <c r="C173" s="209" t="s">
        <v>533</v>
      </c>
      <c r="D173" s="209" t="s">
        <v>161</v>
      </c>
      <c r="E173" s="210" t="s">
        <v>534</v>
      </c>
      <c r="F173" s="211" t="s">
        <v>535</v>
      </c>
      <c r="G173" s="212" t="s">
        <v>412</v>
      </c>
      <c r="H173" s="213">
        <v>1</v>
      </c>
      <c r="I173" s="214"/>
      <c r="J173" s="215">
        <f t="shared" si="10"/>
        <v>0</v>
      </c>
      <c r="K173" s="216"/>
      <c r="L173" s="39"/>
      <c r="M173" s="217" t="s">
        <v>1</v>
      </c>
      <c r="N173" s="218" t="s">
        <v>38</v>
      </c>
      <c r="O173" s="71"/>
      <c r="P173" s="219">
        <f t="shared" si="11"/>
        <v>0</v>
      </c>
      <c r="Q173" s="219">
        <v>0</v>
      </c>
      <c r="R173" s="219">
        <f t="shared" si="12"/>
        <v>0</v>
      </c>
      <c r="S173" s="219">
        <v>0</v>
      </c>
      <c r="T173" s="220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1" t="s">
        <v>165</v>
      </c>
      <c r="AT173" s="221" t="s">
        <v>161</v>
      </c>
      <c r="AU173" s="221" t="s">
        <v>80</v>
      </c>
      <c r="AY173" s="17" t="s">
        <v>159</v>
      </c>
      <c r="BE173" s="222">
        <f t="shared" si="14"/>
        <v>0</v>
      </c>
      <c r="BF173" s="222">
        <f t="shared" si="15"/>
        <v>0</v>
      </c>
      <c r="BG173" s="222">
        <f t="shared" si="16"/>
        <v>0</v>
      </c>
      <c r="BH173" s="222">
        <f t="shared" si="17"/>
        <v>0</v>
      </c>
      <c r="BI173" s="222">
        <f t="shared" si="18"/>
        <v>0</v>
      </c>
      <c r="BJ173" s="17" t="s">
        <v>80</v>
      </c>
      <c r="BK173" s="222">
        <f t="shared" si="19"/>
        <v>0</v>
      </c>
      <c r="BL173" s="17" t="s">
        <v>165</v>
      </c>
      <c r="BM173" s="221" t="s">
        <v>536</v>
      </c>
    </row>
    <row r="174" spans="1:65" s="2" customFormat="1" ht="21.75" customHeight="1">
      <c r="A174" s="34"/>
      <c r="B174" s="35"/>
      <c r="C174" s="209" t="s">
        <v>467</v>
      </c>
      <c r="D174" s="209" t="s">
        <v>161</v>
      </c>
      <c r="E174" s="210" t="s">
        <v>537</v>
      </c>
      <c r="F174" s="211" t="s">
        <v>538</v>
      </c>
      <c r="G174" s="212" t="s">
        <v>412</v>
      </c>
      <c r="H174" s="213">
        <v>1</v>
      </c>
      <c r="I174" s="214"/>
      <c r="J174" s="215">
        <f t="shared" si="10"/>
        <v>0</v>
      </c>
      <c r="K174" s="216"/>
      <c r="L174" s="39"/>
      <c r="M174" s="217" t="s">
        <v>1</v>
      </c>
      <c r="N174" s="218" t="s">
        <v>38</v>
      </c>
      <c r="O174" s="71"/>
      <c r="P174" s="219">
        <f t="shared" si="11"/>
        <v>0</v>
      </c>
      <c r="Q174" s="219">
        <v>0</v>
      </c>
      <c r="R174" s="219">
        <f t="shared" si="12"/>
        <v>0</v>
      </c>
      <c r="S174" s="219">
        <v>0</v>
      </c>
      <c r="T174" s="220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1" t="s">
        <v>165</v>
      </c>
      <c r="AT174" s="221" t="s">
        <v>161</v>
      </c>
      <c r="AU174" s="221" t="s">
        <v>80</v>
      </c>
      <c r="AY174" s="17" t="s">
        <v>159</v>
      </c>
      <c r="BE174" s="222">
        <f t="shared" si="14"/>
        <v>0</v>
      </c>
      <c r="BF174" s="222">
        <f t="shared" si="15"/>
        <v>0</v>
      </c>
      <c r="BG174" s="222">
        <f t="shared" si="16"/>
        <v>0</v>
      </c>
      <c r="BH174" s="222">
        <f t="shared" si="17"/>
        <v>0</v>
      </c>
      <c r="BI174" s="222">
        <f t="shared" si="18"/>
        <v>0</v>
      </c>
      <c r="BJ174" s="17" t="s">
        <v>80</v>
      </c>
      <c r="BK174" s="222">
        <f t="shared" si="19"/>
        <v>0</v>
      </c>
      <c r="BL174" s="17" t="s">
        <v>165</v>
      </c>
      <c r="BM174" s="221" t="s">
        <v>539</v>
      </c>
    </row>
    <row r="175" spans="1:65" s="2" customFormat="1" ht="16.5" customHeight="1">
      <c r="A175" s="34"/>
      <c r="B175" s="35"/>
      <c r="C175" s="209" t="s">
        <v>540</v>
      </c>
      <c r="D175" s="209" t="s">
        <v>161</v>
      </c>
      <c r="E175" s="210" t="s">
        <v>541</v>
      </c>
      <c r="F175" s="211" t="s">
        <v>542</v>
      </c>
      <c r="G175" s="212" t="s">
        <v>412</v>
      </c>
      <c r="H175" s="213">
        <v>1</v>
      </c>
      <c r="I175" s="214"/>
      <c r="J175" s="215">
        <f t="shared" si="10"/>
        <v>0</v>
      </c>
      <c r="K175" s="216"/>
      <c r="L175" s="39"/>
      <c r="M175" s="217" t="s">
        <v>1</v>
      </c>
      <c r="N175" s="218" t="s">
        <v>38</v>
      </c>
      <c r="O175" s="71"/>
      <c r="P175" s="219">
        <f t="shared" si="11"/>
        <v>0</v>
      </c>
      <c r="Q175" s="219">
        <v>0</v>
      </c>
      <c r="R175" s="219">
        <f t="shared" si="12"/>
        <v>0</v>
      </c>
      <c r="S175" s="219">
        <v>0</v>
      </c>
      <c r="T175" s="220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1" t="s">
        <v>165</v>
      </c>
      <c r="AT175" s="221" t="s">
        <v>161</v>
      </c>
      <c r="AU175" s="221" t="s">
        <v>80</v>
      </c>
      <c r="AY175" s="17" t="s">
        <v>159</v>
      </c>
      <c r="BE175" s="222">
        <f t="shared" si="14"/>
        <v>0</v>
      </c>
      <c r="BF175" s="222">
        <f t="shared" si="15"/>
        <v>0</v>
      </c>
      <c r="BG175" s="222">
        <f t="shared" si="16"/>
        <v>0</v>
      </c>
      <c r="BH175" s="222">
        <f t="shared" si="17"/>
        <v>0</v>
      </c>
      <c r="BI175" s="222">
        <f t="shared" si="18"/>
        <v>0</v>
      </c>
      <c r="BJ175" s="17" t="s">
        <v>80</v>
      </c>
      <c r="BK175" s="222">
        <f t="shared" si="19"/>
        <v>0</v>
      </c>
      <c r="BL175" s="17" t="s">
        <v>165</v>
      </c>
      <c r="BM175" s="221" t="s">
        <v>543</v>
      </c>
    </row>
    <row r="176" spans="1:65" s="2" customFormat="1" ht="16.5" customHeight="1">
      <c r="A176" s="34"/>
      <c r="B176" s="35"/>
      <c r="C176" s="209" t="s">
        <v>470</v>
      </c>
      <c r="D176" s="209" t="s">
        <v>161</v>
      </c>
      <c r="E176" s="210" t="s">
        <v>544</v>
      </c>
      <c r="F176" s="211" t="s">
        <v>545</v>
      </c>
      <c r="G176" s="212" t="s">
        <v>412</v>
      </c>
      <c r="H176" s="213">
        <v>1</v>
      </c>
      <c r="I176" s="214"/>
      <c r="J176" s="215">
        <f t="shared" si="10"/>
        <v>0</v>
      </c>
      <c r="K176" s="216"/>
      <c r="L176" s="39"/>
      <c r="M176" s="217" t="s">
        <v>1</v>
      </c>
      <c r="N176" s="218" t="s">
        <v>38</v>
      </c>
      <c r="O176" s="71"/>
      <c r="P176" s="219">
        <f t="shared" si="11"/>
        <v>0</v>
      </c>
      <c r="Q176" s="219">
        <v>0</v>
      </c>
      <c r="R176" s="219">
        <f t="shared" si="12"/>
        <v>0</v>
      </c>
      <c r="S176" s="219">
        <v>0</v>
      </c>
      <c r="T176" s="220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1" t="s">
        <v>165</v>
      </c>
      <c r="AT176" s="221" t="s">
        <v>161</v>
      </c>
      <c r="AU176" s="221" t="s">
        <v>80</v>
      </c>
      <c r="AY176" s="17" t="s">
        <v>159</v>
      </c>
      <c r="BE176" s="222">
        <f t="shared" si="14"/>
        <v>0</v>
      </c>
      <c r="BF176" s="222">
        <f t="shared" si="15"/>
        <v>0</v>
      </c>
      <c r="BG176" s="222">
        <f t="shared" si="16"/>
        <v>0</v>
      </c>
      <c r="BH176" s="222">
        <f t="shared" si="17"/>
        <v>0</v>
      </c>
      <c r="BI176" s="222">
        <f t="shared" si="18"/>
        <v>0</v>
      </c>
      <c r="BJ176" s="17" t="s">
        <v>80</v>
      </c>
      <c r="BK176" s="222">
        <f t="shared" si="19"/>
        <v>0</v>
      </c>
      <c r="BL176" s="17" t="s">
        <v>165</v>
      </c>
      <c r="BM176" s="221" t="s">
        <v>546</v>
      </c>
    </row>
    <row r="177" spans="1:65" s="2" customFormat="1" ht="21.75" customHeight="1">
      <c r="A177" s="34"/>
      <c r="B177" s="35"/>
      <c r="C177" s="209" t="s">
        <v>91</v>
      </c>
      <c r="D177" s="209" t="s">
        <v>161</v>
      </c>
      <c r="E177" s="210" t="s">
        <v>547</v>
      </c>
      <c r="F177" s="211" t="s">
        <v>548</v>
      </c>
      <c r="G177" s="212" t="s">
        <v>412</v>
      </c>
      <c r="H177" s="213">
        <v>1</v>
      </c>
      <c r="I177" s="214"/>
      <c r="J177" s="215">
        <f t="shared" si="10"/>
        <v>0</v>
      </c>
      <c r="K177" s="216"/>
      <c r="L177" s="39"/>
      <c r="M177" s="217" t="s">
        <v>1</v>
      </c>
      <c r="N177" s="218" t="s">
        <v>38</v>
      </c>
      <c r="O177" s="71"/>
      <c r="P177" s="219">
        <f t="shared" si="11"/>
        <v>0</v>
      </c>
      <c r="Q177" s="219">
        <v>0</v>
      </c>
      <c r="R177" s="219">
        <f t="shared" si="12"/>
        <v>0</v>
      </c>
      <c r="S177" s="219">
        <v>0</v>
      </c>
      <c r="T177" s="220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1" t="s">
        <v>165</v>
      </c>
      <c r="AT177" s="221" t="s">
        <v>161</v>
      </c>
      <c r="AU177" s="221" t="s">
        <v>80</v>
      </c>
      <c r="AY177" s="17" t="s">
        <v>159</v>
      </c>
      <c r="BE177" s="222">
        <f t="shared" si="14"/>
        <v>0</v>
      </c>
      <c r="BF177" s="222">
        <f t="shared" si="15"/>
        <v>0</v>
      </c>
      <c r="BG177" s="222">
        <f t="shared" si="16"/>
        <v>0</v>
      </c>
      <c r="BH177" s="222">
        <f t="shared" si="17"/>
        <v>0</v>
      </c>
      <c r="BI177" s="222">
        <f t="shared" si="18"/>
        <v>0</v>
      </c>
      <c r="BJ177" s="17" t="s">
        <v>80</v>
      </c>
      <c r="BK177" s="222">
        <f t="shared" si="19"/>
        <v>0</v>
      </c>
      <c r="BL177" s="17" t="s">
        <v>165</v>
      </c>
      <c r="BM177" s="221" t="s">
        <v>549</v>
      </c>
    </row>
    <row r="178" spans="1:65" s="2" customFormat="1" ht="21.75" customHeight="1">
      <c r="A178" s="34"/>
      <c r="B178" s="35"/>
      <c r="C178" s="209" t="s">
        <v>95</v>
      </c>
      <c r="D178" s="209" t="s">
        <v>161</v>
      </c>
      <c r="E178" s="210" t="s">
        <v>550</v>
      </c>
      <c r="F178" s="211" t="s">
        <v>551</v>
      </c>
      <c r="G178" s="212" t="s">
        <v>412</v>
      </c>
      <c r="H178" s="213">
        <v>1</v>
      </c>
      <c r="I178" s="214"/>
      <c r="J178" s="215">
        <f t="shared" si="10"/>
        <v>0</v>
      </c>
      <c r="K178" s="216"/>
      <c r="L178" s="39"/>
      <c r="M178" s="217" t="s">
        <v>1</v>
      </c>
      <c r="N178" s="218" t="s">
        <v>38</v>
      </c>
      <c r="O178" s="71"/>
      <c r="P178" s="219">
        <f t="shared" si="11"/>
        <v>0</v>
      </c>
      <c r="Q178" s="219">
        <v>0</v>
      </c>
      <c r="R178" s="219">
        <f t="shared" si="12"/>
        <v>0</v>
      </c>
      <c r="S178" s="219">
        <v>0</v>
      </c>
      <c r="T178" s="220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1" t="s">
        <v>165</v>
      </c>
      <c r="AT178" s="221" t="s">
        <v>161</v>
      </c>
      <c r="AU178" s="221" t="s">
        <v>80</v>
      </c>
      <c r="AY178" s="17" t="s">
        <v>159</v>
      </c>
      <c r="BE178" s="222">
        <f t="shared" si="14"/>
        <v>0</v>
      </c>
      <c r="BF178" s="222">
        <f t="shared" si="15"/>
        <v>0</v>
      </c>
      <c r="BG178" s="222">
        <f t="shared" si="16"/>
        <v>0</v>
      </c>
      <c r="BH178" s="222">
        <f t="shared" si="17"/>
        <v>0</v>
      </c>
      <c r="BI178" s="222">
        <f t="shared" si="18"/>
        <v>0</v>
      </c>
      <c r="BJ178" s="17" t="s">
        <v>80</v>
      </c>
      <c r="BK178" s="222">
        <f t="shared" si="19"/>
        <v>0</v>
      </c>
      <c r="BL178" s="17" t="s">
        <v>165</v>
      </c>
      <c r="BM178" s="221" t="s">
        <v>552</v>
      </c>
    </row>
    <row r="179" spans="1:65" s="2" customFormat="1" ht="16.5" customHeight="1">
      <c r="A179" s="34"/>
      <c r="B179" s="35"/>
      <c r="C179" s="209" t="s">
        <v>104</v>
      </c>
      <c r="D179" s="209" t="s">
        <v>161</v>
      </c>
      <c r="E179" s="210" t="s">
        <v>553</v>
      </c>
      <c r="F179" s="211" t="s">
        <v>554</v>
      </c>
      <c r="G179" s="212" t="s">
        <v>445</v>
      </c>
      <c r="H179" s="213">
        <v>1</v>
      </c>
      <c r="I179" s="214"/>
      <c r="J179" s="215">
        <f t="shared" si="10"/>
        <v>0</v>
      </c>
      <c r="K179" s="216"/>
      <c r="L179" s="39"/>
      <c r="M179" s="217" t="s">
        <v>1</v>
      </c>
      <c r="N179" s="218" t="s">
        <v>38</v>
      </c>
      <c r="O179" s="71"/>
      <c r="P179" s="219">
        <f t="shared" si="11"/>
        <v>0</v>
      </c>
      <c r="Q179" s="219">
        <v>0</v>
      </c>
      <c r="R179" s="219">
        <f t="shared" si="12"/>
        <v>0</v>
      </c>
      <c r="S179" s="219">
        <v>0</v>
      </c>
      <c r="T179" s="220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1" t="s">
        <v>165</v>
      </c>
      <c r="AT179" s="221" t="s">
        <v>161</v>
      </c>
      <c r="AU179" s="221" t="s">
        <v>80</v>
      </c>
      <c r="AY179" s="17" t="s">
        <v>159</v>
      </c>
      <c r="BE179" s="222">
        <f t="shared" si="14"/>
        <v>0</v>
      </c>
      <c r="BF179" s="222">
        <f t="shared" si="15"/>
        <v>0</v>
      </c>
      <c r="BG179" s="222">
        <f t="shared" si="16"/>
        <v>0</v>
      </c>
      <c r="BH179" s="222">
        <f t="shared" si="17"/>
        <v>0</v>
      </c>
      <c r="BI179" s="222">
        <f t="shared" si="18"/>
        <v>0</v>
      </c>
      <c r="BJ179" s="17" t="s">
        <v>80</v>
      </c>
      <c r="BK179" s="222">
        <f t="shared" si="19"/>
        <v>0</v>
      </c>
      <c r="BL179" s="17" t="s">
        <v>165</v>
      </c>
      <c r="BM179" s="221" t="s">
        <v>555</v>
      </c>
    </row>
    <row r="180" spans="1:65" s="2" customFormat="1" ht="16.5" customHeight="1">
      <c r="A180" s="34"/>
      <c r="B180" s="35"/>
      <c r="C180" s="209" t="s">
        <v>107</v>
      </c>
      <c r="D180" s="209" t="s">
        <v>161</v>
      </c>
      <c r="E180" s="210" t="s">
        <v>556</v>
      </c>
      <c r="F180" s="211" t="s">
        <v>557</v>
      </c>
      <c r="G180" s="212" t="s">
        <v>412</v>
      </c>
      <c r="H180" s="213">
        <v>1</v>
      </c>
      <c r="I180" s="214"/>
      <c r="J180" s="215">
        <f t="shared" si="10"/>
        <v>0</v>
      </c>
      <c r="K180" s="216"/>
      <c r="L180" s="39"/>
      <c r="M180" s="217" t="s">
        <v>1</v>
      </c>
      <c r="N180" s="218" t="s">
        <v>38</v>
      </c>
      <c r="O180" s="71"/>
      <c r="P180" s="219">
        <f t="shared" si="11"/>
        <v>0</v>
      </c>
      <c r="Q180" s="219">
        <v>0</v>
      </c>
      <c r="R180" s="219">
        <f t="shared" si="12"/>
        <v>0</v>
      </c>
      <c r="S180" s="219">
        <v>0</v>
      </c>
      <c r="T180" s="220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1" t="s">
        <v>165</v>
      </c>
      <c r="AT180" s="221" t="s">
        <v>161</v>
      </c>
      <c r="AU180" s="221" t="s">
        <v>80</v>
      </c>
      <c r="AY180" s="17" t="s">
        <v>159</v>
      </c>
      <c r="BE180" s="222">
        <f t="shared" si="14"/>
        <v>0</v>
      </c>
      <c r="BF180" s="222">
        <f t="shared" si="15"/>
        <v>0</v>
      </c>
      <c r="BG180" s="222">
        <f t="shared" si="16"/>
        <v>0</v>
      </c>
      <c r="BH180" s="222">
        <f t="shared" si="17"/>
        <v>0</v>
      </c>
      <c r="BI180" s="222">
        <f t="shared" si="18"/>
        <v>0</v>
      </c>
      <c r="BJ180" s="17" t="s">
        <v>80</v>
      </c>
      <c r="BK180" s="222">
        <f t="shared" si="19"/>
        <v>0</v>
      </c>
      <c r="BL180" s="17" t="s">
        <v>165</v>
      </c>
      <c r="BM180" s="221" t="s">
        <v>558</v>
      </c>
    </row>
    <row r="181" spans="1:65" s="2" customFormat="1" ht="16.5" customHeight="1">
      <c r="A181" s="34"/>
      <c r="B181" s="35"/>
      <c r="C181" s="209" t="s">
        <v>110</v>
      </c>
      <c r="D181" s="209" t="s">
        <v>161</v>
      </c>
      <c r="E181" s="210" t="s">
        <v>559</v>
      </c>
      <c r="F181" s="211" t="s">
        <v>560</v>
      </c>
      <c r="G181" s="212" t="s">
        <v>412</v>
      </c>
      <c r="H181" s="213">
        <v>1</v>
      </c>
      <c r="I181" s="214"/>
      <c r="J181" s="215">
        <f t="shared" si="10"/>
        <v>0</v>
      </c>
      <c r="K181" s="216"/>
      <c r="L181" s="39"/>
      <c r="M181" s="217" t="s">
        <v>1</v>
      </c>
      <c r="N181" s="218" t="s">
        <v>38</v>
      </c>
      <c r="O181" s="71"/>
      <c r="P181" s="219">
        <f t="shared" si="11"/>
        <v>0</v>
      </c>
      <c r="Q181" s="219">
        <v>0</v>
      </c>
      <c r="R181" s="219">
        <f t="shared" si="12"/>
        <v>0</v>
      </c>
      <c r="S181" s="219">
        <v>0</v>
      </c>
      <c r="T181" s="220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1" t="s">
        <v>165</v>
      </c>
      <c r="AT181" s="221" t="s">
        <v>161</v>
      </c>
      <c r="AU181" s="221" t="s">
        <v>80</v>
      </c>
      <c r="AY181" s="17" t="s">
        <v>159</v>
      </c>
      <c r="BE181" s="222">
        <f t="shared" si="14"/>
        <v>0</v>
      </c>
      <c r="BF181" s="222">
        <f t="shared" si="15"/>
        <v>0</v>
      </c>
      <c r="BG181" s="222">
        <f t="shared" si="16"/>
        <v>0</v>
      </c>
      <c r="BH181" s="222">
        <f t="shared" si="17"/>
        <v>0</v>
      </c>
      <c r="BI181" s="222">
        <f t="shared" si="18"/>
        <v>0</v>
      </c>
      <c r="BJ181" s="17" t="s">
        <v>80</v>
      </c>
      <c r="BK181" s="222">
        <f t="shared" si="19"/>
        <v>0</v>
      </c>
      <c r="BL181" s="17" t="s">
        <v>165</v>
      </c>
      <c r="BM181" s="221" t="s">
        <v>561</v>
      </c>
    </row>
    <row r="182" spans="1:65" s="2" customFormat="1" ht="16.5" customHeight="1">
      <c r="A182" s="34"/>
      <c r="B182" s="35"/>
      <c r="C182" s="209" t="s">
        <v>113</v>
      </c>
      <c r="D182" s="209" t="s">
        <v>161</v>
      </c>
      <c r="E182" s="210" t="s">
        <v>562</v>
      </c>
      <c r="F182" s="211" t="s">
        <v>563</v>
      </c>
      <c r="G182" s="212" t="s">
        <v>253</v>
      </c>
      <c r="H182" s="213">
        <v>2</v>
      </c>
      <c r="I182" s="214"/>
      <c r="J182" s="215">
        <f t="shared" si="10"/>
        <v>0</v>
      </c>
      <c r="K182" s="216"/>
      <c r="L182" s="39"/>
      <c r="M182" s="217" t="s">
        <v>1</v>
      </c>
      <c r="N182" s="218" t="s">
        <v>38</v>
      </c>
      <c r="O182" s="71"/>
      <c r="P182" s="219">
        <f t="shared" si="11"/>
        <v>0</v>
      </c>
      <c r="Q182" s="219">
        <v>0</v>
      </c>
      <c r="R182" s="219">
        <f t="shared" si="12"/>
        <v>0</v>
      </c>
      <c r="S182" s="219">
        <v>0</v>
      </c>
      <c r="T182" s="220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1" t="s">
        <v>165</v>
      </c>
      <c r="AT182" s="221" t="s">
        <v>161</v>
      </c>
      <c r="AU182" s="221" t="s">
        <v>80</v>
      </c>
      <c r="AY182" s="17" t="s">
        <v>159</v>
      </c>
      <c r="BE182" s="222">
        <f t="shared" si="14"/>
        <v>0</v>
      </c>
      <c r="BF182" s="222">
        <f t="shared" si="15"/>
        <v>0</v>
      </c>
      <c r="BG182" s="222">
        <f t="shared" si="16"/>
        <v>0</v>
      </c>
      <c r="BH182" s="222">
        <f t="shared" si="17"/>
        <v>0</v>
      </c>
      <c r="BI182" s="222">
        <f t="shared" si="18"/>
        <v>0</v>
      </c>
      <c r="BJ182" s="17" t="s">
        <v>80</v>
      </c>
      <c r="BK182" s="222">
        <f t="shared" si="19"/>
        <v>0</v>
      </c>
      <c r="BL182" s="17" t="s">
        <v>165</v>
      </c>
      <c r="BM182" s="221" t="s">
        <v>564</v>
      </c>
    </row>
    <row r="183" spans="1:65" s="2" customFormat="1" ht="16.5" customHeight="1">
      <c r="A183" s="34"/>
      <c r="B183" s="35"/>
      <c r="C183" s="209" t="s">
        <v>116</v>
      </c>
      <c r="D183" s="209" t="s">
        <v>161</v>
      </c>
      <c r="E183" s="210" t="s">
        <v>565</v>
      </c>
      <c r="F183" s="211" t="s">
        <v>566</v>
      </c>
      <c r="G183" s="212" t="s">
        <v>253</v>
      </c>
      <c r="H183" s="213">
        <v>6</v>
      </c>
      <c r="I183" s="214"/>
      <c r="J183" s="215">
        <f t="shared" si="10"/>
        <v>0</v>
      </c>
      <c r="K183" s="216"/>
      <c r="L183" s="39"/>
      <c r="M183" s="217" t="s">
        <v>1</v>
      </c>
      <c r="N183" s="218" t="s">
        <v>38</v>
      </c>
      <c r="O183" s="71"/>
      <c r="P183" s="219">
        <f t="shared" si="11"/>
        <v>0</v>
      </c>
      <c r="Q183" s="219">
        <v>0</v>
      </c>
      <c r="R183" s="219">
        <f t="shared" si="12"/>
        <v>0</v>
      </c>
      <c r="S183" s="219">
        <v>0</v>
      </c>
      <c r="T183" s="220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1" t="s">
        <v>165</v>
      </c>
      <c r="AT183" s="221" t="s">
        <v>161</v>
      </c>
      <c r="AU183" s="221" t="s">
        <v>80</v>
      </c>
      <c r="AY183" s="17" t="s">
        <v>159</v>
      </c>
      <c r="BE183" s="222">
        <f t="shared" si="14"/>
        <v>0</v>
      </c>
      <c r="BF183" s="222">
        <f t="shared" si="15"/>
        <v>0</v>
      </c>
      <c r="BG183" s="222">
        <f t="shared" si="16"/>
        <v>0</v>
      </c>
      <c r="BH183" s="222">
        <f t="shared" si="17"/>
        <v>0</v>
      </c>
      <c r="BI183" s="222">
        <f t="shared" si="18"/>
        <v>0</v>
      </c>
      <c r="BJ183" s="17" t="s">
        <v>80</v>
      </c>
      <c r="BK183" s="222">
        <f t="shared" si="19"/>
        <v>0</v>
      </c>
      <c r="BL183" s="17" t="s">
        <v>165</v>
      </c>
      <c r="BM183" s="221" t="s">
        <v>567</v>
      </c>
    </row>
    <row r="184" spans="1:65" s="2" customFormat="1" ht="16.5" customHeight="1">
      <c r="A184" s="34"/>
      <c r="B184" s="35"/>
      <c r="C184" s="209" t="s">
        <v>119</v>
      </c>
      <c r="D184" s="209" t="s">
        <v>161</v>
      </c>
      <c r="E184" s="210" t="s">
        <v>568</v>
      </c>
      <c r="F184" s="211" t="s">
        <v>569</v>
      </c>
      <c r="G184" s="212" t="s">
        <v>253</v>
      </c>
      <c r="H184" s="213">
        <v>28</v>
      </c>
      <c r="I184" s="214"/>
      <c r="J184" s="215">
        <f aca="true" t="shared" si="20" ref="J184:J215">ROUND(I184*H184,2)</f>
        <v>0</v>
      </c>
      <c r="K184" s="216"/>
      <c r="L184" s="39"/>
      <c r="M184" s="217" t="s">
        <v>1</v>
      </c>
      <c r="N184" s="218" t="s">
        <v>38</v>
      </c>
      <c r="O184" s="71"/>
      <c r="P184" s="219">
        <f aca="true" t="shared" si="21" ref="P184:P215">O184*H184</f>
        <v>0</v>
      </c>
      <c r="Q184" s="219">
        <v>0</v>
      </c>
      <c r="R184" s="219">
        <f aca="true" t="shared" si="22" ref="R184:R215">Q184*H184</f>
        <v>0</v>
      </c>
      <c r="S184" s="219">
        <v>0</v>
      </c>
      <c r="T184" s="220">
        <f aca="true" t="shared" si="23" ref="T184:T215"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1" t="s">
        <v>165</v>
      </c>
      <c r="AT184" s="221" t="s">
        <v>161</v>
      </c>
      <c r="AU184" s="221" t="s">
        <v>80</v>
      </c>
      <c r="AY184" s="17" t="s">
        <v>159</v>
      </c>
      <c r="BE184" s="222">
        <f aca="true" t="shared" si="24" ref="BE184:BE215">IF(N184="základní",J184,0)</f>
        <v>0</v>
      </c>
      <c r="BF184" s="222">
        <f aca="true" t="shared" si="25" ref="BF184:BF215">IF(N184="snížená",J184,0)</f>
        <v>0</v>
      </c>
      <c r="BG184" s="222">
        <f aca="true" t="shared" si="26" ref="BG184:BG215">IF(N184="zákl. přenesená",J184,0)</f>
        <v>0</v>
      </c>
      <c r="BH184" s="222">
        <f aca="true" t="shared" si="27" ref="BH184:BH215">IF(N184="sníž. přenesená",J184,0)</f>
        <v>0</v>
      </c>
      <c r="BI184" s="222">
        <f aca="true" t="shared" si="28" ref="BI184:BI215">IF(N184="nulová",J184,0)</f>
        <v>0</v>
      </c>
      <c r="BJ184" s="17" t="s">
        <v>80</v>
      </c>
      <c r="BK184" s="222">
        <f aca="true" t="shared" si="29" ref="BK184:BK215">ROUND(I184*H184,2)</f>
        <v>0</v>
      </c>
      <c r="BL184" s="17" t="s">
        <v>165</v>
      </c>
      <c r="BM184" s="221" t="s">
        <v>570</v>
      </c>
    </row>
    <row r="185" spans="1:65" s="2" customFormat="1" ht="16.5" customHeight="1">
      <c r="A185" s="34"/>
      <c r="B185" s="35"/>
      <c r="C185" s="209" t="s">
        <v>571</v>
      </c>
      <c r="D185" s="209" t="s">
        <v>161</v>
      </c>
      <c r="E185" s="210" t="s">
        <v>572</v>
      </c>
      <c r="F185" s="211" t="s">
        <v>573</v>
      </c>
      <c r="G185" s="212" t="s">
        <v>253</v>
      </c>
      <c r="H185" s="213">
        <v>1</v>
      </c>
      <c r="I185" s="214"/>
      <c r="J185" s="215">
        <f t="shared" si="20"/>
        <v>0</v>
      </c>
      <c r="K185" s="216"/>
      <c r="L185" s="39"/>
      <c r="M185" s="217" t="s">
        <v>1</v>
      </c>
      <c r="N185" s="218" t="s">
        <v>38</v>
      </c>
      <c r="O185" s="71"/>
      <c r="P185" s="219">
        <f t="shared" si="21"/>
        <v>0</v>
      </c>
      <c r="Q185" s="219">
        <v>0</v>
      </c>
      <c r="R185" s="219">
        <f t="shared" si="22"/>
        <v>0</v>
      </c>
      <c r="S185" s="219">
        <v>0</v>
      </c>
      <c r="T185" s="220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1" t="s">
        <v>165</v>
      </c>
      <c r="AT185" s="221" t="s">
        <v>161</v>
      </c>
      <c r="AU185" s="221" t="s">
        <v>80</v>
      </c>
      <c r="AY185" s="17" t="s">
        <v>159</v>
      </c>
      <c r="BE185" s="222">
        <f t="shared" si="24"/>
        <v>0</v>
      </c>
      <c r="BF185" s="222">
        <f t="shared" si="25"/>
        <v>0</v>
      </c>
      <c r="BG185" s="222">
        <f t="shared" si="26"/>
        <v>0</v>
      </c>
      <c r="BH185" s="222">
        <f t="shared" si="27"/>
        <v>0</v>
      </c>
      <c r="BI185" s="222">
        <f t="shared" si="28"/>
        <v>0</v>
      </c>
      <c r="BJ185" s="17" t="s">
        <v>80</v>
      </c>
      <c r="BK185" s="222">
        <f t="shared" si="29"/>
        <v>0</v>
      </c>
      <c r="BL185" s="17" t="s">
        <v>165</v>
      </c>
      <c r="BM185" s="221" t="s">
        <v>574</v>
      </c>
    </row>
    <row r="186" spans="1:65" s="2" customFormat="1" ht="16.5" customHeight="1">
      <c r="A186" s="34"/>
      <c r="B186" s="35"/>
      <c r="C186" s="209" t="s">
        <v>482</v>
      </c>
      <c r="D186" s="209" t="s">
        <v>161</v>
      </c>
      <c r="E186" s="210" t="s">
        <v>575</v>
      </c>
      <c r="F186" s="211" t="s">
        <v>576</v>
      </c>
      <c r="G186" s="212" t="s">
        <v>253</v>
      </c>
      <c r="H186" s="213">
        <v>6</v>
      </c>
      <c r="I186" s="214"/>
      <c r="J186" s="215">
        <f t="shared" si="20"/>
        <v>0</v>
      </c>
      <c r="K186" s="216"/>
      <c r="L186" s="39"/>
      <c r="M186" s="217" t="s">
        <v>1</v>
      </c>
      <c r="N186" s="218" t="s">
        <v>38</v>
      </c>
      <c r="O186" s="71"/>
      <c r="P186" s="219">
        <f t="shared" si="21"/>
        <v>0</v>
      </c>
      <c r="Q186" s="219">
        <v>0</v>
      </c>
      <c r="R186" s="219">
        <f t="shared" si="22"/>
        <v>0</v>
      </c>
      <c r="S186" s="219">
        <v>0</v>
      </c>
      <c r="T186" s="220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1" t="s">
        <v>165</v>
      </c>
      <c r="AT186" s="221" t="s">
        <v>161</v>
      </c>
      <c r="AU186" s="221" t="s">
        <v>80</v>
      </c>
      <c r="AY186" s="17" t="s">
        <v>159</v>
      </c>
      <c r="BE186" s="222">
        <f t="shared" si="24"/>
        <v>0</v>
      </c>
      <c r="BF186" s="222">
        <f t="shared" si="25"/>
        <v>0</v>
      </c>
      <c r="BG186" s="222">
        <f t="shared" si="26"/>
        <v>0</v>
      </c>
      <c r="BH186" s="222">
        <f t="shared" si="27"/>
        <v>0</v>
      </c>
      <c r="BI186" s="222">
        <f t="shared" si="28"/>
        <v>0</v>
      </c>
      <c r="BJ186" s="17" t="s">
        <v>80</v>
      </c>
      <c r="BK186" s="222">
        <f t="shared" si="29"/>
        <v>0</v>
      </c>
      <c r="BL186" s="17" t="s">
        <v>165</v>
      </c>
      <c r="BM186" s="221" t="s">
        <v>577</v>
      </c>
    </row>
    <row r="187" spans="1:65" s="2" customFormat="1" ht="16.5" customHeight="1">
      <c r="A187" s="34"/>
      <c r="B187" s="35"/>
      <c r="C187" s="209" t="s">
        <v>578</v>
      </c>
      <c r="D187" s="209" t="s">
        <v>161</v>
      </c>
      <c r="E187" s="210" t="s">
        <v>579</v>
      </c>
      <c r="F187" s="211" t="s">
        <v>580</v>
      </c>
      <c r="G187" s="212" t="s">
        <v>253</v>
      </c>
      <c r="H187" s="213">
        <v>44</v>
      </c>
      <c r="I187" s="214"/>
      <c r="J187" s="215">
        <f t="shared" si="20"/>
        <v>0</v>
      </c>
      <c r="K187" s="216"/>
      <c r="L187" s="39"/>
      <c r="M187" s="217" t="s">
        <v>1</v>
      </c>
      <c r="N187" s="218" t="s">
        <v>38</v>
      </c>
      <c r="O187" s="71"/>
      <c r="P187" s="219">
        <f t="shared" si="21"/>
        <v>0</v>
      </c>
      <c r="Q187" s="219">
        <v>0</v>
      </c>
      <c r="R187" s="219">
        <f t="shared" si="22"/>
        <v>0</v>
      </c>
      <c r="S187" s="219">
        <v>0</v>
      </c>
      <c r="T187" s="220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1" t="s">
        <v>165</v>
      </c>
      <c r="AT187" s="221" t="s">
        <v>161</v>
      </c>
      <c r="AU187" s="221" t="s">
        <v>80</v>
      </c>
      <c r="AY187" s="17" t="s">
        <v>159</v>
      </c>
      <c r="BE187" s="222">
        <f t="shared" si="24"/>
        <v>0</v>
      </c>
      <c r="BF187" s="222">
        <f t="shared" si="25"/>
        <v>0</v>
      </c>
      <c r="BG187" s="222">
        <f t="shared" si="26"/>
        <v>0</v>
      </c>
      <c r="BH187" s="222">
        <f t="shared" si="27"/>
        <v>0</v>
      </c>
      <c r="BI187" s="222">
        <f t="shared" si="28"/>
        <v>0</v>
      </c>
      <c r="BJ187" s="17" t="s">
        <v>80</v>
      </c>
      <c r="BK187" s="222">
        <f t="shared" si="29"/>
        <v>0</v>
      </c>
      <c r="BL187" s="17" t="s">
        <v>165</v>
      </c>
      <c r="BM187" s="221" t="s">
        <v>581</v>
      </c>
    </row>
    <row r="188" spans="1:65" s="2" customFormat="1" ht="16.5" customHeight="1">
      <c r="A188" s="34"/>
      <c r="B188" s="35"/>
      <c r="C188" s="209" t="s">
        <v>485</v>
      </c>
      <c r="D188" s="209" t="s">
        <v>161</v>
      </c>
      <c r="E188" s="210" t="s">
        <v>582</v>
      </c>
      <c r="F188" s="211" t="s">
        <v>583</v>
      </c>
      <c r="G188" s="212" t="s">
        <v>412</v>
      </c>
      <c r="H188" s="213">
        <v>1</v>
      </c>
      <c r="I188" s="214"/>
      <c r="J188" s="215">
        <f t="shared" si="20"/>
        <v>0</v>
      </c>
      <c r="K188" s="216"/>
      <c r="L188" s="39"/>
      <c r="M188" s="217" t="s">
        <v>1</v>
      </c>
      <c r="N188" s="218" t="s">
        <v>38</v>
      </c>
      <c r="O188" s="71"/>
      <c r="P188" s="219">
        <f t="shared" si="21"/>
        <v>0</v>
      </c>
      <c r="Q188" s="219">
        <v>0</v>
      </c>
      <c r="R188" s="219">
        <f t="shared" si="22"/>
        <v>0</v>
      </c>
      <c r="S188" s="219">
        <v>0</v>
      </c>
      <c r="T188" s="220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1" t="s">
        <v>165</v>
      </c>
      <c r="AT188" s="221" t="s">
        <v>161</v>
      </c>
      <c r="AU188" s="221" t="s">
        <v>80</v>
      </c>
      <c r="AY188" s="17" t="s">
        <v>159</v>
      </c>
      <c r="BE188" s="222">
        <f t="shared" si="24"/>
        <v>0</v>
      </c>
      <c r="BF188" s="222">
        <f t="shared" si="25"/>
        <v>0</v>
      </c>
      <c r="BG188" s="222">
        <f t="shared" si="26"/>
        <v>0</v>
      </c>
      <c r="BH188" s="222">
        <f t="shared" si="27"/>
        <v>0</v>
      </c>
      <c r="BI188" s="222">
        <f t="shared" si="28"/>
        <v>0</v>
      </c>
      <c r="BJ188" s="17" t="s">
        <v>80</v>
      </c>
      <c r="BK188" s="222">
        <f t="shared" si="29"/>
        <v>0</v>
      </c>
      <c r="BL188" s="17" t="s">
        <v>165</v>
      </c>
      <c r="BM188" s="221" t="s">
        <v>584</v>
      </c>
    </row>
    <row r="189" spans="1:65" s="2" customFormat="1" ht="16.5" customHeight="1">
      <c r="A189" s="34"/>
      <c r="B189" s="35"/>
      <c r="C189" s="209" t="s">
        <v>585</v>
      </c>
      <c r="D189" s="209" t="s">
        <v>161</v>
      </c>
      <c r="E189" s="210" t="s">
        <v>586</v>
      </c>
      <c r="F189" s="211" t="s">
        <v>587</v>
      </c>
      <c r="G189" s="212" t="s">
        <v>412</v>
      </c>
      <c r="H189" s="213">
        <v>3</v>
      </c>
      <c r="I189" s="214"/>
      <c r="J189" s="215">
        <f t="shared" si="20"/>
        <v>0</v>
      </c>
      <c r="K189" s="216"/>
      <c r="L189" s="39"/>
      <c r="M189" s="217" t="s">
        <v>1</v>
      </c>
      <c r="N189" s="218" t="s">
        <v>38</v>
      </c>
      <c r="O189" s="71"/>
      <c r="P189" s="219">
        <f t="shared" si="21"/>
        <v>0</v>
      </c>
      <c r="Q189" s="219">
        <v>0</v>
      </c>
      <c r="R189" s="219">
        <f t="shared" si="22"/>
        <v>0</v>
      </c>
      <c r="S189" s="219">
        <v>0</v>
      </c>
      <c r="T189" s="220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1" t="s">
        <v>165</v>
      </c>
      <c r="AT189" s="221" t="s">
        <v>161</v>
      </c>
      <c r="AU189" s="221" t="s">
        <v>80</v>
      </c>
      <c r="AY189" s="17" t="s">
        <v>159</v>
      </c>
      <c r="BE189" s="222">
        <f t="shared" si="24"/>
        <v>0</v>
      </c>
      <c r="BF189" s="222">
        <f t="shared" si="25"/>
        <v>0</v>
      </c>
      <c r="BG189" s="222">
        <f t="shared" si="26"/>
        <v>0</v>
      </c>
      <c r="BH189" s="222">
        <f t="shared" si="27"/>
        <v>0</v>
      </c>
      <c r="BI189" s="222">
        <f t="shared" si="28"/>
        <v>0</v>
      </c>
      <c r="BJ189" s="17" t="s">
        <v>80</v>
      </c>
      <c r="BK189" s="222">
        <f t="shared" si="29"/>
        <v>0</v>
      </c>
      <c r="BL189" s="17" t="s">
        <v>165</v>
      </c>
      <c r="BM189" s="221" t="s">
        <v>588</v>
      </c>
    </row>
    <row r="190" spans="1:65" s="2" customFormat="1" ht="16.5" customHeight="1">
      <c r="A190" s="34"/>
      <c r="B190" s="35"/>
      <c r="C190" s="209" t="s">
        <v>488</v>
      </c>
      <c r="D190" s="209" t="s">
        <v>161</v>
      </c>
      <c r="E190" s="210" t="s">
        <v>589</v>
      </c>
      <c r="F190" s="211" t="s">
        <v>590</v>
      </c>
      <c r="G190" s="212" t="s">
        <v>412</v>
      </c>
      <c r="H190" s="213">
        <v>3</v>
      </c>
      <c r="I190" s="214"/>
      <c r="J190" s="215">
        <f t="shared" si="20"/>
        <v>0</v>
      </c>
      <c r="K190" s="216"/>
      <c r="L190" s="39"/>
      <c r="M190" s="217" t="s">
        <v>1</v>
      </c>
      <c r="N190" s="218" t="s">
        <v>38</v>
      </c>
      <c r="O190" s="71"/>
      <c r="P190" s="219">
        <f t="shared" si="21"/>
        <v>0</v>
      </c>
      <c r="Q190" s="219">
        <v>0</v>
      </c>
      <c r="R190" s="219">
        <f t="shared" si="22"/>
        <v>0</v>
      </c>
      <c r="S190" s="219">
        <v>0</v>
      </c>
      <c r="T190" s="220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1" t="s">
        <v>165</v>
      </c>
      <c r="AT190" s="221" t="s">
        <v>161</v>
      </c>
      <c r="AU190" s="221" t="s">
        <v>80</v>
      </c>
      <c r="AY190" s="17" t="s">
        <v>159</v>
      </c>
      <c r="BE190" s="222">
        <f t="shared" si="24"/>
        <v>0</v>
      </c>
      <c r="BF190" s="222">
        <f t="shared" si="25"/>
        <v>0</v>
      </c>
      <c r="BG190" s="222">
        <f t="shared" si="26"/>
        <v>0</v>
      </c>
      <c r="BH190" s="222">
        <f t="shared" si="27"/>
        <v>0</v>
      </c>
      <c r="BI190" s="222">
        <f t="shared" si="28"/>
        <v>0</v>
      </c>
      <c r="BJ190" s="17" t="s">
        <v>80</v>
      </c>
      <c r="BK190" s="222">
        <f t="shared" si="29"/>
        <v>0</v>
      </c>
      <c r="BL190" s="17" t="s">
        <v>165</v>
      </c>
      <c r="BM190" s="221" t="s">
        <v>591</v>
      </c>
    </row>
    <row r="191" spans="1:65" s="2" customFormat="1" ht="16.5" customHeight="1">
      <c r="A191" s="34"/>
      <c r="B191" s="35"/>
      <c r="C191" s="209" t="s">
        <v>592</v>
      </c>
      <c r="D191" s="209" t="s">
        <v>161</v>
      </c>
      <c r="E191" s="210" t="s">
        <v>593</v>
      </c>
      <c r="F191" s="211" t="s">
        <v>594</v>
      </c>
      <c r="G191" s="212" t="s">
        <v>412</v>
      </c>
      <c r="H191" s="213">
        <v>4</v>
      </c>
      <c r="I191" s="214"/>
      <c r="J191" s="215">
        <f t="shared" si="20"/>
        <v>0</v>
      </c>
      <c r="K191" s="216"/>
      <c r="L191" s="39"/>
      <c r="M191" s="217" t="s">
        <v>1</v>
      </c>
      <c r="N191" s="218" t="s">
        <v>38</v>
      </c>
      <c r="O191" s="71"/>
      <c r="P191" s="219">
        <f t="shared" si="21"/>
        <v>0</v>
      </c>
      <c r="Q191" s="219">
        <v>0</v>
      </c>
      <c r="R191" s="219">
        <f t="shared" si="22"/>
        <v>0</v>
      </c>
      <c r="S191" s="219">
        <v>0</v>
      </c>
      <c r="T191" s="220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1" t="s">
        <v>165</v>
      </c>
      <c r="AT191" s="221" t="s">
        <v>161</v>
      </c>
      <c r="AU191" s="221" t="s">
        <v>80</v>
      </c>
      <c r="AY191" s="17" t="s">
        <v>159</v>
      </c>
      <c r="BE191" s="222">
        <f t="shared" si="24"/>
        <v>0</v>
      </c>
      <c r="BF191" s="222">
        <f t="shared" si="25"/>
        <v>0</v>
      </c>
      <c r="BG191" s="222">
        <f t="shared" si="26"/>
        <v>0</v>
      </c>
      <c r="BH191" s="222">
        <f t="shared" si="27"/>
        <v>0</v>
      </c>
      <c r="BI191" s="222">
        <f t="shared" si="28"/>
        <v>0</v>
      </c>
      <c r="BJ191" s="17" t="s">
        <v>80</v>
      </c>
      <c r="BK191" s="222">
        <f t="shared" si="29"/>
        <v>0</v>
      </c>
      <c r="BL191" s="17" t="s">
        <v>165</v>
      </c>
      <c r="BM191" s="221" t="s">
        <v>595</v>
      </c>
    </row>
    <row r="192" spans="1:65" s="2" customFormat="1" ht="16.5" customHeight="1">
      <c r="A192" s="34"/>
      <c r="B192" s="35"/>
      <c r="C192" s="209" t="s">
        <v>491</v>
      </c>
      <c r="D192" s="209" t="s">
        <v>161</v>
      </c>
      <c r="E192" s="210" t="s">
        <v>596</v>
      </c>
      <c r="F192" s="211" t="s">
        <v>597</v>
      </c>
      <c r="G192" s="212" t="s">
        <v>412</v>
      </c>
      <c r="H192" s="213">
        <v>2</v>
      </c>
      <c r="I192" s="214"/>
      <c r="J192" s="215">
        <f t="shared" si="20"/>
        <v>0</v>
      </c>
      <c r="K192" s="216"/>
      <c r="L192" s="39"/>
      <c r="M192" s="217" t="s">
        <v>1</v>
      </c>
      <c r="N192" s="218" t="s">
        <v>38</v>
      </c>
      <c r="O192" s="71"/>
      <c r="P192" s="219">
        <f t="shared" si="21"/>
        <v>0</v>
      </c>
      <c r="Q192" s="219">
        <v>0</v>
      </c>
      <c r="R192" s="219">
        <f t="shared" si="22"/>
        <v>0</v>
      </c>
      <c r="S192" s="219">
        <v>0</v>
      </c>
      <c r="T192" s="220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1" t="s">
        <v>165</v>
      </c>
      <c r="AT192" s="221" t="s">
        <v>161</v>
      </c>
      <c r="AU192" s="221" t="s">
        <v>80</v>
      </c>
      <c r="AY192" s="17" t="s">
        <v>159</v>
      </c>
      <c r="BE192" s="222">
        <f t="shared" si="24"/>
        <v>0</v>
      </c>
      <c r="BF192" s="222">
        <f t="shared" si="25"/>
        <v>0</v>
      </c>
      <c r="BG192" s="222">
        <f t="shared" si="26"/>
        <v>0</v>
      </c>
      <c r="BH192" s="222">
        <f t="shared" si="27"/>
        <v>0</v>
      </c>
      <c r="BI192" s="222">
        <f t="shared" si="28"/>
        <v>0</v>
      </c>
      <c r="BJ192" s="17" t="s">
        <v>80</v>
      </c>
      <c r="BK192" s="222">
        <f t="shared" si="29"/>
        <v>0</v>
      </c>
      <c r="BL192" s="17" t="s">
        <v>165</v>
      </c>
      <c r="BM192" s="221" t="s">
        <v>598</v>
      </c>
    </row>
    <row r="193" spans="1:65" s="2" customFormat="1" ht="16.5" customHeight="1">
      <c r="A193" s="34"/>
      <c r="B193" s="35"/>
      <c r="C193" s="209" t="s">
        <v>599</v>
      </c>
      <c r="D193" s="209" t="s">
        <v>161</v>
      </c>
      <c r="E193" s="210" t="s">
        <v>600</v>
      </c>
      <c r="F193" s="211" t="s">
        <v>601</v>
      </c>
      <c r="G193" s="212" t="s">
        <v>412</v>
      </c>
      <c r="H193" s="213">
        <v>10</v>
      </c>
      <c r="I193" s="214"/>
      <c r="J193" s="215">
        <f t="shared" si="20"/>
        <v>0</v>
      </c>
      <c r="K193" s="216"/>
      <c r="L193" s="39"/>
      <c r="M193" s="217" t="s">
        <v>1</v>
      </c>
      <c r="N193" s="218" t="s">
        <v>38</v>
      </c>
      <c r="O193" s="71"/>
      <c r="P193" s="219">
        <f t="shared" si="21"/>
        <v>0</v>
      </c>
      <c r="Q193" s="219">
        <v>0</v>
      </c>
      <c r="R193" s="219">
        <f t="shared" si="22"/>
        <v>0</v>
      </c>
      <c r="S193" s="219">
        <v>0</v>
      </c>
      <c r="T193" s="220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1" t="s">
        <v>165</v>
      </c>
      <c r="AT193" s="221" t="s">
        <v>161</v>
      </c>
      <c r="AU193" s="221" t="s">
        <v>80</v>
      </c>
      <c r="AY193" s="17" t="s">
        <v>159</v>
      </c>
      <c r="BE193" s="222">
        <f t="shared" si="24"/>
        <v>0</v>
      </c>
      <c r="BF193" s="222">
        <f t="shared" si="25"/>
        <v>0</v>
      </c>
      <c r="BG193" s="222">
        <f t="shared" si="26"/>
        <v>0</v>
      </c>
      <c r="BH193" s="222">
        <f t="shared" si="27"/>
        <v>0</v>
      </c>
      <c r="BI193" s="222">
        <f t="shared" si="28"/>
        <v>0</v>
      </c>
      <c r="BJ193" s="17" t="s">
        <v>80</v>
      </c>
      <c r="BK193" s="222">
        <f t="shared" si="29"/>
        <v>0</v>
      </c>
      <c r="BL193" s="17" t="s">
        <v>165</v>
      </c>
      <c r="BM193" s="221" t="s">
        <v>602</v>
      </c>
    </row>
    <row r="194" spans="1:65" s="2" customFormat="1" ht="16.5" customHeight="1">
      <c r="A194" s="34"/>
      <c r="B194" s="35"/>
      <c r="C194" s="209" t="s">
        <v>494</v>
      </c>
      <c r="D194" s="209" t="s">
        <v>161</v>
      </c>
      <c r="E194" s="210" t="s">
        <v>603</v>
      </c>
      <c r="F194" s="211" t="s">
        <v>604</v>
      </c>
      <c r="G194" s="212" t="s">
        <v>412</v>
      </c>
      <c r="H194" s="213">
        <v>10</v>
      </c>
      <c r="I194" s="214"/>
      <c r="J194" s="215">
        <f t="shared" si="20"/>
        <v>0</v>
      </c>
      <c r="K194" s="216"/>
      <c r="L194" s="39"/>
      <c r="M194" s="217" t="s">
        <v>1</v>
      </c>
      <c r="N194" s="218" t="s">
        <v>38</v>
      </c>
      <c r="O194" s="71"/>
      <c r="P194" s="219">
        <f t="shared" si="21"/>
        <v>0</v>
      </c>
      <c r="Q194" s="219">
        <v>0</v>
      </c>
      <c r="R194" s="219">
        <f t="shared" si="22"/>
        <v>0</v>
      </c>
      <c r="S194" s="219">
        <v>0</v>
      </c>
      <c r="T194" s="220">
        <f t="shared" si="2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1" t="s">
        <v>165</v>
      </c>
      <c r="AT194" s="221" t="s">
        <v>161</v>
      </c>
      <c r="AU194" s="221" t="s">
        <v>80</v>
      </c>
      <c r="AY194" s="17" t="s">
        <v>159</v>
      </c>
      <c r="BE194" s="222">
        <f t="shared" si="24"/>
        <v>0</v>
      </c>
      <c r="BF194" s="222">
        <f t="shared" si="25"/>
        <v>0</v>
      </c>
      <c r="BG194" s="222">
        <f t="shared" si="26"/>
        <v>0</v>
      </c>
      <c r="BH194" s="222">
        <f t="shared" si="27"/>
        <v>0</v>
      </c>
      <c r="BI194" s="222">
        <f t="shared" si="28"/>
        <v>0</v>
      </c>
      <c r="BJ194" s="17" t="s">
        <v>80</v>
      </c>
      <c r="BK194" s="222">
        <f t="shared" si="29"/>
        <v>0</v>
      </c>
      <c r="BL194" s="17" t="s">
        <v>165</v>
      </c>
      <c r="BM194" s="221" t="s">
        <v>605</v>
      </c>
    </row>
    <row r="195" spans="1:65" s="2" customFormat="1" ht="16.5" customHeight="1">
      <c r="A195" s="34"/>
      <c r="B195" s="35"/>
      <c r="C195" s="209" t="s">
        <v>606</v>
      </c>
      <c r="D195" s="209" t="s">
        <v>161</v>
      </c>
      <c r="E195" s="210" t="s">
        <v>607</v>
      </c>
      <c r="F195" s="211" t="s">
        <v>608</v>
      </c>
      <c r="G195" s="212" t="s">
        <v>412</v>
      </c>
      <c r="H195" s="213">
        <v>10</v>
      </c>
      <c r="I195" s="214"/>
      <c r="J195" s="215">
        <f t="shared" si="20"/>
        <v>0</v>
      </c>
      <c r="K195" s="216"/>
      <c r="L195" s="39"/>
      <c r="M195" s="217" t="s">
        <v>1</v>
      </c>
      <c r="N195" s="218" t="s">
        <v>38</v>
      </c>
      <c r="O195" s="71"/>
      <c r="P195" s="219">
        <f t="shared" si="21"/>
        <v>0</v>
      </c>
      <c r="Q195" s="219">
        <v>0</v>
      </c>
      <c r="R195" s="219">
        <f t="shared" si="22"/>
        <v>0</v>
      </c>
      <c r="S195" s="219">
        <v>0</v>
      </c>
      <c r="T195" s="220">
        <f t="shared" si="2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1" t="s">
        <v>165</v>
      </c>
      <c r="AT195" s="221" t="s">
        <v>161</v>
      </c>
      <c r="AU195" s="221" t="s">
        <v>80</v>
      </c>
      <c r="AY195" s="17" t="s">
        <v>159</v>
      </c>
      <c r="BE195" s="222">
        <f t="shared" si="24"/>
        <v>0</v>
      </c>
      <c r="BF195" s="222">
        <f t="shared" si="25"/>
        <v>0</v>
      </c>
      <c r="BG195" s="222">
        <f t="shared" si="26"/>
        <v>0</v>
      </c>
      <c r="BH195" s="222">
        <f t="shared" si="27"/>
        <v>0</v>
      </c>
      <c r="BI195" s="222">
        <f t="shared" si="28"/>
        <v>0</v>
      </c>
      <c r="BJ195" s="17" t="s">
        <v>80</v>
      </c>
      <c r="BK195" s="222">
        <f t="shared" si="29"/>
        <v>0</v>
      </c>
      <c r="BL195" s="17" t="s">
        <v>165</v>
      </c>
      <c r="BM195" s="221" t="s">
        <v>609</v>
      </c>
    </row>
    <row r="196" spans="1:65" s="2" customFormat="1" ht="16.5" customHeight="1">
      <c r="A196" s="34"/>
      <c r="B196" s="35"/>
      <c r="C196" s="209" t="s">
        <v>497</v>
      </c>
      <c r="D196" s="209" t="s">
        <v>161</v>
      </c>
      <c r="E196" s="210" t="s">
        <v>610</v>
      </c>
      <c r="F196" s="211" t="s">
        <v>611</v>
      </c>
      <c r="G196" s="212" t="s">
        <v>412</v>
      </c>
      <c r="H196" s="213">
        <v>4</v>
      </c>
      <c r="I196" s="214"/>
      <c r="J196" s="215">
        <f t="shared" si="20"/>
        <v>0</v>
      </c>
      <c r="K196" s="216"/>
      <c r="L196" s="39"/>
      <c r="M196" s="217" t="s">
        <v>1</v>
      </c>
      <c r="N196" s="218" t="s">
        <v>38</v>
      </c>
      <c r="O196" s="71"/>
      <c r="P196" s="219">
        <f t="shared" si="21"/>
        <v>0</v>
      </c>
      <c r="Q196" s="219">
        <v>0</v>
      </c>
      <c r="R196" s="219">
        <f t="shared" si="22"/>
        <v>0</v>
      </c>
      <c r="S196" s="219">
        <v>0</v>
      </c>
      <c r="T196" s="220">
        <f t="shared" si="2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1" t="s">
        <v>165</v>
      </c>
      <c r="AT196" s="221" t="s">
        <v>161</v>
      </c>
      <c r="AU196" s="221" t="s">
        <v>80</v>
      </c>
      <c r="AY196" s="17" t="s">
        <v>159</v>
      </c>
      <c r="BE196" s="222">
        <f t="shared" si="24"/>
        <v>0</v>
      </c>
      <c r="BF196" s="222">
        <f t="shared" si="25"/>
        <v>0</v>
      </c>
      <c r="BG196" s="222">
        <f t="shared" si="26"/>
        <v>0</v>
      </c>
      <c r="BH196" s="222">
        <f t="shared" si="27"/>
        <v>0</v>
      </c>
      <c r="BI196" s="222">
        <f t="shared" si="28"/>
        <v>0</v>
      </c>
      <c r="BJ196" s="17" t="s">
        <v>80</v>
      </c>
      <c r="BK196" s="222">
        <f t="shared" si="29"/>
        <v>0</v>
      </c>
      <c r="BL196" s="17" t="s">
        <v>165</v>
      </c>
      <c r="BM196" s="221" t="s">
        <v>612</v>
      </c>
    </row>
    <row r="197" spans="1:65" s="2" customFormat="1" ht="16.5" customHeight="1">
      <c r="A197" s="34"/>
      <c r="B197" s="35"/>
      <c r="C197" s="209" t="s">
        <v>613</v>
      </c>
      <c r="D197" s="209" t="s">
        <v>161</v>
      </c>
      <c r="E197" s="210" t="s">
        <v>614</v>
      </c>
      <c r="F197" s="211" t="s">
        <v>615</v>
      </c>
      <c r="G197" s="212" t="s">
        <v>412</v>
      </c>
      <c r="H197" s="213">
        <v>48</v>
      </c>
      <c r="I197" s="214"/>
      <c r="J197" s="215">
        <f t="shared" si="20"/>
        <v>0</v>
      </c>
      <c r="K197" s="216"/>
      <c r="L197" s="39"/>
      <c r="M197" s="217" t="s">
        <v>1</v>
      </c>
      <c r="N197" s="218" t="s">
        <v>38</v>
      </c>
      <c r="O197" s="71"/>
      <c r="P197" s="219">
        <f t="shared" si="21"/>
        <v>0</v>
      </c>
      <c r="Q197" s="219">
        <v>0</v>
      </c>
      <c r="R197" s="219">
        <f t="shared" si="22"/>
        <v>0</v>
      </c>
      <c r="S197" s="219">
        <v>0</v>
      </c>
      <c r="T197" s="220">
        <f t="shared" si="2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1" t="s">
        <v>165</v>
      </c>
      <c r="AT197" s="221" t="s">
        <v>161</v>
      </c>
      <c r="AU197" s="221" t="s">
        <v>80</v>
      </c>
      <c r="AY197" s="17" t="s">
        <v>159</v>
      </c>
      <c r="BE197" s="222">
        <f t="shared" si="24"/>
        <v>0</v>
      </c>
      <c r="BF197" s="222">
        <f t="shared" si="25"/>
        <v>0</v>
      </c>
      <c r="BG197" s="222">
        <f t="shared" si="26"/>
        <v>0</v>
      </c>
      <c r="BH197" s="222">
        <f t="shared" si="27"/>
        <v>0</v>
      </c>
      <c r="BI197" s="222">
        <f t="shared" si="28"/>
        <v>0</v>
      </c>
      <c r="BJ197" s="17" t="s">
        <v>80</v>
      </c>
      <c r="BK197" s="222">
        <f t="shared" si="29"/>
        <v>0</v>
      </c>
      <c r="BL197" s="17" t="s">
        <v>165</v>
      </c>
      <c r="BM197" s="221" t="s">
        <v>616</v>
      </c>
    </row>
    <row r="198" spans="1:65" s="2" customFormat="1" ht="16.5" customHeight="1">
      <c r="A198" s="34"/>
      <c r="B198" s="35"/>
      <c r="C198" s="209" t="s">
        <v>500</v>
      </c>
      <c r="D198" s="209" t="s">
        <v>161</v>
      </c>
      <c r="E198" s="210" t="s">
        <v>617</v>
      </c>
      <c r="F198" s="211" t="s">
        <v>618</v>
      </c>
      <c r="G198" s="212" t="s">
        <v>412</v>
      </c>
      <c r="H198" s="213">
        <v>36</v>
      </c>
      <c r="I198" s="214"/>
      <c r="J198" s="215">
        <f t="shared" si="20"/>
        <v>0</v>
      </c>
      <c r="K198" s="216"/>
      <c r="L198" s="39"/>
      <c r="M198" s="217" t="s">
        <v>1</v>
      </c>
      <c r="N198" s="218" t="s">
        <v>38</v>
      </c>
      <c r="O198" s="71"/>
      <c r="P198" s="219">
        <f t="shared" si="21"/>
        <v>0</v>
      </c>
      <c r="Q198" s="219">
        <v>0</v>
      </c>
      <c r="R198" s="219">
        <f t="shared" si="22"/>
        <v>0</v>
      </c>
      <c r="S198" s="219">
        <v>0</v>
      </c>
      <c r="T198" s="220">
        <f t="shared" si="2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1" t="s">
        <v>165</v>
      </c>
      <c r="AT198" s="221" t="s">
        <v>161</v>
      </c>
      <c r="AU198" s="221" t="s">
        <v>80</v>
      </c>
      <c r="AY198" s="17" t="s">
        <v>159</v>
      </c>
      <c r="BE198" s="222">
        <f t="shared" si="24"/>
        <v>0</v>
      </c>
      <c r="BF198" s="222">
        <f t="shared" si="25"/>
        <v>0</v>
      </c>
      <c r="BG198" s="222">
        <f t="shared" si="26"/>
        <v>0</v>
      </c>
      <c r="BH198" s="222">
        <f t="shared" si="27"/>
        <v>0</v>
      </c>
      <c r="BI198" s="222">
        <f t="shared" si="28"/>
        <v>0</v>
      </c>
      <c r="BJ198" s="17" t="s">
        <v>80</v>
      </c>
      <c r="BK198" s="222">
        <f t="shared" si="29"/>
        <v>0</v>
      </c>
      <c r="BL198" s="17" t="s">
        <v>165</v>
      </c>
      <c r="BM198" s="221" t="s">
        <v>619</v>
      </c>
    </row>
    <row r="199" spans="1:65" s="2" customFormat="1" ht="16.5" customHeight="1">
      <c r="A199" s="34"/>
      <c r="B199" s="35"/>
      <c r="C199" s="209" t="s">
        <v>620</v>
      </c>
      <c r="D199" s="209" t="s">
        <v>161</v>
      </c>
      <c r="E199" s="210" t="s">
        <v>621</v>
      </c>
      <c r="F199" s="211" t="s">
        <v>622</v>
      </c>
      <c r="G199" s="212" t="s">
        <v>412</v>
      </c>
      <c r="H199" s="213">
        <v>4</v>
      </c>
      <c r="I199" s="214"/>
      <c r="J199" s="215">
        <f t="shared" si="20"/>
        <v>0</v>
      </c>
      <c r="K199" s="216"/>
      <c r="L199" s="39"/>
      <c r="M199" s="217" t="s">
        <v>1</v>
      </c>
      <c r="N199" s="218" t="s">
        <v>38</v>
      </c>
      <c r="O199" s="71"/>
      <c r="P199" s="219">
        <f t="shared" si="21"/>
        <v>0</v>
      </c>
      <c r="Q199" s="219">
        <v>0</v>
      </c>
      <c r="R199" s="219">
        <f t="shared" si="22"/>
        <v>0</v>
      </c>
      <c r="S199" s="219">
        <v>0</v>
      </c>
      <c r="T199" s="220">
        <f t="shared" si="2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1" t="s">
        <v>165</v>
      </c>
      <c r="AT199" s="221" t="s">
        <v>161</v>
      </c>
      <c r="AU199" s="221" t="s">
        <v>80</v>
      </c>
      <c r="AY199" s="17" t="s">
        <v>159</v>
      </c>
      <c r="BE199" s="222">
        <f t="shared" si="24"/>
        <v>0</v>
      </c>
      <c r="BF199" s="222">
        <f t="shared" si="25"/>
        <v>0</v>
      </c>
      <c r="BG199" s="222">
        <f t="shared" si="26"/>
        <v>0</v>
      </c>
      <c r="BH199" s="222">
        <f t="shared" si="27"/>
        <v>0</v>
      </c>
      <c r="BI199" s="222">
        <f t="shared" si="28"/>
        <v>0</v>
      </c>
      <c r="BJ199" s="17" t="s">
        <v>80</v>
      </c>
      <c r="BK199" s="222">
        <f t="shared" si="29"/>
        <v>0</v>
      </c>
      <c r="BL199" s="17" t="s">
        <v>165</v>
      </c>
      <c r="BM199" s="221" t="s">
        <v>623</v>
      </c>
    </row>
    <row r="200" spans="1:65" s="2" customFormat="1" ht="16.5" customHeight="1">
      <c r="A200" s="34"/>
      <c r="B200" s="35"/>
      <c r="C200" s="209" t="s">
        <v>503</v>
      </c>
      <c r="D200" s="209" t="s">
        <v>161</v>
      </c>
      <c r="E200" s="210" t="s">
        <v>624</v>
      </c>
      <c r="F200" s="211" t="s">
        <v>625</v>
      </c>
      <c r="G200" s="212" t="s">
        <v>412</v>
      </c>
      <c r="H200" s="213">
        <v>20</v>
      </c>
      <c r="I200" s="214"/>
      <c r="J200" s="215">
        <f t="shared" si="20"/>
        <v>0</v>
      </c>
      <c r="K200" s="216"/>
      <c r="L200" s="39"/>
      <c r="M200" s="217" t="s">
        <v>1</v>
      </c>
      <c r="N200" s="218" t="s">
        <v>38</v>
      </c>
      <c r="O200" s="71"/>
      <c r="P200" s="219">
        <f t="shared" si="21"/>
        <v>0</v>
      </c>
      <c r="Q200" s="219">
        <v>0</v>
      </c>
      <c r="R200" s="219">
        <f t="shared" si="22"/>
        <v>0</v>
      </c>
      <c r="S200" s="219">
        <v>0</v>
      </c>
      <c r="T200" s="220">
        <f t="shared" si="2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1" t="s">
        <v>165</v>
      </c>
      <c r="AT200" s="221" t="s">
        <v>161</v>
      </c>
      <c r="AU200" s="221" t="s">
        <v>80</v>
      </c>
      <c r="AY200" s="17" t="s">
        <v>159</v>
      </c>
      <c r="BE200" s="222">
        <f t="shared" si="24"/>
        <v>0</v>
      </c>
      <c r="BF200" s="222">
        <f t="shared" si="25"/>
        <v>0</v>
      </c>
      <c r="BG200" s="222">
        <f t="shared" si="26"/>
        <v>0</v>
      </c>
      <c r="BH200" s="222">
        <f t="shared" si="27"/>
        <v>0</v>
      </c>
      <c r="BI200" s="222">
        <f t="shared" si="28"/>
        <v>0</v>
      </c>
      <c r="BJ200" s="17" t="s">
        <v>80</v>
      </c>
      <c r="BK200" s="222">
        <f t="shared" si="29"/>
        <v>0</v>
      </c>
      <c r="BL200" s="17" t="s">
        <v>165</v>
      </c>
      <c r="BM200" s="221" t="s">
        <v>626</v>
      </c>
    </row>
    <row r="201" spans="1:65" s="2" customFormat="1" ht="16.5" customHeight="1">
      <c r="A201" s="34"/>
      <c r="B201" s="35"/>
      <c r="C201" s="209" t="s">
        <v>627</v>
      </c>
      <c r="D201" s="209" t="s">
        <v>161</v>
      </c>
      <c r="E201" s="210" t="s">
        <v>628</v>
      </c>
      <c r="F201" s="211" t="s">
        <v>629</v>
      </c>
      <c r="G201" s="212" t="s">
        <v>412</v>
      </c>
      <c r="H201" s="213">
        <v>24</v>
      </c>
      <c r="I201" s="214"/>
      <c r="J201" s="215">
        <f t="shared" si="20"/>
        <v>0</v>
      </c>
      <c r="K201" s="216"/>
      <c r="L201" s="39"/>
      <c r="M201" s="217" t="s">
        <v>1</v>
      </c>
      <c r="N201" s="218" t="s">
        <v>38</v>
      </c>
      <c r="O201" s="71"/>
      <c r="P201" s="219">
        <f t="shared" si="21"/>
        <v>0</v>
      </c>
      <c r="Q201" s="219">
        <v>0</v>
      </c>
      <c r="R201" s="219">
        <f t="shared" si="22"/>
        <v>0</v>
      </c>
      <c r="S201" s="219">
        <v>0</v>
      </c>
      <c r="T201" s="220">
        <f t="shared" si="2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1" t="s">
        <v>165</v>
      </c>
      <c r="AT201" s="221" t="s">
        <v>161</v>
      </c>
      <c r="AU201" s="221" t="s">
        <v>80</v>
      </c>
      <c r="AY201" s="17" t="s">
        <v>159</v>
      </c>
      <c r="BE201" s="222">
        <f t="shared" si="24"/>
        <v>0</v>
      </c>
      <c r="BF201" s="222">
        <f t="shared" si="25"/>
        <v>0</v>
      </c>
      <c r="BG201" s="222">
        <f t="shared" si="26"/>
        <v>0</v>
      </c>
      <c r="BH201" s="222">
        <f t="shared" si="27"/>
        <v>0</v>
      </c>
      <c r="BI201" s="222">
        <f t="shared" si="28"/>
        <v>0</v>
      </c>
      <c r="BJ201" s="17" t="s">
        <v>80</v>
      </c>
      <c r="BK201" s="222">
        <f t="shared" si="29"/>
        <v>0</v>
      </c>
      <c r="BL201" s="17" t="s">
        <v>165</v>
      </c>
      <c r="BM201" s="221" t="s">
        <v>630</v>
      </c>
    </row>
    <row r="202" spans="1:65" s="2" customFormat="1" ht="16.5" customHeight="1">
      <c r="A202" s="34"/>
      <c r="B202" s="35"/>
      <c r="C202" s="209" t="s">
        <v>506</v>
      </c>
      <c r="D202" s="209" t="s">
        <v>161</v>
      </c>
      <c r="E202" s="210" t="s">
        <v>631</v>
      </c>
      <c r="F202" s="211" t="s">
        <v>632</v>
      </c>
      <c r="G202" s="212" t="s">
        <v>412</v>
      </c>
      <c r="H202" s="213">
        <v>2</v>
      </c>
      <c r="I202" s="214"/>
      <c r="J202" s="215">
        <f t="shared" si="20"/>
        <v>0</v>
      </c>
      <c r="K202" s="216"/>
      <c r="L202" s="39"/>
      <c r="M202" s="217" t="s">
        <v>1</v>
      </c>
      <c r="N202" s="218" t="s">
        <v>38</v>
      </c>
      <c r="O202" s="71"/>
      <c r="P202" s="219">
        <f t="shared" si="21"/>
        <v>0</v>
      </c>
      <c r="Q202" s="219">
        <v>0</v>
      </c>
      <c r="R202" s="219">
        <f t="shared" si="22"/>
        <v>0</v>
      </c>
      <c r="S202" s="219">
        <v>0</v>
      </c>
      <c r="T202" s="220">
        <f t="shared" si="2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1" t="s">
        <v>165</v>
      </c>
      <c r="AT202" s="221" t="s">
        <v>161</v>
      </c>
      <c r="AU202" s="221" t="s">
        <v>80</v>
      </c>
      <c r="AY202" s="17" t="s">
        <v>159</v>
      </c>
      <c r="BE202" s="222">
        <f t="shared" si="24"/>
        <v>0</v>
      </c>
      <c r="BF202" s="222">
        <f t="shared" si="25"/>
        <v>0</v>
      </c>
      <c r="BG202" s="222">
        <f t="shared" si="26"/>
        <v>0</v>
      </c>
      <c r="BH202" s="222">
        <f t="shared" si="27"/>
        <v>0</v>
      </c>
      <c r="BI202" s="222">
        <f t="shared" si="28"/>
        <v>0</v>
      </c>
      <c r="BJ202" s="17" t="s">
        <v>80</v>
      </c>
      <c r="BK202" s="222">
        <f t="shared" si="29"/>
        <v>0</v>
      </c>
      <c r="BL202" s="17" t="s">
        <v>165</v>
      </c>
      <c r="BM202" s="221" t="s">
        <v>633</v>
      </c>
    </row>
    <row r="203" spans="1:65" s="2" customFormat="1" ht="16.5" customHeight="1">
      <c r="A203" s="34"/>
      <c r="B203" s="35"/>
      <c r="C203" s="209" t="s">
        <v>634</v>
      </c>
      <c r="D203" s="209" t="s">
        <v>161</v>
      </c>
      <c r="E203" s="210" t="s">
        <v>635</v>
      </c>
      <c r="F203" s="211" t="s">
        <v>636</v>
      </c>
      <c r="G203" s="212" t="s">
        <v>412</v>
      </c>
      <c r="H203" s="213">
        <v>2</v>
      </c>
      <c r="I203" s="214"/>
      <c r="J203" s="215">
        <f t="shared" si="20"/>
        <v>0</v>
      </c>
      <c r="K203" s="216"/>
      <c r="L203" s="39"/>
      <c r="M203" s="217" t="s">
        <v>1</v>
      </c>
      <c r="N203" s="218" t="s">
        <v>38</v>
      </c>
      <c r="O203" s="71"/>
      <c r="P203" s="219">
        <f t="shared" si="21"/>
        <v>0</v>
      </c>
      <c r="Q203" s="219">
        <v>0</v>
      </c>
      <c r="R203" s="219">
        <f t="shared" si="22"/>
        <v>0</v>
      </c>
      <c r="S203" s="219">
        <v>0</v>
      </c>
      <c r="T203" s="220">
        <f t="shared" si="2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1" t="s">
        <v>165</v>
      </c>
      <c r="AT203" s="221" t="s">
        <v>161</v>
      </c>
      <c r="AU203" s="221" t="s">
        <v>80</v>
      </c>
      <c r="AY203" s="17" t="s">
        <v>159</v>
      </c>
      <c r="BE203" s="222">
        <f t="shared" si="24"/>
        <v>0</v>
      </c>
      <c r="BF203" s="222">
        <f t="shared" si="25"/>
        <v>0</v>
      </c>
      <c r="BG203" s="222">
        <f t="shared" si="26"/>
        <v>0</v>
      </c>
      <c r="BH203" s="222">
        <f t="shared" si="27"/>
        <v>0</v>
      </c>
      <c r="BI203" s="222">
        <f t="shared" si="28"/>
        <v>0</v>
      </c>
      <c r="BJ203" s="17" t="s">
        <v>80</v>
      </c>
      <c r="BK203" s="222">
        <f t="shared" si="29"/>
        <v>0</v>
      </c>
      <c r="BL203" s="17" t="s">
        <v>165</v>
      </c>
      <c r="BM203" s="221" t="s">
        <v>637</v>
      </c>
    </row>
    <row r="204" spans="1:65" s="2" customFormat="1" ht="16.5" customHeight="1">
      <c r="A204" s="34"/>
      <c r="B204" s="35"/>
      <c r="C204" s="209" t="s">
        <v>509</v>
      </c>
      <c r="D204" s="209" t="s">
        <v>161</v>
      </c>
      <c r="E204" s="210" t="s">
        <v>638</v>
      </c>
      <c r="F204" s="211" t="s">
        <v>639</v>
      </c>
      <c r="G204" s="212" t="s">
        <v>412</v>
      </c>
      <c r="H204" s="213">
        <v>6</v>
      </c>
      <c r="I204" s="214"/>
      <c r="J204" s="215">
        <f t="shared" si="20"/>
        <v>0</v>
      </c>
      <c r="K204" s="216"/>
      <c r="L204" s="39"/>
      <c r="M204" s="217" t="s">
        <v>1</v>
      </c>
      <c r="N204" s="218" t="s">
        <v>38</v>
      </c>
      <c r="O204" s="71"/>
      <c r="P204" s="219">
        <f t="shared" si="21"/>
        <v>0</v>
      </c>
      <c r="Q204" s="219">
        <v>0</v>
      </c>
      <c r="R204" s="219">
        <f t="shared" si="22"/>
        <v>0</v>
      </c>
      <c r="S204" s="219">
        <v>0</v>
      </c>
      <c r="T204" s="220">
        <f t="shared" si="2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1" t="s">
        <v>165</v>
      </c>
      <c r="AT204" s="221" t="s">
        <v>161</v>
      </c>
      <c r="AU204" s="221" t="s">
        <v>80</v>
      </c>
      <c r="AY204" s="17" t="s">
        <v>159</v>
      </c>
      <c r="BE204" s="222">
        <f t="shared" si="24"/>
        <v>0</v>
      </c>
      <c r="BF204" s="222">
        <f t="shared" si="25"/>
        <v>0</v>
      </c>
      <c r="BG204" s="222">
        <f t="shared" si="26"/>
        <v>0</v>
      </c>
      <c r="BH204" s="222">
        <f t="shared" si="27"/>
        <v>0</v>
      </c>
      <c r="BI204" s="222">
        <f t="shared" si="28"/>
        <v>0</v>
      </c>
      <c r="BJ204" s="17" t="s">
        <v>80</v>
      </c>
      <c r="BK204" s="222">
        <f t="shared" si="29"/>
        <v>0</v>
      </c>
      <c r="BL204" s="17" t="s">
        <v>165</v>
      </c>
      <c r="BM204" s="221" t="s">
        <v>640</v>
      </c>
    </row>
    <row r="205" spans="1:65" s="2" customFormat="1" ht="16.5" customHeight="1">
      <c r="A205" s="34"/>
      <c r="B205" s="35"/>
      <c r="C205" s="209" t="s">
        <v>641</v>
      </c>
      <c r="D205" s="209" t="s">
        <v>161</v>
      </c>
      <c r="E205" s="210" t="s">
        <v>642</v>
      </c>
      <c r="F205" s="211" t="s">
        <v>643</v>
      </c>
      <c r="G205" s="212" t="s">
        <v>412</v>
      </c>
      <c r="H205" s="213">
        <v>6</v>
      </c>
      <c r="I205" s="214"/>
      <c r="J205" s="215">
        <f t="shared" si="20"/>
        <v>0</v>
      </c>
      <c r="K205" s="216"/>
      <c r="L205" s="39"/>
      <c r="M205" s="217" t="s">
        <v>1</v>
      </c>
      <c r="N205" s="218" t="s">
        <v>38</v>
      </c>
      <c r="O205" s="71"/>
      <c r="P205" s="219">
        <f t="shared" si="21"/>
        <v>0</v>
      </c>
      <c r="Q205" s="219">
        <v>0</v>
      </c>
      <c r="R205" s="219">
        <f t="shared" si="22"/>
        <v>0</v>
      </c>
      <c r="S205" s="219">
        <v>0</v>
      </c>
      <c r="T205" s="220">
        <f t="shared" si="2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1" t="s">
        <v>165</v>
      </c>
      <c r="AT205" s="221" t="s">
        <v>161</v>
      </c>
      <c r="AU205" s="221" t="s">
        <v>80</v>
      </c>
      <c r="AY205" s="17" t="s">
        <v>159</v>
      </c>
      <c r="BE205" s="222">
        <f t="shared" si="24"/>
        <v>0</v>
      </c>
      <c r="BF205" s="222">
        <f t="shared" si="25"/>
        <v>0</v>
      </c>
      <c r="BG205" s="222">
        <f t="shared" si="26"/>
        <v>0</v>
      </c>
      <c r="BH205" s="222">
        <f t="shared" si="27"/>
        <v>0</v>
      </c>
      <c r="BI205" s="222">
        <f t="shared" si="28"/>
        <v>0</v>
      </c>
      <c r="BJ205" s="17" t="s">
        <v>80</v>
      </c>
      <c r="BK205" s="222">
        <f t="shared" si="29"/>
        <v>0</v>
      </c>
      <c r="BL205" s="17" t="s">
        <v>165</v>
      </c>
      <c r="BM205" s="221" t="s">
        <v>644</v>
      </c>
    </row>
    <row r="206" spans="1:65" s="2" customFormat="1" ht="16.5" customHeight="1">
      <c r="A206" s="34"/>
      <c r="B206" s="35"/>
      <c r="C206" s="209" t="s">
        <v>512</v>
      </c>
      <c r="D206" s="209" t="s">
        <v>161</v>
      </c>
      <c r="E206" s="210" t="s">
        <v>645</v>
      </c>
      <c r="F206" s="211" t="s">
        <v>646</v>
      </c>
      <c r="G206" s="212" t="s">
        <v>412</v>
      </c>
      <c r="H206" s="213">
        <v>2</v>
      </c>
      <c r="I206" s="214"/>
      <c r="J206" s="215">
        <f t="shared" si="20"/>
        <v>0</v>
      </c>
      <c r="K206" s="216"/>
      <c r="L206" s="39"/>
      <c r="M206" s="217" t="s">
        <v>1</v>
      </c>
      <c r="N206" s="218" t="s">
        <v>38</v>
      </c>
      <c r="O206" s="71"/>
      <c r="P206" s="219">
        <f t="shared" si="21"/>
        <v>0</v>
      </c>
      <c r="Q206" s="219">
        <v>0</v>
      </c>
      <c r="R206" s="219">
        <f t="shared" si="22"/>
        <v>0</v>
      </c>
      <c r="S206" s="219">
        <v>0</v>
      </c>
      <c r="T206" s="220">
        <f t="shared" si="2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1" t="s">
        <v>165</v>
      </c>
      <c r="AT206" s="221" t="s">
        <v>161</v>
      </c>
      <c r="AU206" s="221" t="s">
        <v>80</v>
      </c>
      <c r="AY206" s="17" t="s">
        <v>159</v>
      </c>
      <c r="BE206" s="222">
        <f t="shared" si="24"/>
        <v>0</v>
      </c>
      <c r="BF206" s="222">
        <f t="shared" si="25"/>
        <v>0</v>
      </c>
      <c r="BG206" s="222">
        <f t="shared" si="26"/>
        <v>0</v>
      </c>
      <c r="BH206" s="222">
        <f t="shared" si="27"/>
        <v>0</v>
      </c>
      <c r="BI206" s="222">
        <f t="shared" si="28"/>
        <v>0</v>
      </c>
      <c r="BJ206" s="17" t="s">
        <v>80</v>
      </c>
      <c r="BK206" s="222">
        <f t="shared" si="29"/>
        <v>0</v>
      </c>
      <c r="BL206" s="17" t="s">
        <v>165</v>
      </c>
      <c r="BM206" s="221" t="s">
        <v>647</v>
      </c>
    </row>
    <row r="207" spans="1:65" s="2" customFormat="1" ht="16.5" customHeight="1">
      <c r="A207" s="34"/>
      <c r="B207" s="35"/>
      <c r="C207" s="209" t="s">
        <v>648</v>
      </c>
      <c r="D207" s="209" t="s">
        <v>161</v>
      </c>
      <c r="E207" s="210" t="s">
        <v>649</v>
      </c>
      <c r="F207" s="211" t="s">
        <v>650</v>
      </c>
      <c r="G207" s="212" t="s">
        <v>412</v>
      </c>
      <c r="H207" s="213">
        <v>24</v>
      </c>
      <c r="I207" s="214"/>
      <c r="J207" s="215">
        <f t="shared" si="20"/>
        <v>0</v>
      </c>
      <c r="K207" s="216"/>
      <c r="L207" s="39"/>
      <c r="M207" s="217" t="s">
        <v>1</v>
      </c>
      <c r="N207" s="218" t="s">
        <v>38</v>
      </c>
      <c r="O207" s="71"/>
      <c r="P207" s="219">
        <f t="shared" si="21"/>
        <v>0</v>
      </c>
      <c r="Q207" s="219">
        <v>0</v>
      </c>
      <c r="R207" s="219">
        <f t="shared" si="22"/>
        <v>0</v>
      </c>
      <c r="S207" s="219">
        <v>0</v>
      </c>
      <c r="T207" s="220">
        <f t="shared" si="2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1" t="s">
        <v>165</v>
      </c>
      <c r="AT207" s="221" t="s">
        <v>161</v>
      </c>
      <c r="AU207" s="221" t="s">
        <v>80</v>
      </c>
      <c r="AY207" s="17" t="s">
        <v>159</v>
      </c>
      <c r="BE207" s="222">
        <f t="shared" si="24"/>
        <v>0</v>
      </c>
      <c r="BF207" s="222">
        <f t="shared" si="25"/>
        <v>0</v>
      </c>
      <c r="BG207" s="222">
        <f t="shared" si="26"/>
        <v>0</v>
      </c>
      <c r="BH207" s="222">
        <f t="shared" si="27"/>
        <v>0</v>
      </c>
      <c r="BI207" s="222">
        <f t="shared" si="28"/>
        <v>0</v>
      </c>
      <c r="BJ207" s="17" t="s">
        <v>80</v>
      </c>
      <c r="BK207" s="222">
        <f t="shared" si="29"/>
        <v>0</v>
      </c>
      <c r="BL207" s="17" t="s">
        <v>165</v>
      </c>
      <c r="BM207" s="221" t="s">
        <v>651</v>
      </c>
    </row>
    <row r="208" spans="1:65" s="2" customFormat="1" ht="16.5" customHeight="1">
      <c r="A208" s="34"/>
      <c r="B208" s="35"/>
      <c r="C208" s="209" t="s">
        <v>515</v>
      </c>
      <c r="D208" s="209" t="s">
        <v>161</v>
      </c>
      <c r="E208" s="210" t="s">
        <v>652</v>
      </c>
      <c r="F208" s="211" t="s">
        <v>653</v>
      </c>
      <c r="G208" s="212" t="s">
        <v>412</v>
      </c>
      <c r="H208" s="213">
        <v>2</v>
      </c>
      <c r="I208" s="214"/>
      <c r="J208" s="215">
        <f t="shared" si="20"/>
        <v>0</v>
      </c>
      <c r="K208" s="216"/>
      <c r="L208" s="39"/>
      <c r="M208" s="217" t="s">
        <v>1</v>
      </c>
      <c r="N208" s="218" t="s">
        <v>38</v>
      </c>
      <c r="O208" s="71"/>
      <c r="P208" s="219">
        <f t="shared" si="21"/>
        <v>0</v>
      </c>
      <c r="Q208" s="219">
        <v>0</v>
      </c>
      <c r="R208" s="219">
        <f t="shared" si="22"/>
        <v>0</v>
      </c>
      <c r="S208" s="219">
        <v>0</v>
      </c>
      <c r="T208" s="220">
        <f t="shared" si="2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1" t="s">
        <v>165</v>
      </c>
      <c r="AT208" s="221" t="s">
        <v>161</v>
      </c>
      <c r="AU208" s="221" t="s">
        <v>80</v>
      </c>
      <c r="AY208" s="17" t="s">
        <v>159</v>
      </c>
      <c r="BE208" s="222">
        <f t="shared" si="24"/>
        <v>0</v>
      </c>
      <c r="BF208" s="222">
        <f t="shared" si="25"/>
        <v>0</v>
      </c>
      <c r="BG208" s="222">
        <f t="shared" si="26"/>
        <v>0</v>
      </c>
      <c r="BH208" s="222">
        <f t="shared" si="27"/>
        <v>0</v>
      </c>
      <c r="BI208" s="222">
        <f t="shared" si="28"/>
        <v>0</v>
      </c>
      <c r="BJ208" s="17" t="s">
        <v>80</v>
      </c>
      <c r="BK208" s="222">
        <f t="shared" si="29"/>
        <v>0</v>
      </c>
      <c r="BL208" s="17" t="s">
        <v>165</v>
      </c>
      <c r="BM208" s="221" t="s">
        <v>654</v>
      </c>
    </row>
    <row r="209" spans="1:65" s="2" customFormat="1" ht="16.5" customHeight="1">
      <c r="A209" s="34"/>
      <c r="B209" s="35"/>
      <c r="C209" s="209" t="s">
        <v>655</v>
      </c>
      <c r="D209" s="209" t="s">
        <v>161</v>
      </c>
      <c r="E209" s="210" t="s">
        <v>656</v>
      </c>
      <c r="F209" s="211" t="s">
        <v>657</v>
      </c>
      <c r="G209" s="212" t="s">
        <v>412</v>
      </c>
      <c r="H209" s="213">
        <v>24</v>
      </c>
      <c r="I209" s="214"/>
      <c r="J209" s="215">
        <f t="shared" si="20"/>
        <v>0</v>
      </c>
      <c r="K209" s="216"/>
      <c r="L209" s="39"/>
      <c r="M209" s="217" t="s">
        <v>1</v>
      </c>
      <c r="N209" s="218" t="s">
        <v>38</v>
      </c>
      <c r="O209" s="71"/>
      <c r="P209" s="219">
        <f t="shared" si="21"/>
        <v>0</v>
      </c>
      <c r="Q209" s="219">
        <v>0</v>
      </c>
      <c r="R209" s="219">
        <f t="shared" si="22"/>
        <v>0</v>
      </c>
      <c r="S209" s="219">
        <v>0</v>
      </c>
      <c r="T209" s="220">
        <f t="shared" si="2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1" t="s">
        <v>165</v>
      </c>
      <c r="AT209" s="221" t="s">
        <v>161</v>
      </c>
      <c r="AU209" s="221" t="s">
        <v>80</v>
      </c>
      <c r="AY209" s="17" t="s">
        <v>159</v>
      </c>
      <c r="BE209" s="222">
        <f t="shared" si="24"/>
        <v>0</v>
      </c>
      <c r="BF209" s="222">
        <f t="shared" si="25"/>
        <v>0</v>
      </c>
      <c r="BG209" s="222">
        <f t="shared" si="26"/>
        <v>0</v>
      </c>
      <c r="BH209" s="222">
        <f t="shared" si="27"/>
        <v>0</v>
      </c>
      <c r="BI209" s="222">
        <f t="shared" si="28"/>
        <v>0</v>
      </c>
      <c r="BJ209" s="17" t="s">
        <v>80</v>
      </c>
      <c r="BK209" s="222">
        <f t="shared" si="29"/>
        <v>0</v>
      </c>
      <c r="BL209" s="17" t="s">
        <v>165</v>
      </c>
      <c r="BM209" s="221" t="s">
        <v>658</v>
      </c>
    </row>
    <row r="210" spans="1:65" s="2" customFormat="1" ht="16.5" customHeight="1">
      <c r="A210" s="34"/>
      <c r="B210" s="35"/>
      <c r="C210" s="209" t="s">
        <v>518</v>
      </c>
      <c r="D210" s="209" t="s">
        <v>161</v>
      </c>
      <c r="E210" s="210" t="s">
        <v>659</v>
      </c>
      <c r="F210" s="211" t="s">
        <v>660</v>
      </c>
      <c r="G210" s="212" t="s">
        <v>412</v>
      </c>
      <c r="H210" s="213">
        <v>1</v>
      </c>
      <c r="I210" s="214"/>
      <c r="J210" s="215">
        <f t="shared" si="20"/>
        <v>0</v>
      </c>
      <c r="K210" s="216"/>
      <c r="L210" s="39"/>
      <c r="M210" s="217" t="s">
        <v>1</v>
      </c>
      <c r="N210" s="218" t="s">
        <v>38</v>
      </c>
      <c r="O210" s="71"/>
      <c r="P210" s="219">
        <f t="shared" si="21"/>
        <v>0</v>
      </c>
      <c r="Q210" s="219">
        <v>0</v>
      </c>
      <c r="R210" s="219">
        <f t="shared" si="22"/>
        <v>0</v>
      </c>
      <c r="S210" s="219">
        <v>0</v>
      </c>
      <c r="T210" s="220">
        <f t="shared" si="2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1" t="s">
        <v>165</v>
      </c>
      <c r="AT210" s="221" t="s">
        <v>161</v>
      </c>
      <c r="AU210" s="221" t="s">
        <v>80</v>
      </c>
      <c r="AY210" s="17" t="s">
        <v>159</v>
      </c>
      <c r="BE210" s="222">
        <f t="shared" si="24"/>
        <v>0</v>
      </c>
      <c r="BF210" s="222">
        <f t="shared" si="25"/>
        <v>0</v>
      </c>
      <c r="BG210" s="222">
        <f t="shared" si="26"/>
        <v>0</v>
      </c>
      <c r="BH210" s="222">
        <f t="shared" si="27"/>
        <v>0</v>
      </c>
      <c r="BI210" s="222">
        <f t="shared" si="28"/>
        <v>0</v>
      </c>
      <c r="BJ210" s="17" t="s">
        <v>80</v>
      </c>
      <c r="BK210" s="222">
        <f t="shared" si="29"/>
        <v>0</v>
      </c>
      <c r="BL210" s="17" t="s">
        <v>165</v>
      </c>
      <c r="BM210" s="221" t="s">
        <v>661</v>
      </c>
    </row>
    <row r="211" spans="1:65" s="2" customFormat="1" ht="16.5" customHeight="1">
      <c r="A211" s="34"/>
      <c r="B211" s="35"/>
      <c r="C211" s="209" t="s">
        <v>662</v>
      </c>
      <c r="D211" s="209" t="s">
        <v>161</v>
      </c>
      <c r="E211" s="210" t="s">
        <v>663</v>
      </c>
      <c r="F211" s="211" t="s">
        <v>664</v>
      </c>
      <c r="G211" s="212" t="s">
        <v>412</v>
      </c>
      <c r="H211" s="213">
        <v>4</v>
      </c>
      <c r="I211" s="214"/>
      <c r="J211" s="215">
        <f t="shared" si="20"/>
        <v>0</v>
      </c>
      <c r="K211" s="216"/>
      <c r="L211" s="39"/>
      <c r="M211" s="217" t="s">
        <v>1</v>
      </c>
      <c r="N211" s="218" t="s">
        <v>38</v>
      </c>
      <c r="O211" s="71"/>
      <c r="P211" s="219">
        <f t="shared" si="21"/>
        <v>0</v>
      </c>
      <c r="Q211" s="219">
        <v>0</v>
      </c>
      <c r="R211" s="219">
        <f t="shared" si="22"/>
        <v>0</v>
      </c>
      <c r="S211" s="219">
        <v>0</v>
      </c>
      <c r="T211" s="220">
        <f t="shared" si="2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1" t="s">
        <v>165</v>
      </c>
      <c r="AT211" s="221" t="s">
        <v>161</v>
      </c>
      <c r="AU211" s="221" t="s">
        <v>80</v>
      </c>
      <c r="AY211" s="17" t="s">
        <v>159</v>
      </c>
      <c r="BE211" s="222">
        <f t="shared" si="24"/>
        <v>0</v>
      </c>
      <c r="BF211" s="222">
        <f t="shared" si="25"/>
        <v>0</v>
      </c>
      <c r="BG211" s="222">
        <f t="shared" si="26"/>
        <v>0</v>
      </c>
      <c r="BH211" s="222">
        <f t="shared" si="27"/>
        <v>0</v>
      </c>
      <c r="BI211" s="222">
        <f t="shared" si="28"/>
        <v>0</v>
      </c>
      <c r="BJ211" s="17" t="s">
        <v>80</v>
      </c>
      <c r="BK211" s="222">
        <f t="shared" si="29"/>
        <v>0</v>
      </c>
      <c r="BL211" s="17" t="s">
        <v>165</v>
      </c>
      <c r="BM211" s="221" t="s">
        <v>665</v>
      </c>
    </row>
    <row r="212" spans="1:65" s="2" customFormat="1" ht="16.5" customHeight="1">
      <c r="A212" s="34"/>
      <c r="B212" s="35"/>
      <c r="C212" s="209" t="s">
        <v>522</v>
      </c>
      <c r="D212" s="209" t="s">
        <v>161</v>
      </c>
      <c r="E212" s="210" t="s">
        <v>666</v>
      </c>
      <c r="F212" s="211" t="s">
        <v>667</v>
      </c>
      <c r="G212" s="212" t="s">
        <v>412</v>
      </c>
      <c r="H212" s="213">
        <v>2</v>
      </c>
      <c r="I212" s="214"/>
      <c r="J212" s="215">
        <f t="shared" si="20"/>
        <v>0</v>
      </c>
      <c r="K212" s="216"/>
      <c r="L212" s="39"/>
      <c r="M212" s="217" t="s">
        <v>1</v>
      </c>
      <c r="N212" s="218" t="s">
        <v>38</v>
      </c>
      <c r="O212" s="71"/>
      <c r="P212" s="219">
        <f t="shared" si="21"/>
        <v>0</v>
      </c>
      <c r="Q212" s="219">
        <v>0</v>
      </c>
      <c r="R212" s="219">
        <f t="shared" si="22"/>
        <v>0</v>
      </c>
      <c r="S212" s="219">
        <v>0</v>
      </c>
      <c r="T212" s="220">
        <f t="shared" si="2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1" t="s">
        <v>165</v>
      </c>
      <c r="AT212" s="221" t="s">
        <v>161</v>
      </c>
      <c r="AU212" s="221" t="s">
        <v>80</v>
      </c>
      <c r="AY212" s="17" t="s">
        <v>159</v>
      </c>
      <c r="BE212" s="222">
        <f t="shared" si="24"/>
        <v>0</v>
      </c>
      <c r="BF212" s="222">
        <f t="shared" si="25"/>
        <v>0</v>
      </c>
      <c r="BG212" s="222">
        <f t="shared" si="26"/>
        <v>0</v>
      </c>
      <c r="BH212" s="222">
        <f t="shared" si="27"/>
        <v>0</v>
      </c>
      <c r="BI212" s="222">
        <f t="shared" si="28"/>
        <v>0</v>
      </c>
      <c r="BJ212" s="17" t="s">
        <v>80</v>
      </c>
      <c r="BK212" s="222">
        <f t="shared" si="29"/>
        <v>0</v>
      </c>
      <c r="BL212" s="17" t="s">
        <v>165</v>
      </c>
      <c r="BM212" s="221" t="s">
        <v>668</v>
      </c>
    </row>
    <row r="213" spans="1:65" s="2" customFormat="1" ht="16.5" customHeight="1">
      <c r="A213" s="34"/>
      <c r="B213" s="35"/>
      <c r="C213" s="209" t="s">
        <v>669</v>
      </c>
      <c r="D213" s="209" t="s">
        <v>161</v>
      </c>
      <c r="E213" s="210" t="s">
        <v>670</v>
      </c>
      <c r="F213" s="211" t="s">
        <v>671</v>
      </c>
      <c r="G213" s="212" t="s">
        <v>412</v>
      </c>
      <c r="H213" s="213">
        <v>2</v>
      </c>
      <c r="I213" s="214"/>
      <c r="J213" s="215">
        <f t="shared" si="20"/>
        <v>0</v>
      </c>
      <c r="K213" s="216"/>
      <c r="L213" s="39"/>
      <c r="M213" s="217" t="s">
        <v>1</v>
      </c>
      <c r="N213" s="218" t="s">
        <v>38</v>
      </c>
      <c r="O213" s="71"/>
      <c r="P213" s="219">
        <f t="shared" si="21"/>
        <v>0</v>
      </c>
      <c r="Q213" s="219">
        <v>0</v>
      </c>
      <c r="R213" s="219">
        <f t="shared" si="22"/>
        <v>0</v>
      </c>
      <c r="S213" s="219">
        <v>0</v>
      </c>
      <c r="T213" s="220">
        <f t="shared" si="2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1" t="s">
        <v>165</v>
      </c>
      <c r="AT213" s="221" t="s">
        <v>161</v>
      </c>
      <c r="AU213" s="221" t="s">
        <v>80</v>
      </c>
      <c r="AY213" s="17" t="s">
        <v>159</v>
      </c>
      <c r="BE213" s="222">
        <f t="shared" si="24"/>
        <v>0</v>
      </c>
      <c r="BF213" s="222">
        <f t="shared" si="25"/>
        <v>0</v>
      </c>
      <c r="BG213" s="222">
        <f t="shared" si="26"/>
        <v>0</v>
      </c>
      <c r="BH213" s="222">
        <f t="shared" si="27"/>
        <v>0</v>
      </c>
      <c r="BI213" s="222">
        <f t="shared" si="28"/>
        <v>0</v>
      </c>
      <c r="BJ213" s="17" t="s">
        <v>80</v>
      </c>
      <c r="BK213" s="222">
        <f t="shared" si="29"/>
        <v>0</v>
      </c>
      <c r="BL213" s="17" t="s">
        <v>165</v>
      </c>
      <c r="BM213" s="221" t="s">
        <v>672</v>
      </c>
    </row>
    <row r="214" spans="1:65" s="2" customFormat="1" ht="16.5" customHeight="1">
      <c r="A214" s="34"/>
      <c r="B214" s="35"/>
      <c r="C214" s="209" t="s">
        <v>525</v>
      </c>
      <c r="D214" s="209" t="s">
        <v>161</v>
      </c>
      <c r="E214" s="210" t="s">
        <v>673</v>
      </c>
      <c r="F214" s="211" t="s">
        <v>674</v>
      </c>
      <c r="G214" s="212" t="s">
        <v>412</v>
      </c>
      <c r="H214" s="213">
        <v>2</v>
      </c>
      <c r="I214" s="214"/>
      <c r="J214" s="215">
        <f t="shared" si="20"/>
        <v>0</v>
      </c>
      <c r="K214" s="216"/>
      <c r="L214" s="39"/>
      <c r="M214" s="217" t="s">
        <v>1</v>
      </c>
      <c r="N214" s="218" t="s">
        <v>38</v>
      </c>
      <c r="O214" s="71"/>
      <c r="P214" s="219">
        <f t="shared" si="21"/>
        <v>0</v>
      </c>
      <c r="Q214" s="219">
        <v>0</v>
      </c>
      <c r="R214" s="219">
        <f t="shared" si="22"/>
        <v>0</v>
      </c>
      <c r="S214" s="219">
        <v>0</v>
      </c>
      <c r="T214" s="220">
        <f t="shared" si="2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1" t="s">
        <v>165</v>
      </c>
      <c r="AT214" s="221" t="s">
        <v>161</v>
      </c>
      <c r="AU214" s="221" t="s">
        <v>80</v>
      </c>
      <c r="AY214" s="17" t="s">
        <v>159</v>
      </c>
      <c r="BE214" s="222">
        <f t="shared" si="24"/>
        <v>0</v>
      </c>
      <c r="BF214" s="222">
        <f t="shared" si="25"/>
        <v>0</v>
      </c>
      <c r="BG214" s="222">
        <f t="shared" si="26"/>
        <v>0</v>
      </c>
      <c r="BH214" s="222">
        <f t="shared" si="27"/>
        <v>0</v>
      </c>
      <c r="BI214" s="222">
        <f t="shared" si="28"/>
        <v>0</v>
      </c>
      <c r="BJ214" s="17" t="s">
        <v>80</v>
      </c>
      <c r="BK214" s="222">
        <f t="shared" si="29"/>
        <v>0</v>
      </c>
      <c r="BL214" s="17" t="s">
        <v>165</v>
      </c>
      <c r="BM214" s="221" t="s">
        <v>675</v>
      </c>
    </row>
    <row r="215" spans="1:65" s="2" customFormat="1" ht="16.5" customHeight="1">
      <c r="A215" s="34"/>
      <c r="B215" s="35"/>
      <c r="C215" s="209" t="s">
        <v>676</v>
      </c>
      <c r="D215" s="209" t="s">
        <v>161</v>
      </c>
      <c r="E215" s="210" t="s">
        <v>677</v>
      </c>
      <c r="F215" s="211" t="s">
        <v>678</v>
      </c>
      <c r="G215" s="212" t="s">
        <v>412</v>
      </c>
      <c r="H215" s="213">
        <v>2</v>
      </c>
      <c r="I215" s="214"/>
      <c r="J215" s="215">
        <f t="shared" si="20"/>
        <v>0</v>
      </c>
      <c r="K215" s="216"/>
      <c r="L215" s="39"/>
      <c r="M215" s="217" t="s">
        <v>1</v>
      </c>
      <c r="N215" s="218" t="s">
        <v>38</v>
      </c>
      <c r="O215" s="71"/>
      <c r="P215" s="219">
        <f t="shared" si="21"/>
        <v>0</v>
      </c>
      <c r="Q215" s="219">
        <v>0</v>
      </c>
      <c r="R215" s="219">
        <f t="shared" si="22"/>
        <v>0</v>
      </c>
      <c r="S215" s="219">
        <v>0</v>
      </c>
      <c r="T215" s="220">
        <f t="shared" si="2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1" t="s">
        <v>165</v>
      </c>
      <c r="AT215" s="221" t="s">
        <v>161</v>
      </c>
      <c r="AU215" s="221" t="s">
        <v>80</v>
      </c>
      <c r="AY215" s="17" t="s">
        <v>159</v>
      </c>
      <c r="BE215" s="222">
        <f t="shared" si="24"/>
        <v>0</v>
      </c>
      <c r="BF215" s="222">
        <f t="shared" si="25"/>
        <v>0</v>
      </c>
      <c r="BG215" s="222">
        <f t="shared" si="26"/>
        <v>0</v>
      </c>
      <c r="BH215" s="222">
        <f t="shared" si="27"/>
        <v>0</v>
      </c>
      <c r="BI215" s="222">
        <f t="shared" si="28"/>
        <v>0</v>
      </c>
      <c r="BJ215" s="17" t="s">
        <v>80</v>
      </c>
      <c r="BK215" s="222">
        <f t="shared" si="29"/>
        <v>0</v>
      </c>
      <c r="BL215" s="17" t="s">
        <v>165</v>
      </c>
      <c r="BM215" s="221" t="s">
        <v>679</v>
      </c>
    </row>
    <row r="216" spans="1:65" s="2" customFormat="1" ht="16.5" customHeight="1">
      <c r="A216" s="34"/>
      <c r="B216" s="35"/>
      <c r="C216" s="209" t="s">
        <v>529</v>
      </c>
      <c r="D216" s="209" t="s">
        <v>161</v>
      </c>
      <c r="E216" s="210" t="s">
        <v>680</v>
      </c>
      <c r="F216" s="211" t="s">
        <v>681</v>
      </c>
      <c r="G216" s="212" t="s">
        <v>412</v>
      </c>
      <c r="H216" s="213">
        <v>2</v>
      </c>
      <c r="I216" s="214"/>
      <c r="J216" s="215">
        <f aca="true" t="shared" si="30" ref="J216:J247">ROUND(I216*H216,2)</f>
        <v>0</v>
      </c>
      <c r="K216" s="216"/>
      <c r="L216" s="39"/>
      <c r="M216" s="217" t="s">
        <v>1</v>
      </c>
      <c r="N216" s="218" t="s">
        <v>38</v>
      </c>
      <c r="O216" s="71"/>
      <c r="P216" s="219">
        <f aca="true" t="shared" si="31" ref="P216:P247">O216*H216</f>
        <v>0</v>
      </c>
      <c r="Q216" s="219">
        <v>0</v>
      </c>
      <c r="R216" s="219">
        <f aca="true" t="shared" si="32" ref="R216:R247">Q216*H216</f>
        <v>0</v>
      </c>
      <c r="S216" s="219">
        <v>0</v>
      </c>
      <c r="T216" s="220">
        <f aca="true" t="shared" si="33" ref="T216:T247"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1" t="s">
        <v>165</v>
      </c>
      <c r="AT216" s="221" t="s">
        <v>161</v>
      </c>
      <c r="AU216" s="221" t="s">
        <v>80</v>
      </c>
      <c r="AY216" s="17" t="s">
        <v>159</v>
      </c>
      <c r="BE216" s="222">
        <f aca="true" t="shared" si="34" ref="BE216:BE234">IF(N216="základní",J216,0)</f>
        <v>0</v>
      </c>
      <c r="BF216" s="222">
        <f aca="true" t="shared" si="35" ref="BF216:BF234">IF(N216="snížená",J216,0)</f>
        <v>0</v>
      </c>
      <c r="BG216" s="222">
        <f aca="true" t="shared" si="36" ref="BG216:BG234">IF(N216="zákl. přenesená",J216,0)</f>
        <v>0</v>
      </c>
      <c r="BH216" s="222">
        <f aca="true" t="shared" si="37" ref="BH216:BH234">IF(N216="sníž. přenesená",J216,0)</f>
        <v>0</v>
      </c>
      <c r="BI216" s="222">
        <f aca="true" t="shared" si="38" ref="BI216:BI234">IF(N216="nulová",J216,0)</f>
        <v>0</v>
      </c>
      <c r="BJ216" s="17" t="s">
        <v>80</v>
      </c>
      <c r="BK216" s="222">
        <f aca="true" t="shared" si="39" ref="BK216:BK234">ROUND(I216*H216,2)</f>
        <v>0</v>
      </c>
      <c r="BL216" s="17" t="s">
        <v>165</v>
      </c>
      <c r="BM216" s="221" t="s">
        <v>682</v>
      </c>
    </row>
    <row r="217" spans="1:65" s="2" customFormat="1" ht="16.5" customHeight="1">
      <c r="A217" s="34"/>
      <c r="B217" s="35"/>
      <c r="C217" s="209" t="s">
        <v>683</v>
      </c>
      <c r="D217" s="209" t="s">
        <v>161</v>
      </c>
      <c r="E217" s="210" t="s">
        <v>684</v>
      </c>
      <c r="F217" s="211" t="s">
        <v>685</v>
      </c>
      <c r="G217" s="212" t="s">
        <v>412</v>
      </c>
      <c r="H217" s="213">
        <v>29</v>
      </c>
      <c r="I217" s="214"/>
      <c r="J217" s="215">
        <f t="shared" si="30"/>
        <v>0</v>
      </c>
      <c r="K217" s="216"/>
      <c r="L217" s="39"/>
      <c r="M217" s="217" t="s">
        <v>1</v>
      </c>
      <c r="N217" s="218" t="s">
        <v>38</v>
      </c>
      <c r="O217" s="71"/>
      <c r="P217" s="219">
        <f t="shared" si="31"/>
        <v>0</v>
      </c>
      <c r="Q217" s="219">
        <v>0</v>
      </c>
      <c r="R217" s="219">
        <f t="shared" si="32"/>
        <v>0</v>
      </c>
      <c r="S217" s="219">
        <v>0</v>
      </c>
      <c r="T217" s="220">
        <f t="shared" si="3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1" t="s">
        <v>165</v>
      </c>
      <c r="AT217" s="221" t="s">
        <v>161</v>
      </c>
      <c r="AU217" s="221" t="s">
        <v>80</v>
      </c>
      <c r="AY217" s="17" t="s">
        <v>159</v>
      </c>
      <c r="BE217" s="222">
        <f t="shared" si="34"/>
        <v>0</v>
      </c>
      <c r="BF217" s="222">
        <f t="shared" si="35"/>
        <v>0</v>
      </c>
      <c r="BG217" s="222">
        <f t="shared" si="36"/>
        <v>0</v>
      </c>
      <c r="BH217" s="222">
        <f t="shared" si="37"/>
        <v>0</v>
      </c>
      <c r="BI217" s="222">
        <f t="shared" si="38"/>
        <v>0</v>
      </c>
      <c r="BJ217" s="17" t="s">
        <v>80</v>
      </c>
      <c r="BK217" s="222">
        <f t="shared" si="39"/>
        <v>0</v>
      </c>
      <c r="BL217" s="17" t="s">
        <v>165</v>
      </c>
      <c r="BM217" s="221" t="s">
        <v>686</v>
      </c>
    </row>
    <row r="218" spans="1:65" s="2" customFormat="1" ht="16.5" customHeight="1">
      <c r="A218" s="34"/>
      <c r="B218" s="35"/>
      <c r="C218" s="209" t="s">
        <v>532</v>
      </c>
      <c r="D218" s="209" t="s">
        <v>161</v>
      </c>
      <c r="E218" s="210" t="s">
        <v>687</v>
      </c>
      <c r="F218" s="211" t="s">
        <v>688</v>
      </c>
      <c r="G218" s="212" t="s">
        <v>412</v>
      </c>
      <c r="H218" s="213">
        <v>42</v>
      </c>
      <c r="I218" s="214"/>
      <c r="J218" s="215">
        <f t="shared" si="30"/>
        <v>0</v>
      </c>
      <c r="K218" s="216"/>
      <c r="L218" s="39"/>
      <c r="M218" s="217" t="s">
        <v>1</v>
      </c>
      <c r="N218" s="218" t="s">
        <v>38</v>
      </c>
      <c r="O218" s="71"/>
      <c r="P218" s="219">
        <f t="shared" si="31"/>
        <v>0</v>
      </c>
      <c r="Q218" s="219">
        <v>0</v>
      </c>
      <c r="R218" s="219">
        <f t="shared" si="32"/>
        <v>0</v>
      </c>
      <c r="S218" s="219">
        <v>0</v>
      </c>
      <c r="T218" s="220">
        <f t="shared" si="3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1" t="s">
        <v>165</v>
      </c>
      <c r="AT218" s="221" t="s">
        <v>161</v>
      </c>
      <c r="AU218" s="221" t="s">
        <v>80</v>
      </c>
      <c r="AY218" s="17" t="s">
        <v>159</v>
      </c>
      <c r="BE218" s="222">
        <f t="shared" si="34"/>
        <v>0</v>
      </c>
      <c r="BF218" s="222">
        <f t="shared" si="35"/>
        <v>0</v>
      </c>
      <c r="BG218" s="222">
        <f t="shared" si="36"/>
        <v>0</v>
      </c>
      <c r="BH218" s="222">
        <f t="shared" si="37"/>
        <v>0</v>
      </c>
      <c r="BI218" s="222">
        <f t="shared" si="38"/>
        <v>0</v>
      </c>
      <c r="BJ218" s="17" t="s">
        <v>80</v>
      </c>
      <c r="BK218" s="222">
        <f t="shared" si="39"/>
        <v>0</v>
      </c>
      <c r="BL218" s="17" t="s">
        <v>165</v>
      </c>
      <c r="BM218" s="221" t="s">
        <v>689</v>
      </c>
    </row>
    <row r="219" spans="1:65" s="2" customFormat="1" ht="16.5" customHeight="1">
      <c r="A219" s="34"/>
      <c r="B219" s="35"/>
      <c r="C219" s="209" t="s">
        <v>690</v>
      </c>
      <c r="D219" s="209" t="s">
        <v>161</v>
      </c>
      <c r="E219" s="210" t="s">
        <v>691</v>
      </c>
      <c r="F219" s="211" t="s">
        <v>692</v>
      </c>
      <c r="G219" s="212" t="s">
        <v>412</v>
      </c>
      <c r="H219" s="213">
        <v>1</v>
      </c>
      <c r="I219" s="214"/>
      <c r="J219" s="215">
        <f t="shared" si="30"/>
        <v>0</v>
      </c>
      <c r="K219" s="216"/>
      <c r="L219" s="39"/>
      <c r="M219" s="217" t="s">
        <v>1</v>
      </c>
      <c r="N219" s="218" t="s">
        <v>38</v>
      </c>
      <c r="O219" s="71"/>
      <c r="P219" s="219">
        <f t="shared" si="31"/>
        <v>0</v>
      </c>
      <c r="Q219" s="219">
        <v>0</v>
      </c>
      <c r="R219" s="219">
        <f t="shared" si="32"/>
        <v>0</v>
      </c>
      <c r="S219" s="219">
        <v>0</v>
      </c>
      <c r="T219" s="220">
        <f t="shared" si="3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1" t="s">
        <v>165</v>
      </c>
      <c r="AT219" s="221" t="s">
        <v>161</v>
      </c>
      <c r="AU219" s="221" t="s">
        <v>80</v>
      </c>
      <c r="AY219" s="17" t="s">
        <v>159</v>
      </c>
      <c r="BE219" s="222">
        <f t="shared" si="34"/>
        <v>0</v>
      </c>
      <c r="BF219" s="222">
        <f t="shared" si="35"/>
        <v>0</v>
      </c>
      <c r="BG219" s="222">
        <f t="shared" si="36"/>
        <v>0</v>
      </c>
      <c r="BH219" s="222">
        <f t="shared" si="37"/>
        <v>0</v>
      </c>
      <c r="BI219" s="222">
        <f t="shared" si="38"/>
        <v>0</v>
      </c>
      <c r="BJ219" s="17" t="s">
        <v>80</v>
      </c>
      <c r="BK219" s="222">
        <f t="shared" si="39"/>
        <v>0</v>
      </c>
      <c r="BL219" s="17" t="s">
        <v>165</v>
      </c>
      <c r="BM219" s="221" t="s">
        <v>693</v>
      </c>
    </row>
    <row r="220" spans="1:65" s="2" customFormat="1" ht="16.5" customHeight="1">
      <c r="A220" s="34"/>
      <c r="B220" s="35"/>
      <c r="C220" s="209" t="s">
        <v>536</v>
      </c>
      <c r="D220" s="209" t="s">
        <v>161</v>
      </c>
      <c r="E220" s="210" t="s">
        <v>694</v>
      </c>
      <c r="F220" s="211" t="s">
        <v>695</v>
      </c>
      <c r="G220" s="212" t="s">
        <v>412</v>
      </c>
      <c r="H220" s="213">
        <v>5</v>
      </c>
      <c r="I220" s="214"/>
      <c r="J220" s="215">
        <f t="shared" si="30"/>
        <v>0</v>
      </c>
      <c r="K220" s="216"/>
      <c r="L220" s="39"/>
      <c r="M220" s="217" t="s">
        <v>1</v>
      </c>
      <c r="N220" s="218" t="s">
        <v>38</v>
      </c>
      <c r="O220" s="71"/>
      <c r="P220" s="219">
        <f t="shared" si="31"/>
        <v>0</v>
      </c>
      <c r="Q220" s="219">
        <v>0</v>
      </c>
      <c r="R220" s="219">
        <f t="shared" si="32"/>
        <v>0</v>
      </c>
      <c r="S220" s="219">
        <v>0</v>
      </c>
      <c r="T220" s="220">
        <f t="shared" si="3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1" t="s">
        <v>165</v>
      </c>
      <c r="AT220" s="221" t="s">
        <v>161</v>
      </c>
      <c r="AU220" s="221" t="s">
        <v>80</v>
      </c>
      <c r="AY220" s="17" t="s">
        <v>159</v>
      </c>
      <c r="BE220" s="222">
        <f t="shared" si="34"/>
        <v>0</v>
      </c>
      <c r="BF220" s="222">
        <f t="shared" si="35"/>
        <v>0</v>
      </c>
      <c r="BG220" s="222">
        <f t="shared" si="36"/>
        <v>0</v>
      </c>
      <c r="BH220" s="222">
        <f t="shared" si="37"/>
        <v>0</v>
      </c>
      <c r="BI220" s="222">
        <f t="shared" si="38"/>
        <v>0</v>
      </c>
      <c r="BJ220" s="17" t="s">
        <v>80</v>
      </c>
      <c r="BK220" s="222">
        <f t="shared" si="39"/>
        <v>0</v>
      </c>
      <c r="BL220" s="17" t="s">
        <v>165</v>
      </c>
      <c r="BM220" s="221" t="s">
        <v>696</v>
      </c>
    </row>
    <row r="221" spans="1:65" s="2" customFormat="1" ht="16.5" customHeight="1">
      <c r="A221" s="34"/>
      <c r="B221" s="35"/>
      <c r="C221" s="209" t="s">
        <v>697</v>
      </c>
      <c r="D221" s="209" t="s">
        <v>161</v>
      </c>
      <c r="E221" s="210" t="s">
        <v>698</v>
      </c>
      <c r="F221" s="211" t="s">
        <v>699</v>
      </c>
      <c r="G221" s="212" t="s">
        <v>412</v>
      </c>
      <c r="H221" s="213">
        <v>5</v>
      </c>
      <c r="I221" s="214"/>
      <c r="J221" s="215">
        <f t="shared" si="30"/>
        <v>0</v>
      </c>
      <c r="K221" s="216"/>
      <c r="L221" s="39"/>
      <c r="M221" s="217" t="s">
        <v>1</v>
      </c>
      <c r="N221" s="218" t="s">
        <v>38</v>
      </c>
      <c r="O221" s="71"/>
      <c r="P221" s="219">
        <f t="shared" si="31"/>
        <v>0</v>
      </c>
      <c r="Q221" s="219">
        <v>0</v>
      </c>
      <c r="R221" s="219">
        <f t="shared" si="32"/>
        <v>0</v>
      </c>
      <c r="S221" s="219">
        <v>0</v>
      </c>
      <c r="T221" s="220">
        <f t="shared" si="3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1" t="s">
        <v>165</v>
      </c>
      <c r="AT221" s="221" t="s">
        <v>161</v>
      </c>
      <c r="AU221" s="221" t="s">
        <v>80</v>
      </c>
      <c r="AY221" s="17" t="s">
        <v>159</v>
      </c>
      <c r="BE221" s="222">
        <f t="shared" si="34"/>
        <v>0</v>
      </c>
      <c r="BF221" s="222">
        <f t="shared" si="35"/>
        <v>0</v>
      </c>
      <c r="BG221" s="222">
        <f t="shared" si="36"/>
        <v>0</v>
      </c>
      <c r="BH221" s="222">
        <f t="shared" si="37"/>
        <v>0</v>
      </c>
      <c r="BI221" s="222">
        <f t="shared" si="38"/>
        <v>0</v>
      </c>
      <c r="BJ221" s="17" t="s">
        <v>80</v>
      </c>
      <c r="BK221" s="222">
        <f t="shared" si="39"/>
        <v>0</v>
      </c>
      <c r="BL221" s="17" t="s">
        <v>165</v>
      </c>
      <c r="BM221" s="221" t="s">
        <v>700</v>
      </c>
    </row>
    <row r="222" spans="1:65" s="2" customFormat="1" ht="16.5" customHeight="1">
      <c r="A222" s="34"/>
      <c r="B222" s="35"/>
      <c r="C222" s="209" t="s">
        <v>539</v>
      </c>
      <c r="D222" s="209" t="s">
        <v>161</v>
      </c>
      <c r="E222" s="210" t="s">
        <v>701</v>
      </c>
      <c r="F222" s="211" t="s">
        <v>702</v>
      </c>
      <c r="G222" s="212" t="s">
        <v>412</v>
      </c>
      <c r="H222" s="213">
        <v>6</v>
      </c>
      <c r="I222" s="214"/>
      <c r="J222" s="215">
        <f t="shared" si="30"/>
        <v>0</v>
      </c>
      <c r="K222" s="216"/>
      <c r="L222" s="39"/>
      <c r="M222" s="217" t="s">
        <v>1</v>
      </c>
      <c r="N222" s="218" t="s">
        <v>38</v>
      </c>
      <c r="O222" s="71"/>
      <c r="P222" s="219">
        <f t="shared" si="31"/>
        <v>0</v>
      </c>
      <c r="Q222" s="219">
        <v>0</v>
      </c>
      <c r="R222" s="219">
        <f t="shared" si="32"/>
        <v>0</v>
      </c>
      <c r="S222" s="219">
        <v>0</v>
      </c>
      <c r="T222" s="220">
        <f t="shared" si="3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1" t="s">
        <v>165</v>
      </c>
      <c r="AT222" s="221" t="s">
        <v>161</v>
      </c>
      <c r="AU222" s="221" t="s">
        <v>80</v>
      </c>
      <c r="AY222" s="17" t="s">
        <v>159</v>
      </c>
      <c r="BE222" s="222">
        <f t="shared" si="34"/>
        <v>0</v>
      </c>
      <c r="BF222" s="222">
        <f t="shared" si="35"/>
        <v>0</v>
      </c>
      <c r="BG222" s="222">
        <f t="shared" si="36"/>
        <v>0</v>
      </c>
      <c r="BH222" s="222">
        <f t="shared" si="37"/>
        <v>0</v>
      </c>
      <c r="BI222" s="222">
        <f t="shared" si="38"/>
        <v>0</v>
      </c>
      <c r="BJ222" s="17" t="s">
        <v>80</v>
      </c>
      <c r="BK222" s="222">
        <f t="shared" si="39"/>
        <v>0</v>
      </c>
      <c r="BL222" s="17" t="s">
        <v>165</v>
      </c>
      <c r="BM222" s="221" t="s">
        <v>703</v>
      </c>
    </row>
    <row r="223" spans="1:65" s="2" customFormat="1" ht="16.5" customHeight="1">
      <c r="A223" s="34"/>
      <c r="B223" s="35"/>
      <c r="C223" s="209" t="s">
        <v>704</v>
      </c>
      <c r="D223" s="209" t="s">
        <v>161</v>
      </c>
      <c r="E223" s="210" t="s">
        <v>705</v>
      </c>
      <c r="F223" s="211" t="s">
        <v>706</v>
      </c>
      <c r="G223" s="212" t="s">
        <v>412</v>
      </c>
      <c r="H223" s="213">
        <v>10</v>
      </c>
      <c r="I223" s="214"/>
      <c r="J223" s="215">
        <f t="shared" si="30"/>
        <v>0</v>
      </c>
      <c r="K223" s="216"/>
      <c r="L223" s="39"/>
      <c r="M223" s="217" t="s">
        <v>1</v>
      </c>
      <c r="N223" s="218" t="s">
        <v>38</v>
      </c>
      <c r="O223" s="71"/>
      <c r="P223" s="219">
        <f t="shared" si="31"/>
        <v>0</v>
      </c>
      <c r="Q223" s="219">
        <v>0</v>
      </c>
      <c r="R223" s="219">
        <f t="shared" si="32"/>
        <v>0</v>
      </c>
      <c r="S223" s="219">
        <v>0</v>
      </c>
      <c r="T223" s="220">
        <f t="shared" si="3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1" t="s">
        <v>165</v>
      </c>
      <c r="AT223" s="221" t="s">
        <v>161</v>
      </c>
      <c r="AU223" s="221" t="s">
        <v>80</v>
      </c>
      <c r="AY223" s="17" t="s">
        <v>159</v>
      </c>
      <c r="BE223" s="222">
        <f t="shared" si="34"/>
        <v>0</v>
      </c>
      <c r="BF223" s="222">
        <f t="shared" si="35"/>
        <v>0</v>
      </c>
      <c r="BG223" s="222">
        <f t="shared" si="36"/>
        <v>0</v>
      </c>
      <c r="BH223" s="222">
        <f t="shared" si="37"/>
        <v>0</v>
      </c>
      <c r="BI223" s="222">
        <f t="shared" si="38"/>
        <v>0</v>
      </c>
      <c r="BJ223" s="17" t="s">
        <v>80</v>
      </c>
      <c r="BK223" s="222">
        <f t="shared" si="39"/>
        <v>0</v>
      </c>
      <c r="BL223" s="17" t="s">
        <v>165</v>
      </c>
      <c r="BM223" s="221" t="s">
        <v>707</v>
      </c>
    </row>
    <row r="224" spans="1:65" s="2" customFormat="1" ht="16.5" customHeight="1">
      <c r="A224" s="34"/>
      <c r="B224" s="35"/>
      <c r="C224" s="209" t="s">
        <v>543</v>
      </c>
      <c r="D224" s="209" t="s">
        <v>161</v>
      </c>
      <c r="E224" s="210" t="s">
        <v>708</v>
      </c>
      <c r="F224" s="211" t="s">
        <v>709</v>
      </c>
      <c r="G224" s="212" t="s">
        <v>412</v>
      </c>
      <c r="H224" s="213">
        <v>48</v>
      </c>
      <c r="I224" s="214"/>
      <c r="J224" s="215">
        <f t="shared" si="30"/>
        <v>0</v>
      </c>
      <c r="K224" s="216"/>
      <c r="L224" s="39"/>
      <c r="M224" s="217" t="s">
        <v>1</v>
      </c>
      <c r="N224" s="218" t="s">
        <v>38</v>
      </c>
      <c r="O224" s="71"/>
      <c r="P224" s="219">
        <f t="shared" si="31"/>
        <v>0</v>
      </c>
      <c r="Q224" s="219">
        <v>0</v>
      </c>
      <c r="R224" s="219">
        <f t="shared" si="32"/>
        <v>0</v>
      </c>
      <c r="S224" s="219">
        <v>0</v>
      </c>
      <c r="T224" s="220">
        <f t="shared" si="3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1" t="s">
        <v>165</v>
      </c>
      <c r="AT224" s="221" t="s">
        <v>161</v>
      </c>
      <c r="AU224" s="221" t="s">
        <v>80</v>
      </c>
      <c r="AY224" s="17" t="s">
        <v>159</v>
      </c>
      <c r="BE224" s="222">
        <f t="shared" si="34"/>
        <v>0</v>
      </c>
      <c r="BF224" s="222">
        <f t="shared" si="35"/>
        <v>0</v>
      </c>
      <c r="BG224" s="222">
        <f t="shared" si="36"/>
        <v>0</v>
      </c>
      <c r="BH224" s="222">
        <f t="shared" si="37"/>
        <v>0</v>
      </c>
      <c r="BI224" s="222">
        <f t="shared" si="38"/>
        <v>0</v>
      </c>
      <c r="BJ224" s="17" t="s">
        <v>80</v>
      </c>
      <c r="BK224" s="222">
        <f t="shared" si="39"/>
        <v>0</v>
      </c>
      <c r="BL224" s="17" t="s">
        <v>165</v>
      </c>
      <c r="BM224" s="221" t="s">
        <v>710</v>
      </c>
    </row>
    <row r="225" spans="1:65" s="2" customFormat="1" ht="16.5" customHeight="1">
      <c r="A225" s="34"/>
      <c r="B225" s="35"/>
      <c r="C225" s="209" t="s">
        <v>711</v>
      </c>
      <c r="D225" s="209" t="s">
        <v>161</v>
      </c>
      <c r="E225" s="210" t="s">
        <v>712</v>
      </c>
      <c r="F225" s="211" t="s">
        <v>713</v>
      </c>
      <c r="G225" s="212" t="s">
        <v>412</v>
      </c>
      <c r="H225" s="213">
        <v>56</v>
      </c>
      <c r="I225" s="214"/>
      <c r="J225" s="215">
        <f t="shared" si="30"/>
        <v>0</v>
      </c>
      <c r="K225" s="216"/>
      <c r="L225" s="39"/>
      <c r="M225" s="217" t="s">
        <v>1</v>
      </c>
      <c r="N225" s="218" t="s">
        <v>38</v>
      </c>
      <c r="O225" s="71"/>
      <c r="P225" s="219">
        <f t="shared" si="31"/>
        <v>0</v>
      </c>
      <c r="Q225" s="219">
        <v>0</v>
      </c>
      <c r="R225" s="219">
        <f t="shared" si="32"/>
        <v>0</v>
      </c>
      <c r="S225" s="219">
        <v>0</v>
      </c>
      <c r="T225" s="220">
        <f t="shared" si="3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1" t="s">
        <v>165</v>
      </c>
      <c r="AT225" s="221" t="s">
        <v>161</v>
      </c>
      <c r="AU225" s="221" t="s">
        <v>80</v>
      </c>
      <c r="AY225" s="17" t="s">
        <v>159</v>
      </c>
      <c r="BE225" s="222">
        <f t="shared" si="34"/>
        <v>0</v>
      </c>
      <c r="BF225" s="222">
        <f t="shared" si="35"/>
        <v>0</v>
      </c>
      <c r="BG225" s="222">
        <f t="shared" si="36"/>
        <v>0</v>
      </c>
      <c r="BH225" s="222">
        <f t="shared" si="37"/>
        <v>0</v>
      </c>
      <c r="BI225" s="222">
        <f t="shared" si="38"/>
        <v>0</v>
      </c>
      <c r="BJ225" s="17" t="s">
        <v>80</v>
      </c>
      <c r="BK225" s="222">
        <f t="shared" si="39"/>
        <v>0</v>
      </c>
      <c r="BL225" s="17" t="s">
        <v>165</v>
      </c>
      <c r="BM225" s="221" t="s">
        <v>714</v>
      </c>
    </row>
    <row r="226" spans="1:65" s="2" customFormat="1" ht="16.5" customHeight="1">
      <c r="A226" s="34"/>
      <c r="B226" s="35"/>
      <c r="C226" s="209" t="s">
        <v>546</v>
      </c>
      <c r="D226" s="209" t="s">
        <v>161</v>
      </c>
      <c r="E226" s="210" t="s">
        <v>715</v>
      </c>
      <c r="F226" s="211" t="s">
        <v>716</v>
      </c>
      <c r="G226" s="212" t="s">
        <v>412</v>
      </c>
      <c r="H226" s="213">
        <v>25</v>
      </c>
      <c r="I226" s="214"/>
      <c r="J226" s="215">
        <f t="shared" si="30"/>
        <v>0</v>
      </c>
      <c r="K226" s="216"/>
      <c r="L226" s="39"/>
      <c r="M226" s="217" t="s">
        <v>1</v>
      </c>
      <c r="N226" s="218" t="s">
        <v>38</v>
      </c>
      <c r="O226" s="71"/>
      <c r="P226" s="219">
        <f t="shared" si="31"/>
        <v>0</v>
      </c>
      <c r="Q226" s="219">
        <v>0</v>
      </c>
      <c r="R226" s="219">
        <f t="shared" si="32"/>
        <v>0</v>
      </c>
      <c r="S226" s="219">
        <v>0</v>
      </c>
      <c r="T226" s="220">
        <f t="shared" si="3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1" t="s">
        <v>165</v>
      </c>
      <c r="AT226" s="221" t="s">
        <v>161</v>
      </c>
      <c r="AU226" s="221" t="s">
        <v>80</v>
      </c>
      <c r="AY226" s="17" t="s">
        <v>159</v>
      </c>
      <c r="BE226" s="222">
        <f t="shared" si="34"/>
        <v>0</v>
      </c>
      <c r="BF226" s="222">
        <f t="shared" si="35"/>
        <v>0</v>
      </c>
      <c r="BG226" s="222">
        <f t="shared" si="36"/>
        <v>0</v>
      </c>
      <c r="BH226" s="222">
        <f t="shared" si="37"/>
        <v>0</v>
      </c>
      <c r="BI226" s="222">
        <f t="shared" si="38"/>
        <v>0</v>
      </c>
      <c r="BJ226" s="17" t="s">
        <v>80</v>
      </c>
      <c r="BK226" s="222">
        <f t="shared" si="39"/>
        <v>0</v>
      </c>
      <c r="BL226" s="17" t="s">
        <v>165</v>
      </c>
      <c r="BM226" s="221" t="s">
        <v>717</v>
      </c>
    </row>
    <row r="227" spans="1:65" s="2" customFormat="1" ht="16.5" customHeight="1">
      <c r="A227" s="34"/>
      <c r="B227" s="35"/>
      <c r="C227" s="209" t="s">
        <v>122</v>
      </c>
      <c r="D227" s="209" t="s">
        <v>161</v>
      </c>
      <c r="E227" s="210" t="s">
        <v>718</v>
      </c>
      <c r="F227" s="211" t="s">
        <v>719</v>
      </c>
      <c r="G227" s="212" t="s">
        <v>412</v>
      </c>
      <c r="H227" s="213">
        <v>3</v>
      </c>
      <c r="I227" s="214"/>
      <c r="J227" s="215">
        <f t="shared" si="30"/>
        <v>0</v>
      </c>
      <c r="K227" s="216"/>
      <c r="L227" s="39"/>
      <c r="M227" s="217" t="s">
        <v>1</v>
      </c>
      <c r="N227" s="218" t="s">
        <v>38</v>
      </c>
      <c r="O227" s="71"/>
      <c r="P227" s="219">
        <f t="shared" si="31"/>
        <v>0</v>
      </c>
      <c r="Q227" s="219">
        <v>0</v>
      </c>
      <c r="R227" s="219">
        <f t="shared" si="32"/>
        <v>0</v>
      </c>
      <c r="S227" s="219">
        <v>0</v>
      </c>
      <c r="T227" s="220">
        <f t="shared" si="3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1" t="s">
        <v>165</v>
      </c>
      <c r="AT227" s="221" t="s">
        <v>161</v>
      </c>
      <c r="AU227" s="221" t="s">
        <v>80</v>
      </c>
      <c r="AY227" s="17" t="s">
        <v>159</v>
      </c>
      <c r="BE227" s="222">
        <f t="shared" si="34"/>
        <v>0</v>
      </c>
      <c r="BF227" s="222">
        <f t="shared" si="35"/>
        <v>0</v>
      </c>
      <c r="BG227" s="222">
        <f t="shared" si="36"/>
        <v>0</v>
      </c>
      <c r="BH227" s="222">
        <f t="shared" si="37"/>
        <v>0</v>
      </c>
      <c r="BI227" s="222">
        <f t="shared" si="38"/>
        <v>0</v>
      </c>
      <c r="BJ227" s="17" t="s">
        <v>80</v>
      </c>
      <c r="BK227" s="222">
        <f t="shared" si="39"/>
        <v>0</v>
      </c>
      <c r="BL227" s="17" t="s">
        <v>165</v>
      </c>
      <c r="BM227" s="221" t="s">
        <v>720</v>
      </c>
    </row>
    <row r="228" spans="1:65" s="2" customFormat="1" ht="16.5" customHeight="1">
      <c r="A228" s="34"/>
      <c r="B228" s="35"/>
      <c r="C228" s="209" t="s">
        <v>549</v>
      </c>
      <c r="D228" s="209" t="s">
        <v>161</v>
      </c>
      <c r="E228" s="210" t="s">
        <v>721</v>
      </c>
      <c r="F228" s="211" t="s">
        <v>722</v>
      </c>
      <c r="G228" s="212" t="s">
        <v>412</v>
      </c>
      <c r="H228" s="213">
        <v>1</v>
      </c>
      <c r="I228" s="214"/>
      <c r="J228" s="215">
        <f t="shared" si="30"/>
        <v>0</v>
      </c>
      <c r="K228" s="216"/>
      <c r="L228" s="39"/>
      <c r="M228" s="217" t="s">
        <v>1</v>
      </c>
      <c r="N228" s="218" t="s">
        <v>38</v>
      </c>
      <c r="O228" s="71"/>
      <c r="P228" s="219">
        <f t="shared" si="31"/>
        <v>0</v>
      </c>
      <c r="Q228" s="219">
        <v>0</v>
      </c>
      <c r="R228" s="219">
        <f t="shared" si="32"/>
        <v>0</v>
      </c>
      <c r="S228" s="219">
        <v>0</v>
      </c>
      <c r="T228" s="220">
        <f t="shared" si="3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1" t="s">
        <v>165</v>
      </c>
      <c r="AT228" s="221" t="s">
        <v>161</v>
      </c>
      <c r="AU228" s="221" t="s">
        <v>80</v>
      </c>
      <c r="AY228" s="17" t="s">
        <v>159</v>
      </c>
      <c r="BE228" s="222">
        <f t="shared" si="34"/>
        <v>0</v>
      </c>
      <c r="BF228" s="222">
        <f t="shared" si="35"/>
        <v>0</v>
      </c>
      <c r="BG228" s="222">
        <f t="shared" si="36"/>
        <v>0</v>
      </c>
      <c r="BH228" s="222">
        <f t="shared" si="37"/>
        <v>0</v>
      </c>
      <c r="BI228" s="222">
        <f t="shared" si="38"/>
        <v>0</v>
      </c>
      <c r="BJ228" s="17" t="s">
        <v>80</v>
      </c>
      <c r="BK228" s="222">
        <f t="shared" si="39"/>
        <v>0</v>
      </c>
      <c r="BL228" s="17" t="s">
        <v>165</v>
      </c>
      <c r="BM228" s="221" t="s">
        <v>723</v>
      </c>
    </row>
    <row r="229" spans="1:65" s="2" customFormat="1" ht="16.5" customHeight="1">
      <c r="A229" s="34"/>
      <c r="B229" s="35"/>
      <c r="C229" s="209" t="s">
        <v>724</v>
      </c>
      <c r="D229" s="209" t="s">
        <v>161</v>
      </c>
      <c r="E229" s="210" t="s">
        <v>725</v>
      </c>
      <c r="F229" s="211" t="s">
        <v>726</v>
      </c>
      <c r="G229" s="212" t="s">
        <v>412</v>
      </c>
      <c r="H229" s="213">
        <v>5</v>
      </c>
      <c r="I229" s="214"/>
      <c r="J229" s="215">
        <f t="shared" si="30"/>
        <v>0</v>
      </c>
      <c r="K229" s="216"/>
      <c r="L229" s="39"/>
      <c r="M229" s="217" t="s">
        <v>1</v>
      </c>
      <c r="N229" s="218" t="s">
        <v>38</v>
      </c>
      <c r="O229" s="71"/>
      <c r="P229" s="219">
        <f t="shared" si="31"/>
        <v>0</v>
      </c>
      <c r="Q229" s="219">
        <v>0</v>
      </c>
      <c r="R229" s="219">
        <f t="shared" si="32"/>
        <v>0</v>
      </c>
      <c r="S229" s="219">
        <v>0</v>
      </c>
      <c r="T229" s="220">
        <f t="shared" si="3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1" t="s">
        <v>165</v>
      </c>
      <c r="AT229" s="221" t="s">
        <v>161</v>
      </c>
      <c r="AU229" s="221" t="s">
        <v>80</v>
      </c>
      <c r="AY229" s="17" t="s">
        <v>159</v>
      </c>
      <c r="BE229" s="222">
        <f t="shared" si="34"/>
        <v>0</v>
      </c>
      <c r="BF229" s="222">
        <f t="shared" si="35"/>
        <v>0</v>
      </c>
      <c r="BG229" s="222">
        <f t="shared" si="36"/>
        <v>0</v>
      </c>
      <c r="BH229" s="222">
        <f t="shared" si="37"/>
        <v>0</v>
      </c>
      <c r="BI229" s="222">
        <f t="shared" si="38"/>
        <v>0</v>
      </c>
      <c r="BJ229" s="17" t="s">
        <v>80</v>
      </c>
      <c r="BK229" s="222">
        <f t="shared" si="39"/>
        <v>0</v>
      </c>
      <c r="BL229" s="17" t="s">
        <v>165</v>
      </c>
      <c r="BM229" s="221" t="s">
        <v>727</v>
      </c>
    </row>
    <row r="230" spans="1:65" s="2" customFormat="1" ht="16.5" customHeight="1">
      <c r="A230" s="34"/>
      <c r="B230" s="35"/>
      <c r="C230" s="209" t="s">
        <v>552</v>
      </c>
      <c r="D230" s="209" t="s">
        <v>161</v>
      </c>
      <c r="E230" s="210" t="s">
        <v>728</v>
      </c>
      <c r="F230" s="211" t="s">
        <v>729</v>
      </c>
      <c r="G230" s="212" t="s">
        <v>412</v>
      </c>
      <c r="H230" s="213">
        <v>3</v>
      </c>
      <c r="I230" s="214"/>
      <c r="J230" s="215">
        <f t="shared" si="30"/>
        <v>0</v>
      </c>
      <c r="K230" s="216"/>
      <c r="L230" s="39"/>
      <c r="M230" s="217" t="s">
        <v>1</v>
      </c>
      <c r="N230" s="218" t="s">
        <v>38</v>
      </c>
      <c r="O230" s="71"/>
      <c r="P230" s="219">
        <f t="shared" si="31"/>
        <v>0</v>
      </c>
      <c r="Q230" s="219">
        <v>0</v>
      </c>
      <c r="R230" s="219">
        <f t="shared" si="32"/>
        <v>0</v>
      </c>
      <c r="S230" s="219">
        <v>0</v>
      </c>
      <c r="T230" s="220">
        <f t="shared" si="3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1" t="s">
        <v>165</v>
      </c>
      <c r="AT230" s="221" t="s">
        <v>161</v>
      </c>
      <c r="AU230" s="221" t="s">
        <v>80</v>
      </c>
      <c r="AY230" s="17" t="s">
        <v>159</v>
      </c>
      <c r="BE230" s="222">
        <f t="shared" si="34"/>
        <v>0</v>
      </c>
      <c r="BF230" s="222">
        <f t="shared" si="35"/>
        <v>0</v>
      </c>
      <c r="BG230" s="222">
        <f t="shared" si="36"/>
        <v>0</v>
      </c>
      <c r="BH230" s="222">
        <f t="shared" si="37"/>
        <v>0</v>
      </c>
      <c r="BI230" s="222">
        <f t="shared" si="38"/>
        <v>0</v>
      </c>
      <c r="BJ230" s="17" t="s">
        <v>80</v>
      </c>
      <c r="BK230" s="222">
        <f t="shared" si="39"/>
        <v>0</v>
      </c>
      <c r="BL230" s="17" t="s">
        <v>165</v>
      </c>
      <c r="BM230" s="221" t="s">
        <v>730</v>
      </c>
    </row>
    <row r="231" spans="1:65" s="2" customFormat="1" ht="16.5" customHeight="1">
      <c r="A231" s="34"/>
      <c r="B231" s="35"/>
      <c r="C231" s="209" t="s">
        <v>731</v>
      </c>
      <c r="D231" s="209" t="s">
        <v>161</v>
      </c>
      <c r="E231" s="210" t="s">
        <v>732</v>
      </c>
      <c r="F231" s="211" t="s">
        <v>733</v>
      </c>
      <c r="G231" s="212" t="s">
        <v>734</v>
      </c>
      <c r="H231" s="213">
        <v>2</v>
      </c>
      <c r="I231" s="214"/>
      <c r="J231" s="215">
        <f t="shared" si="30"/>
        <v>0</v>
      </c>
      <c r="K231" s="216"/>
      <c r="L231" s="39"/>
      <c r="M231" s="217" t="s">
        <v>1</v>
      </c>
      <c r="N231" s="218" t="s">
        <v>38</v>
      </c>
      <c r="O231" s="71"/>
      <c r="P231" s="219">
        <f t="shared" si="31"/>
        <v>0</v>
      </c>
      <c r="Q231" s="219">
        <v>0</v>
      </c>
      <c r="R231" s="219">
        <f t="shared" si="32"/>
        <v>0</v>
      </c>
      <c r="S231" s="219">
        <v>0</v>
      </c>
      <c r="T231" s="220">
        <f t="shared" si="3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1" t="s">
        <v>165</v>
      </c>
      <c r="AT231" s="221" t="s">
        <v>161</v>
      </c>
      <c r="AU231" s="221" t="s">
        <v>80</v>
      </c>
      <c r="AY231" s="17" t="s">
        <v>159</v>
      </c>
      <c r="BE231" s="222">
        <f t="shared" si="34"/>
        <v>0</v>
      </c>
      <c r="BF231" s="222">
        <f t="shared" si="35"/>
        <v>0</v>
      </c>
      <c r="BG231" s="222">
        <f t="shared" si="36"/>
        <v>0</v>
      </c>
      <c r="BH231" s="222">
        <f t="shared" si="37"/>
        <v>0</v>
      </c>
      <c r="BI231" s="222">
        <f t="shared" si="38"/>
        <v>0</v>
      </c>
      <c r="BJ231" s="17" t="s">
        <v>80</v>
      </c>
      <c r="BK231" s="222">
        <f t="shared" si="39"/>
        <v>0</v>
      </c>
      <c r="BL231" s="17" t="s">
        <v>165</v>
      </c>
      <c r="BM231" s="221" t="s">
        <v>735</v>
      </c>
    </row>
    <row r="232" spans="1:65" s="2" customFormat="1" ht="16.5" customHeight="1">
      <c r="A232" s="34"/>
      <c r="B232" s="35"/>
      <c r="C232" s="209" t="s">
        <v>555</v>
      </c>
      <c r="D232" s="209" t="s">
        <v>161</v>
      </c>
      <c r="E232" s="210" t="s">
        <v>736</v>
      </c>
      <c r="F232" s="211" t="s">
        <v>737</v>
      </c>
      <c r="G232" s="212" t="s">
        <v>412</v>
      </c>
      <c r="H232" s="213">
        <v>15</v>
      </c>
      <c r="I232" s="214"/>
      <c r="J232" s="215">
        <f t="shared" si="30"/>
        <v>0</v>
      </c>
      <c r="K232" s="216"/>
      <c r="L232" s="39"/>
      <c r="M232" s="217" t="s">
        <v>1</v>
      </c>
      <c r="N232" s="218" t="s">
        <v>38</v>
      </c>
      <c r="O232" s="71"/>
      <c r="P232" s="219">
        <f t="shared" si="31"/>
        <v>0</v>
      </c>
      <c r="Q232" s="219">
        <v>0</v>
      </c>
      <c r="R232" s="219">
        <f t="shared" si="32"/>
        <v>0</v>
      </c>
      <c r="S232" s="219">
        <v>0</v>
      </c>
      <c r="T232" s="220">
        <f t="shared" si="3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1" t="s">
        <v>165</v>
      </c>
      <c r="AT232" s="221" t="s">
        <v>161</v>
      </c>
      <c r="AU232" s="221" t="s">
        <v>80</v>
      </c>
      <c r="AY232" s="17" t="s">
        <v>159</v>
      </c>
      <c r="BE232" s="222">
        <f t="shared" si="34"/>
        <v>0</v>
      </c>
      <c r="BF232" s="222">
        <f t="shared" si="35"/>
        <v>0</v>
      </c>
      <c r="BG232" s="222">
        <f t="shared" si="36"/>
        <v>0</v>
      </c>
      <c r="BH232" s="222">
        <f t="shared" si="37"/>
        <v>0</v>
      </c>
      <c r="BI232" s="222">
        <f t="shared" si="38"/>
        <v>0</v>
      </c>
      <c r="BJ232" s="17" t="s">
        <v>80</v>
      </c>
      <c r="BK232" s="222">
        <f t="shared" si="39"/>
        <v>0</v>
      </c>
      <c r="BL232" s="17" t="s">
        <v>165</v>
      </c>
      <c r="BM232" s="221" t="s">
        <v>738</v>
      </c>
    </row>
    <row r="233" spans="1:65" s="2" customFormat="1" ht="16.5" customHeight="1">
      <c r="A233" s="34"/>
      <c r="B233" s="35"/>
      <c r="C233" s="209" t="s">
        <v>739</v>
      </c>
      <c r="D233" s="209" t="s">
        <v>161</v>
      </c>
      <c r="E233" s="210" t="s">
        <v>740</v>
      </c>
      <c r="F233" s="211" t="s">
        <v>741</v>
      </c>
      <c r="G233" s="212" t="s">
        <v>734</v>
      </c>
      <c r="H233" s="213">
        <v>2</v>
      </c>
      <c r="I233" s="214"/>
      <c r="J233" s="215">
        <f t="shared" si="30"/>
        <v>0</v>
      </c>
      <c r="K233" s="216"/>
      <c r="L233" s="39"/>
      <c r="M233" s="217" t="s">
        <v>1</v>
      </c>
      <c r="N233" s="218" t="s">
        <v>38</v>
      </c>
      <c r="O233" s="71"/>
      <c r="P233" s="219">
        <f t="shared" si="31"/>
        <v>0</v>
      </c>
      <c r="Q233" s="219">
        <v>0</v>
      </c>
      <c r="R233" s="219">
        <f t="shared" si="32"/>
        <v>0</v>
      </c>
      <c r="S233" s="219">
        <v>0</v>
      </c>
      <c r="T233" s="220">
        <f t="shared" si="3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1" t="s">
        <v>165</v>
      </c>
      <c r="AT233" s="221" t="s">
        <v>161</v>
      </c>
      <c r="AU233" s="221" t="s">
        <v>80</v>
      </c>
      <c r="AY233" s="17" t="s">
        <v>159</v>
      </c>
      <c r="BE233" s="222">
        <f t="shared" si="34"/>
        <v>0</v>
      </c>
      <c r="BF233" s="222">
        <f t="shared" si="35"/>
        <v>0</v>
      </c>
      <c r="BG233" s="222">
        <f t="shared" si="36"/>
        <v>0</v>
      </c>
      <c r="BH233" s="222">
        <f t="shared" si="37"/>
        <v>0</v>
      </c>
      <c r="BI233" s="222">
        <f t="shared" si="38"/>
        <v>0</v>
      </c>
      <c r="BJ233" s="17" t="s">
        <v>80</v>
      </c>
      <c r="BK233" s="222">
        <f t="shared" si="39"/>
        <v>0</v>
      </c>
      <c r="BL233" s="17" t="s">
        <v>165</v>
      </c>
      <c r="BM233" s="221" t="s">
        <v>742</v>
      </c>
    </row>
    <row r="234" spans="1:65" s="2" customFormat="1" ht="16.5" customHeight="1">
      <c r="A234" s="34"/>
      <c r="B234" s="35"/>
      <c r="C234" s="209" t="s">
        <v>558</v>
      </c>
      <c r="D234" s="209" t="s">
        <v>161</v>
      </c>
      <c r="E234" s="210" t="s">
        <v>743</v>
      </c>
      <c r="F234" s="211" t="s">
        <v>744</v>
      </c>
      <c r="G234" s="212" t="s">
        <v>391</v>
      </c>
      <c r="H234" s="213">
        <v>20</v>
      </c>
      <c r="I234" s="214"/>
      <c r="J234" s="215">
        <f t="shared" si="30"/>
        <v>0</v>
      </c>
      <c r="K234" s="216"/>
      <c r="L234" s="39"/>
      <c r="M234" s="268" t="s">
        <v>1</v>
      </c>
      <c r="N234" s="269" t="s">
        <v>38</v>
      </c>
      <c r="O234" s="270"/>
      <c r="P234" s="271">
        <f t="shared" si="31"/>
        <v>0</v>
      </c>
      <c r="Q234" s="271">
        <v>0</v>
      </c>
      <c r="R234" s="271">
        <f t="shared" si="32"/>
        <v>0</v>
      </c>
      <c r="S234" s="271">
        <v>0</v>
      </c>
      <c r="T234" s="272">
        <f t="shared" si="3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1" t="s">
        <v>165</v>
      </c>
      <c r="AT234" s="221" t="s">
        <v>161</v>
      </c>
      <c r="AU234" s="221" t="s">
        <v>80</v>
      </c>
      <c r="AY234" s="17" t="s">
        <v>159</v>
      </c>
      <c r="BE234" s="222">
        <f t="shared" si="34"/>
        <v>0</v>
      </c>
      <c r="BF234" s="222">
        <f t="shared" si="35"/>
        <v>0</v>
      </c>
      <c r="BG234" s="222">
        <f t="shared" si="36"/>
        <v>0</v>
      </c>
      <c r="BH234" s="222">
        <f t="shared" si="37"/>
        <v>0</v>
      </c>
      <c r="BI234" s="222">
        <f t="shared" si="38"/>
        <v>0</v>
      </c>
      <c r="BJ234" s="17" t="s">
        <v>80</v>
      </c>
      <c r="BK234" s="222">
        <f t="shared" si="39"/>
        <v>0</v>
      </c>
      <c r="BL234" s="17" t="s">
        <v>165</v>
      </c>
      <c r="BM234" s="221" t="s">
        <v>745</v>
      </c>
    </row>
    <row r="235" spans="1:31" s="2" customFormat="1" ht="6.95" customHeight="1">
      <c r="A235" s="34"/>
      <c r="B235" s="54"/>
      <c r="C235" s="55"/>
      <c r="D235" s="55"/>
      <c r="E235" s="55"/>
      <c r="F235" s="55"/>
      <c r="G235" s="55"/>
      <c r="H235" s="55"/>
      <c r="I235" s="158"/>
      <c r="J235" s="55"/>
      <c r="K235" s="55"/>
      <c r="L235" s="39"/>
      <c r="M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</row>
  </sheetData>
  <sheetProtection algorithmName="SHA-512" hashValue="6nvPCBrki+243CUo++e7i8ZU1hQ87O8ZYWv5npeoJMbF4TacXjxOa4U1i/XkLXJQSm4Z1Cf+ls5qqj53qSkJnQ==" saltValue="hggqaykTXt+ImRA4QGaNBdec8oefWPaMC86JZoXMoVPWwza3DGlzmfBtFYk9U9XAZ4zh/fuihQErcJHVgnPrqg==" spinCount="100000" sheet="1" objects="1" scenarios="1" formatColumns="0" formatRows="0" autoFilter="0"/>
  <autoFilter ref="C122:K234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94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126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746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ROUND((SUM(BE120:BE144)),2)</f>
        <v>0</v>
      </c>
      <c r="G33" s="34"/>
      <c r="H33" s="34"/>
      <c r="I33" s="137">
        <v>0.21</v>
      </c>
      <c r="J33" s="136">
        <f>ROUND(((SUM(BE120:BE144))*I33),2)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ROUND((SUM(BF120:BF144)),2)</f>
        <v>0</v>
      </c>
      <c r="G34" s="34"/>
      <c r="H34" s="34"/>
      <c r="I34" s="137">
        <v>0.15</v>
      </c>
      <c r="J34" s="136">
        <f>ROUND(((SUM(BF120:BF144))*I34),2)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ROUND((SUM(BG120:BG144)),2)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ROUND((SUM(BH120:BH144)),2)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ROUND((SUM(BI120:BI144)),2)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126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8" t="str">
        <f>E9</f>
        <v>51 - IO 01 Příprava území, demolice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131</v>
      </c>
      <c r="D94" s="163"/>
      <c r="E94" s="163"/>
      <c r="F94" s="163"/>
      <c r="G94" s="163"/>
      <c r="H94" s="163"/>
      <c r="I94" s="164"/>
      <c r="J94" s="165" t="s">
        <v>132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133</v>
      </c>
      <c r="D96" s="36"/>
      <c r="E96" s="36"/>
      <c r="F96" s="36"/>
      <c r="G96" s="36"/>
      <c r="H96" s="36"/>
      <c r="I96" s="122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4.95" customHeight="1">
      <c r="B97" s="167"/>
      <c r="C97" s="168"/>
      <c r="D97" s="169" t="s">
        <v>135</v>
      </c>
      <c r="E97" s="170"/>
      <c r="F97" s="170"/>
      <c r="G97" s="170"/>
      <c r="H97" s="170"/>
      <c r="I97" s="171"/>
      <c r="J97" s="172">
        <f>J121</f>
        <v>0</v>
      </c>
      <c r="K97" s="168"/>
      <c r="L97" s="173"/>
    </row>
    <row r="98" spans="2:12" s="10" customFormat="1" ht="19.9" customHeight="1">
      <c r="B98" s="174"/>
      <c r="C98" s="104"/>
      <c r="D98" s="175" t="s">
        <v>136</v>
      </c>
      <c r="E98" s="176"/>
      <c r="F98" s="176"/>
      <c r="G98" s="176"/>
      <c r="H98" s="176"/>
      <c r="I98" s="177"/>
      <c r="J98" s="178">
        <f>J122</f>
        <v>0</v>
      </c>
      <c r="K98" s="104"/>
      <c r="L98" s="179"/>
    </row>
    <row r="99" spans="2:12" s="10" customFormat="1" ht="19.9" customHeight="1">
      <c r="B99" s="174"/>
      <c r="C99" s="104"/>
      <c r="D99" s="175" t="s">
        <v>140</v>
      </c>
      <c r="E99" s="176"/>
      <c r="F99" s="176"/>
      <c r="G99" s="176"/>
      <c r="H99" s="176"/>
      <c r="I99" s="177"/>
      <c r="J99" s="178">
        <f>J131</f>
        <v>0</v>
      </c>
      <c r="K99" s="104"/>
      <c r="L99" s="179"/>
    </row>
    <row r="100" spans="2:12" s="10" customFormat="1" ht="19.9" customHeight="1">
      <c r="B100" s="174"/>
      <c r="C100" s="104"/>
      <c r="D100" s="175" t="s">
        <v>747</v>
      </c>
      <c r="E100" s="176"/>
      <c r="F100" s="176"/>
      <c r="G100" s="176"/>
      <c r="H100" s="176"/>
      <c r="I100" s="177"/>
      <c r="J100" s="178">
        <f>J140</f>
        <v>0</v>
      </c>
      <c r="K100" s="104"/>
      <c r="L100" s="179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22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8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61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144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3.25" customHeight="1">
      <c r="A110" s="34"/>
      <c r="B110" s="35"/>
      <c r="C110" s="36"/>
      <c r="D110" s="36"/>
      <c r="E110" s="325" t="str">
        <f>E7</f>
        <v>Regenerace panelového sídliště U nádraží - 7. etapa, podetapa 1 - Úprava vodního prvku</v>
      </c>
      <c r="F110" s="326"/>
      <c r="G110" s="326"/>
      <c r="H110" s="32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126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8" t="str">
        <f>E9</f>
        <v>51 - IO 01 Příprava území, demolice</v>
      </c>
      <c r="F112" s="327"/>
      <c r="G112" s="327"/>
      <c r="H112" s="327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123" t="s">
        <v>22</v>
      </c>
      <c r="J114" s="66" t="str">
        <f>IF(J12="","",J12)</f>
        <v>3. 6. 2019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123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123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80"/>
      <c r="B119" s="181"/>
      <c r="C119" s="182" t="s">
        <v>145</v>
      </c>
      <c r="D119" s="183" t="s">
        <v>58</v>
      </c>
      <c r="E119" s="183" t="s">
        <v>54</v>
      </c>
      <c r="F119" s="183" t="s">
        <v>55</v>
      </c>
      <c r="G119" s="183" t="s">
        <v>146</v>
      </c>
      <c r="H119" s="183" t="s">
        <v>147</v>
      </c>
      <c r="I119" s="184" t="s">
        <v>148</v>
      </c>
      <c r="J119" s="185" t="s">
        <v>132</v>
      </c>
      <c r="K119" s="186" t="s">
        <v>149</v>
      </c>
      <c r="L119" s="187"/>
      <c r="M119" s="75" t="s">
        <v>1</v>
      </c>
      <c r="N119" s="76" t="s">
        <v>37</v>
      </c>
      <c r="O119" s="76" t="s">
        <v>150</v>
      </c>
      <c r="P119" s="76" t="s">
        <v>151</v>
      </c>
      <c r="Q119" s="76" t="s">
        <v>152</v>
      </c>
      <c r="R119" s="76" t="s">
        <v>153</v>
      </c>
      <c r="S119" s="76" t="s">
        <v>154</v>
      </c>
      <c r="T119" s="77" t="s">
        <v>155</v>
      </c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</row>
    <row r="120" spans="1:63" s="2" customFormat="1" ht="22.9" customHeight="1">
      <c r="A120" s="34"/>
      <c r="B120" s="35"/>
      <c r="C120" s="82" t="s">
        <v>156</v>
      </c>
      <c r="D120" s="36"/>
      <c r="E120" s="36"/>
      <c r="F120" s="36"/>
      <c r="G120" s="36"/>
      <c r="H120" s="36"/>
      <c r="I120" s="122"/>
      <c r="J120" s="188">
        <f>BK120</f>
        <v>0</v>
      </c>
      <c r="K120" s="36"/>
      <c r="L120" s="39"/>
      <c r="M120" s="78"/>
      <c r="N120" s="189"/>
      <c r="O120" s="79"/>
      <c r="P120" s="190">
        <f>P121</f>
        <v>0</v>
      </c>
      <c r="Q120" s="79"/>
      <c r="R120" s="190">
        <f>R121</f>
        <v>0</v>
      </c>
      <c r="S120" s="79"/>
      <c r="T120" s="191">
        <f>T121</f>
        <v>352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134</v>
      </c>
      <c r="BK120" s="192">
        <f>BK121</f>
        <v>0</v>
      </c>
    </row>
    <row r="121" spans="2:63" s="12" customFormat="1" ht="25.9" customHeight="1">
      <c r="B121" s="193"/>
      <c r="C121" s="194"/>
      <c r="D121" s="195" t="s">
        <v>72</v>
      </c>
      <c r="E121" s="196" t="s">
        <v>157</v>
      </c>
      <c r="F121" s="196" t="s">
        <v>158</v>
      </c>
      <c r="G121" s="194"/>
      <c r="H121" s="194"/>
      <c r="I121" s="197"/>
      <c r="J121" s="198">
        <f>BK121</f>
        <v>0</v>
      </c>
      <c r="K121" s="194"/>
      <c r="L121" s="199"/>
      <c r="M121" s="200"/>
      <c r="N121" s="201"/>
      <c r="O121" s="201"/>
      <c r="P121" s="202">
        <f>P122+P131+P140</f>
        <v>0</v>
      </c>
      <c r="Q121" s="201"/>
      <c r="R121" s="202">
        <f>R122+R131+R140</f>
        <v>0</v>
      </c>
      <c r="S121" s="201"/>
      <c r="T121" s="203">
        <f>T122+T131+T140</f>
        <v>352</v>
      </c>
      <c r="AR121" s="204" t="s">
        <v>80</v>
      </c>
      <c r="AT121" s="205" t="s">
        <v>72</v>
      </c>
      <c r="AU121" s="205" t="s">
        <v>73</v>
      </c>
      <c r="AY121" s="204" t="s">
        <v>159</v>
      </c>
      <c r="BK121" s="206">
        <f>BK122+BK131+BK140</f>
        <v>0</v>
      </c>
    </row>
    <row r="122" spans="2:63" s="12" customFormat="1" ht="22.9" customHeight="1">
      <c r="B122" s="193"/>
      <c r="C122" s="194"/>
      <c r="D122" s="195" t="s">
        <v>72</v>
      </c>
      <c r="E122" s="207" t="s">
        <v>80</v>
      </c>
      <c r="F122" s="207" t="s">
        <v>160</v>
      </c>
      <c r="G122" s="194"/>
      <c r="H122" s="194"/>
      <c r="I122" s="197"/>
      <c r="J122" s="208">
        <f>BK122</f>
        <v>0</v>
      </c>
      <c r="K122" s="194"/>
      <c r="L122" s="199"/>
      <c r="M122" s="200"/>
      <c r="N122" s="201"/>
      <c r="O122" s="201"/>
      <c r="P122" s="202">
        <f>SUM(P123:P130)</f>
        <v>0</v>
      </c>
      <c r="Q122" s="201"/>
      <c r="R122" s="202">
        <f>SUM(R123:R130)</f>
        <v>0</v>
      </c>
      <c r="S122" s="201"/>
      <c r="T122" s="203">
        <f>SUM(T123:T130)</f>
        <v>0</v>
      </c>
      <c r="AR122" s="204" t="s">
        <v>80</v>
      </c>
      <c r="AT122" s="205" t="s">
        <v>72</v>
      </c>
      <c r="AU122" s="205" t="s">
        <v>80</v>
      </c>
      <c r="AY122" s="204" t="s">
        <v>159</v>
      </c>
      <c r="BK122" s="206">
        <f>SUM(BK123:BK130)</f>
        <v>0</v>
      </c>
    </row>
    <row r="123" spans="1:65" s="2" customFormat="1" ht="16.5" customHeight="1">
      <c r="A123" s="34"/>
      <c r="B123" s="35"/>
      <c r="C123" s="209" t="s">
        <v>80</v>
      </c>
      <c r="D123" s="209" t="s">
        <v>161</v>
      </c>
      <c r="E123" s="210" t="s">
        <v>748</v>
      </c>
      <c r="F123" s="211" t="s">
        <v>749</v>
      </c>
      <c r="G123" s="212" t="s">
        <v>164</v>
      </c>
      <c r="H123" s="213">
        <v>80</v>
      </c>
      <c r="I123" s="214"/>
      <c r="J123" s="215">
        <f>ROUND(I123*H123,2)</f>
        <v>0</v>
      </c>
      <c r="K123" s="216"/>
      <c r="L123" s="39"/>
      <c r="M123" s="217" t="s">
        <v>1</v>
      </c>
      <c r="N123" s="218" t="s">
        <v>38</v>
      </c>
      <c r="O123" s="71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165</v>
      </c>
      <c r="AT123" s="221" t="s">
        <v>161</v>
      </c>
      <c r="AU123" s="221" t="s">
        <v>82</v>
      </c>
      <c r="AY123" s="17" t="s">
        <v>159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7" t="s">
        <v>80</v>
      </c>
      <c r="BK123" s="222">
        <f>ROUND(I123*H123,2)</f>
        <v>0</v>
      </c>
      <c r="BL123" s="17" t="s">
        <v>165</v>
      </c>
      <c r="BM123" s="221" t="s">
        <v>750</v>
      </c>
    </row>
    <row r="124" spans="2:51" s="13" customFormat="1" ht="11.25">
      <c r="B124" s="223"/>
      <c r="C124" s="224"/>
      <c r="D124" s="225" t="s">
        <v>167</v>
      </c>
      <c r="E124" s="226" t="s">
        <v>1</v>
      </c>
      <c r="F124" s="227" t="s">
        <v>168</v>
      </c>
      <c r="G124" s="224"/>
      <c r="H124" s="226" t="s">
        <v>1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AT124" s="233" t="s">
        <v>167</v>
      </c>
      <c r="AU124" s="233" t="s">
        <v>82</v>
      </c>
      <c r="AV124" s="13" t="s">
        <v>80</v>
      </c>
      <c r="AW124" s="13" t="s">
        <v>30</v>
      </c>
      <c r="AX124" s="13" t="s">
        <v>73</v>
      </c>
      <c r="AY124" s="233" t="s">
        <v>159</v>
      </c>
    </row>
    <row r="125" spans="2:51" s="14" customFormat="1" ht="11.25">
      <c r="B125" s="234"/>
      <c r="C125" s="235"/>
      <c r="D125" s="225" t="s">
        <v>167</v>
      </c>
      <c r="E125" s="236" t="s">
        <v>1</v>
      </c>
      <c r="F125" s="237" t="s">
        <v>751</v>
      </c>
      <c r="G125" s="235"/>
      <c r="H125" s="238">
        <v>80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167</v>
      </c>
      <c r="AU125" s="244" t="s">
        <v>82</v>
      </c>
      <c r="AV125" s="14" t="s">
        <v>82</v>
      </c>
      <c r="AW125" s="14" t="s">
        <v>30</v>
      </c>
      <c r="AX125" s="14" t="s">
        <v>73</v>
      </c>
      <c r="AY125" s="244" t="s">
        <v>159</v>
      </c>
    </row>
    <row r="126" spans="2:51" s="15" customFormat="1" ht="11.25">
      <c r="B126" s="245"/>
      <c r="C126" s="246"/>
      <c r="D126" s="225" t="s">
        <v>167</v>
      </c>
      <c r="E126" s="247" t="s">
        <v>1</v>
      </c>
      <c r="F126" s="248" t="s">
        <v>171</v>
      </c>
      <c r="G126" s="246"/>
      <c r="H126" s="249">
        <v>80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167</v>
      </c>
      <c r="AU126" s="255" t="s">
        <v>82</v>
      </c>
      <c r="AV126" s="15" t="s">
        <v>165</v>
      </c>
      <c r="AW126" s="15" t="s">
        <v>30</v>
      </c>
      <c r="AX126" s="15" t="s">
        <v>80</v>
      </c>
      <c r="AY126" s="255" t="s">
        <v>159</v>
      </c>
    </row>
    <row r="127" spans="1:65" s="2" customFormat="1" ht="21.75" customHeight="1">
      <c r="A127" s="34"/>
      <c r="B127" s="35"/>
      <c r="C127" s="209" t="s">
        <v>82</v>
      </c>
      <c r="D127" s="209" t="s">
        <v>161</v>
      </c>
      <c r="E127" s="210" t="s">
        <v>202</v>
      </c>
      <c r="F127" s="211" t="s">
        <v>203</v>
      </c>
      <c r="G127" s="212" t="s">
        <v>164</v>
      </c>
      <c r="H127" s="213">
        <v>80</v>
      </c>
      <c r="I127" s="214"/>
      <c r="J127" s="215">
        <f>ROUND(I127*H127,2)</f>
        <v>0</v>
      </c>
      <c r="K127" s="216"/>
      <c r="L127" s="39"/>
      <c r="M127" s="217" t="s">
        <v>1</v>
      </c>
      <c r="N127" s="218" t="s">
        <v>38</v>
      </c>
      <c r="O127" s="7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165</v>
      </c>
      <c r="AT127" s="221" t="s">
        <v>161</v>
      </c>
      <c r="AU127" s="221" t="s">
        <v>82</v>
      </c>
      <c r="AY127" s="17" t="s">
        <v>159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7" t="s">
        <v>80</v>
      </c>
      <c r="BK127" s="222">
        <f>ROUND(I127*H127,2)</f>
        <v>0</v>
      </c>
      <c r="BL127" s="17" t="s">
        <v>165</v>
      </c>
      <c r="BM127" s="221" t="s">
        <v>752</v>
      </c>
    </row>
    <row r="128" spans="2:51" s="14" customFormat="1" ht="11.25">
      <c r="B128" s="234"/>
      <c r="C128" s="235"/>
      <c r="D128" s="225" t="s">
        <v>167</v>
      </c>
      <c r="E128" s="236" t="s">
        <v>1</v>
      </c>
      <c r="F128" s="237" t="s">
        <v>753</v>
      </c>
      <c r="G128" s="235"/>
      <c r="H128" s="238">
        <v>80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167</v>
      </c>
      <c r="AU128" s="244" t="s">
        <v>82</v>
      </c>
      <c r="AV128" s="14" t="s">
        <v>82</v>
      </c>
      <c r="AW128" s="14" t="s">
        <v>30</v>
      </c>
      <c r="AX128" s="14" t="s">
        <v>73</v>
      </c>
      <c r="AY128" s="244" t="s">
        <v>159</v>
      </c>
    </row>
    <row r="129" spans="2:51" s="15" customFormat="1" ht="11.25">
      <c r="B129" s="245"/>
      <c r="C129" s="246"/>
      <c r="D129" s="225" t="s">
        <v>167</v>
      </c>
      <c r="E129" s="247" t="s">
        <v>1</v>
      </c>
      <c r="F129" s="248" t="s">
        <v>171</v>
      </c>
      <c r="G129" s="246"/>
      <c r="H129" s="249">
        <v>80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AT129" s="255" t="s">
        <v>167</v>
      </c>
      <c r="AU129" s="255" t="s">
        <v>82</v>
      </c>
      <c r="AV129" s="15" t="s">
        <v>165</v>
      </c>
      <c r="AW129" s="15" t="s">
        <v>30</v>
      </c>
      <c r="AX129" s="15" t="s">
        <v>80</v>
      </c>
      <c r="AY129" s="255" t="s">
        <v>159</v>
      </c>
    </row>
    <row r="130" spans="1:65" s="2" customFormat="1" ht="21.75" customHeight="1">
      <c r="A130" s="34"/>
      <c r="B130" s="35"/>
      <c r="C130" s="209" t="s">
        <v>177</v>
      </c>
      <c r="D130" s="209" t="s">
        <v>161</v>
      </c>
      <c r="E130" s="210" t="s">
        <v>754</v>
      </c>
      <c r="F130" s="211" t="s">
        <v>755</v>
      </c>
      <c r="G130" s="212" t="s">
        <v>412</v>
      </c>
      <c r="H130" s="213">
        <v>1</v>
      </c>
      <c r="I130" s="214"/>
      <c r="J130" s="215">
        <f>ROUND(I130*H130,2)</f>
        <v>0</v>
      </c>
      <c r="K130" s="216"/>
      <c r="L130" s="39"/>
      <c r="M130" s="217" t="s">
        <v>1</v>
      </c>
      <c r="N130" s="218" t="s">
        <v>38</v>
      </c>
      <c r="O130" s="71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165</v>
      </c>
      <c r="AT130" s="221" t="s">
        <v>161</v>
      </c>
      <c r="AU130" s="221" t="s">
        <v>82</v>
      </c>
      <c r="AY130" s="17" t="s">
        <v>159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7" t="s">
        <v>80</v>
      </c>
      <c r="BK130" s="222">
        <f>ROUND(I130*H130,2)</f>
        <v>0</v>
      </c>
      <c r="BL130" s="17" t="s">
        <v>165</v>
      </c>
      <c r="BM130" s="221" t="s">
        <v>756</v>
      </c>
    </row>
    <row r="131" spans="2:63" s="12" customFormat="1" ht="22.9" customHeight="1">
      <c r="B131" s="193"/>
      <c r="C131" s="194"/>
      <c r="D131" s="195" t="s">
        <v>72</v>
      </c>
      <c r="E131" s="207" t="s">
        <v>206</v>
      </c>
      <c r="F131" s="207" t="s">
        <v>369</v>
      </c>
      <c r="G131" s="194"/>
      <c r="H131" s="194"/>
      <c r="I131" s="197"/>
      <c r="J131" s="208">
        <f>BK131</f>
        <v>0</v>
      </c>
      <c r="K131" s="194"/>
      <c r="L131" s="199"/>
      <c r="M131" s="200"/>
      <c r="N131" s="201"/>
      <c r="O131" s="201"/>
      <c r="P131" s="202">
        <f>SUM(P132:P139)</f>
        <v>0</v>
      </c>
      <c r="Q131" s="201"/>
      <c r="R131" s="202">
        <f>SUM(R132:R139)</f>
        <v>0</v>
      </c>
      <c r="S131" s="201"/>
      <c r="T131" s="203">
        <f>SUM(T132:T139)</f>
        <v>352</v>
      </c>
      <c r="AR131" s="204" t="s">
        <v>80</v>
      </c>
      <c r="AT131" s="205" t="s">
        <v>72</v>
      </c>
      <c r="AU131" s="205" t="s">
        <v>80</v>
      </c>
      <c r="AY131" s="204" t="s">
        <v>159</v>
      </c>
      <c r="BK131" s="206">
        <f>SUM(BK132:BK139)</f>
        <v>0</v>
      </c>
    </row>
    <row r="132" spans="1:65" s="2" customFormat="1" ht="16.5" customHeight="1">
      <c r="A132" s="34"/>
      <c r="B132" s="35"/>
      <c r="C132" s="209" t="s">
        <v>165</v>
      </c>
      <c r="D132" s="209" t="s">
        <v>161</v>
      </c>
      <c r="E132" s="210" t="s">
        <v>757</v>
      </c>
      <c r="F132" s="211" t="s">
        <v>758</v>
      </c>
      <c r="G132" s="212" t="s">
        <v>164</v>
      </c>
      <c r="H132" s="213">
        <v>160</v>
      </c>
      <c r="I132" s="214"/>
      <c r="J132" s="215">
        <f>ROUND(I132*H132,2)</f>
        <v>0</v>
      </c>
      <c r="K132" s="216"/>
      <c r="L132" s="39"/>
      <c r="M132" s="217" t="s">
        <v>1</v>
      </c>
      <c r="N132" s="218" t="s">
        <v>38</v>
      </c>
      <c r="O132" s="71"/>
      <c r="P132" s="219">
        <f>O132*H132</f>
        <v>0</v>
      </c>
      <c r="Q132" s="219">
        <v>0</v>
      </c>
      <c r="R132" s="219">
        <f>Q132*H132</f>
        <v>0</v>
      </c>
      <c r="S132" s="219">
        <v>2.2</v>
      </c>
      <c r="T132" s="220">
        <f>S132*H132</f>
        <v>352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1" t="s">
        <v>165</v>
      </c>
      <c r="AT132" s="221" t="s">
        <v>161</v>
      </c>
      <c r="AU132" s="221" t="s">
        <v>82</v>
      </c>
      <c r="AY132" s="17" t="s">
        <v>159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7" t="s">
        <v>80</v>
      </c>
      <c r="BK132" s="222">
        <f>ROUND(I132*H132,2)</f>
        <v>0</v>
      </c>
      <c r="BL132" s="17" t="s">
        <v>165</v>
      </c>
      <c r="BM132" s="221" t="s">
        <v>759</v>
      </c>
    </row>
    <row r="133" spans="2:51" s="13" customFormat="1" ht="11.25">
      <c r="B133" s="223"/>
      <c r="C133" s="224"/>
      <c r="D133" s="225" t="s">
        <v>167</v>
      </c>
      <c r="E133" s="226" t="s">
        <v>1</v>
      </c>
      <c r="F133" s="227" t="s">
        <v>374</v>
      </c>
      <c r="G133" s="224"/>
      <c r="H133" s="226" t="s">
        <v>1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167</v>
      </c>
      <c r="AU133" s="233" t="s">
        <v>82</v>
      </c>
      <c r="AV133" s="13" t="s">
        <v>80</v>
      </c>
      <c r="AW133" s="13" t="s">
        <v>30</v>
      </c>
      <c r="AX133" s="13" t="s">
        <v>73</v>
      </c>
      <c r="AY133" s="233" t="s">
        <v>159</v>
      </c>
    </row>
    <row r="134" spans="2:51" s="14" customFormat="1" ht="11.25">
      <c r="B134" s="234"/>
      <c r="C134" s="235"/>
      <c r="D134" s="225" t="s">
        <v>167</v>
      </c>
      <c r="E134" s="236" t="s">
        <v>1</v>
      </c>
      <c r="F134" s="237" t="s">
        <v>760</v>
      </c>
      <c r="G134" s="235"/>
      <c r="H134" s="238">
        <v>80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167</v>
      </c>
      <c r="AU134" s="244" t="s">
        <v>82</v>
      </c>
      <c r="AV134" s="14" t="s">
        <v>82</v>
      </c>
      <c r="AW134" s="14" t="s">
        <v>30</v>
      </c>
      <c r="AX134" s="14" t="s">
        <v>73</v>
      </c>
      <c r="AY134" s="244" t="s">
        <v>159</v>
      </c>
    </row>
    <row r="135" spans="2:51" s="14" customFormat="1" ht="11.25">
      <c r="B135" s="234"/>
      <c r="C135" s="235"/>
      <c r="D135" s="225" t="s">
        <v>167</v>
      </c>
      <c r="E135" s="236" t="s">
        <v>1</v>
      </c>
      <c r="F135" s="237" t="s">
        <v>761</v>
      </c>
      <c r="G135" s="235"/>
      <c r="H135" s="238">
        <v>80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AT135" s="244" t="s">
        <v>167</v>
      </c>
      <c r="AU135" s="244" t="s">
        <v>82</v>
      </c>
      <c r="AV135" s="14" t="s">
        <v>82</v>
      </c>
      <c r="AW135" s="14" t="s">
        <v>30</v>
      </c>
      <c r="AX135" s="14" t="s">
        <v>73</v>
      </c>
      <c r="AY135" s="244" t="s">
        <v>159</v>
      </c>
    </row>
    <row r="136" spans="2:51" s="15" customFormat="1" ht="11.25">
      <c r="B136" s="245"/>
      <c r="C136" s="246"/>
      <c r="D136" s="225" t="s">
        <v>167</v>
      </c>
      <c r="E136" s="247" t="s">
        <v>1</v>
      </c>
      <c r="F136" s="248" t="s">
        <v>171</v>
      </c>
      <c r="G136" s="246"/>
      <c r="H136" s="249">
        <v>160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167</v>
      </c>
      <c r="AU136" s="255" t="s">
        <v>82</v>
      </c>
      <c r="AV136" s="15" t="s">
        <v>165</v>
      </c>
      <c r="AW136" s="15" t="s">
        <v>30</v>
      </c>
      <c r="AX136" s="15" t="s">
        <v>80</v>
      </c>
      <c r="AY136" s="255" t="s">
        <v>159</v>
      </c>
    </row>
    <row r="137" spans="1:65" s="2" customFormat="1" ht="21.75" customHeight="1">
      <c r="A137" s="34"/>
      <c r="B137" s="35"/>
      <c r="C137" s="209" t="s">
        <v>185</v>
      </c>
      <c r="D137" s="209" t="s">
        <v>161</v>
      </c>
      <c r="E137" s="210" t="s">
        <v>762</v>
      </c>
      <c r="F137" s="211" t="s">
        <v>763</v>
      </c>
      <c r="G137" s="212" t="s">
        <v>764</v>
      </c>
      <c r="H137" s="213">
        <v>1</v>
      </c>
      <c r="I137" s="214"/>
      <c r="J137" s="215">
        <f>ROUND(I137*H137,2)</f>
        <v>0</v>
      </c>
      <c r="K137" s="216"/>
      <c r="L137" s="39"/>
      <c r="M137" s="217" t="s">
        <v>1</v>
      </c>
      <c r="N137" s="218" t="s">
        <v>38</v>
      </c>
      <c r="O137" s="7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1" t="s">
        <v>165</v>
      </c>
      <c r="AT137" s="221" t="s">
        <v>161</v>
      </c>
      <c r="AU137" s="221" t="s">
        <v>82</v>
      </c>
      <c r="AY137" s="17" t="s">
        <v>159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7" t="s">
        <v>80</v>
      </c>
      <c r="BK137" s="222">
        <f>ROUND(I137*H137,2)</f>
        <v>0</v>
      </c>
      <c r="BL137" s="17" t="s">
        <v>165</v>
      </c>
      <c r="BM137" s="221" t="s">
        <v>765</v>
      </c>
    </row>
    <row r="138" spans="2:51" s="14" customFormat="1" ht="11.25">
      <c r="B138" s="234"/>
      <c r="C138" s="235"/>
      <c r="D138" s="225" t="s">
        <v>167</v>
      </c>
      <c r="E138" s="236" t="s">
        <v>1</v>
      </c>
      <c r="F138" s="237" t="s">
        <v>766</v>
      </c>
      <c r="G138" s="235"/>
      <c r="H138" s="238">
        <v>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167</v>
      </c>
      <c r="AU138" s="244" t="s">
        <v>82</v>
      </c>
      <c r="AV138" s="14" t="s">
        <v>82</v>
      </c>
      <c r="AW138" s="14" t="s">
        <v>30</v>
      </c>
      <c r="AX138" s="14" t="s">
        <v>73</v>
      </c>
      <c r="AY138" s="244" t="s">
        <v>159</v>
      </c>
    </row>
    <row r="139" spans="2:51" s="15" customFormat="1" ht="11.25">
      <c r="B139" s="245"/>
      <c r="C139" s="246"/>
      <c r="D139" s="225" t="s">
        <v>167</v>
      </c>
      <c r="E139" s="247" t="s">
        <v>1</v>
      </c>
      <c r="F139" s="248" t="s">
        <v>171</v>
      </c>
      <c r="G139" s="246"/>
      <c r="H139" s="249">
        <v>1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167</v>
      </c>
      <c r="AU139" s="255" t="s">
        <v>82</v>
      </c>
      <c r="AV139" s="15" t="s">
        <v>165</v>
      </c>
      <c r="AW139" s="15" t="s">
        <v>30</v>
      </c>
      <c r="AX139" s="15" t="s">
        <v>80</v>
      </c>
      <c r="AY139" s="255" t="s">
        <v>159</v>
      </c>
    </row>
    <row r="140" spans="2:63" s="12" customFormat="1" ht="22.9" customHeight="1">
      <c r="B140" s="193"/>
      <c r="C140" s="194"/>
      <c r="D140" s="195" t="s">
        <v>72</v>
      </c>
      <c r="E140" s="207" t="s">
        <v>767</v>
      </c>
      <c r="F140" s="207" t="s">
        <v>768</v>
      </c>
      <c r="G140" s="194"/>
      <c r="H140" s="194"/>
      <c r="I140" s="197"/>
      <c r="J140" s="208">
        <f>BK140</f>
        <v>0</v>
      </c>
      <c r="K140" s="194"/>
      <c r="L140" s="199"/>
      <c r="M140" s="200"/>
      <c r="N140" s="201"/>
      <c r="O140" s="201"/>
      <c r="P140" s="202">
        <f>SUM(P141:P144)</f>
        <v>0</v>
      </c>
      <c r="Q140" s="201"/>
      <c r="R140" s="202">
        <f>SUM(R141:R144)</f>
        <v>0</v>
      </c>
      <c r="S140" s="201"/>
      <c r="T140" s="203">
        <f>SUM(T141:T144)</f>
        <v>0</v>
      </c>
      <c r="AR140" s="204" t="s">
        <v>80</v>
      </c>
      <c r="AT140" s="205" t="s">
        <v>72</v>
      </c>
      <c r="AU140" s="205" t="s">
        <v>80</v>
      </c>
      <c r="AY140" s="204" t="s">
        <v>159</v>
      </c>
      <c r="BK140" s="206">
        <f>SUM(BK141:BK144)</f>
        <v>0</v>
      </c>
    </row>
    <row r="141" spans="1:65" s="2" customFormat="1" ht="21.75" customHeight="1">
      <c r="A141" s="34"/>
      <c r="B141" s="35"/>
      <c r="C141" s="209" t="s">
        <v>191</v>
      </c>
      <c r="D141" s="209" t="s">
        <v>161</v>
      </c>
      <c r="E141" s="210" t="s">
        <v>769</v>
      </c>
      <c r="F141" s="211" t="s">
        <v>770</v>
      </c>
      <c r="G141" s="212" t="s">
        <v>219</v>
      </c>
      <c r="H141" s="213">
        <v>352</v>
      </c>
      <c r="I141" s="214"/>
      <c r="J141" s="215">
        <f>ROUND(I141*H141,2)</f>
        <v>0</v>
      </c>
      <c r="K141" s="216"/>
      <c r="L141" s="39"/>
      <c r="M141" s="217" t="s">
        <v>1</v>
      </c>
      <c r="N141" s="218" t="s">
        <v>38</v>
      </c>
      <c r="O141" s="71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1" t="s">
        <v>165</v>
      </c>
      <c r="AT141" s="221" t="s">
        <v>161</v>
      </c>
      <c r="AU141" s="221" t="s">
        <v>82</v>
      </c>
      <c r="AY141" s="17" t="s">
        <v>159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80</v>
      </c>
      <c r="BK141" s="222">
        <f>ROUND(I141*H141,2)</f>
        <v>0</v>
      </c>
      <c r="BL141" s="17" t="s">
        <v>165</v>
      </c>
      <c r="BM141" s="221" t="s">
        <v>771</v>
      </c>
    </row>
    <row r="142" spans="1:65" s="2" customFormat="1" ht="21.75" customHeight="1">
      <c r="A142" s="34"/>
      <c r="B142" s="35"/>
      <c r="C142" s="209" t="s">
        <v>196</v>
      </c>
      <c r="D142" s="209" t="s">
        <v>161</v>
      </c>
      <c r="E142" s="210" t="s">
        <v>772</v>
      </c>
      <c r="F142" s="211" t="s">
        <v>773</v>
      </c>
      <c r="G142" s="212" t="s">
        <v>219</v>
      </c>
      <c r="H142" s="213">
        <v>3168</v>
      </c>
      <c r="I142" s="214"/>
      <c r="J142" s="215">
        <f>ROUND(I142*H142,2)</f>
        <v>0</v>
      </c>
      <c r="K142" s="216"/>
      <c r="L142" s="39"/>
      <c r="M142" s="217" t="s">
        <v>1</v>
      </c>
      <c r="N142" s="218" t="s">
        <v>38</v>
      </c>
      <c r="O142" s="71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1" t="s">
        <v>165</v>
      </c>
      <c r="AT142" s="221" t="s">
        <v>161</v>
      </c>
      <c r="AU142" s="221" t="s">
        <v>82</v>
      </c>
      <c r="AY142" s="17" t="s">
        <v>159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7" t="s">
        <v>80</v>
      </c>
      <c r="BK142" s="222">
        <f>ROUND(I142*H142,2)</f>
        <v>0</v>
      </c>
      <c r="BL142" s="17" t="s">
        <v>165</v>
      </c>
      <c r="BM142" s="221" t="s">
        <v>774</v>
      </c>
    </row>
    <row r="143" spans="2:51" s="14" customFormat="1" ht="11.25">
      <c r="B143" s="234"/>
      <c r="C143" s="235"/>
      <c r="D143" s="225" t="s">
        <v>167</v>
      </c>
      <c r="E143" s="235"/>
      <c r="F143" s="237" t="s">
        <v>775</v>
      </c>
      <c r="G143" s="235"/>
      <c r="H143" s="238">
        <v>3168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167</v>
      </c>
      <c r="AU143" s="244" t="s">
        <v>82</v>
      </c>
      <c r="AV143" s="14" t="s">
        <v>82</v>
      </c>
      <c r="AW143" s="14" t="s">
        <v>4</v>
      </c>
      <c r="AX143" s="14" t="s">
        <v>80</v>
      </c>
      <c r="AY143" s="244" t="s">
        <v>159</v>
      </c>
    </row>
    <row r="144" spans="1:65" s="2" customFormat="1" ht="21.75" customHeight="1">
      <c r="A144" s="34"/>
      <c r="B144" s="35"/>
      <c r="C144" s="209" t="s">
        <v>201</v>
      </c>
      <c r="D144" s="209" t="s">
        <v>161</v>
      </c>
      <c r="E144" s="210" t="s">
        <v>776</v>
      </c>
      <c r="F144" s="211" t="s">
        <v>777</v>
      </c>
      <c r="G144" s="212" t="s">
        <v>219</v>
      </c>
      <c r="H144" s="213">
        <v>352</v>
      </c>
      <c r="I144" s="214"/>
      <c r="J144" s="215">
        <f>ROUND(I144*H144,2)</f>
        <v>0</v>
      </c>
      <c r="K144" s="216"/>
      <c r="L144" s="39"/>
      <c r="M144" s="268" t="s">
        <v>1</v>
      </c>
      <c r="N144" s="269" t="s">
        <v>38</v>
      </c>
      <c r="O144" s="270"/>
      <c r="P144" s="271">
        <f>O144*H144</f>
        <v>0</v>
      </c>
      <c r="Q144" s="271">
        <v>0</v>
      </c>
      <c r="R144" s="271">
        <f>Q144*H144</f>
        <v>0</v>
      </c>
      <c r="S144" s="271">
        <v>0</v>
      </c>
      <c r="T144" s="27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1" t="s">
        <v>165</v>
      </c>
      <c r="AT144" s="221" t="s">
        <v>161</v>
      </c>
      <c r="AU144" s="221" t="s">
        <v>82</v>
      </c>
      <c r="AY144" s="17" t="s">
        <v>159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7" t="s">
        <v>80</v>
      </c>
      <c r="BK144" s="222">
        <f>ROUND(I144*H144,2)</f>
        <v>0</v>
      </c>
      <c r="BL144" s="17" t="s">
        <v>165</v>
      </c>
      <c r="BM144" s="221" t="s">
        <v>778</v>
      </c>
    </row>
    <row r="145" spans="1:31" s="2" customFormat="1" ht="6.95" customHeight="1">
      <c r="A145" s="34"/>
      <c r="B145" s="54"/>
      <c r="C145" s="55"/>
      <c r="D145" s="55"/>
      <c r="E145" s="55"/>
      <c r="F145" s="55"/>
      <c r="G145" s="55"/>
      <c r="H145" s="55"/>
      <c r="I145" s="158"/>
      <c r="J145" s="55"/>
      <c r="K145" s="55"/>
      <c r="L145" s="39"/>
      <c r="M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</sheetData>
  <sheetProtection algorithmName="SHA-512" hashValue="6MuiublrDRtIVnjyNOzqFZSBPf+VRGTouCpbODWqDpxmYe+rE356uqCbIwc79zYutB3UT5P7MrtFD9uS9cyNyA==" saltValue="Fto7TyId+QjHEXl0kS8EwHRRyLs8Fp1fvPULRrzg1KCYxKtn/hk3KuzJothhGOdxL2Gfem0p5bB1Cbatm7A9Sg==" spinCount="100000" sheet="1" objects="1" scenarios="1" formatColumns="0" formatRows="0" autoFilter="0"/>
  <autoFilter ref="C119:K14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100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126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779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128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780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3. 6. 2019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31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32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33</v>
      </c>
      <c r="E32" s="34"/>
      <c r="F32" s="34"/>
      <c r="G32" s="34"/>
      <c r="H32" s="34"/>
      <c r="I32" s="122"/>
      <c r="J32" s="132">
        <f>ROUND(J120,2)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35</v>
      </c>
      <c r="G34" s="34"/>
      <c r="H34" s="34"/>
      <c r="I34" s="134" t="s">
        <v>34</v>
      </c>
      <c r="J34" s="133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37</v>
      </c>
      <c r="E35" s="121" t="s">
        <v>38</v>
      </c>
      <c r="F35" s="136">
        <f>ROUND((SUM(BE120:BE130)),2)</f>
        <v>0</v>
      </c>
      <c r="G35" s="34"/>
      <c r="H35" s="34"/>
      <c r="I35" s="137">
        <v>0.21</v>
      </c>
      <c r="J35" s="136">
        <f>ROUND(((SUM(BE120:BE130))*I35),2)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39</v>
      </c>
      <c r="F36" s="136">
        <f>ROUND((SUM(BF120:BF130)),2)</f>
        <v>0</v>
      </c>
      <c r="G36" s="34"/>
      <c r="H36" s="34"/>
      <c r="I36" s="137">
        <v>0.15</v>
      </c>
      <c r="J36" s="136">
        <f>ROUND(((SUM(BF120:BF130))*I36),2)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40</v>
      </c>
      <c r="F37" s="136">
        <f>ROUND((SUM(BG120:BG130)),2)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41</v>
      </c>
      <c r="F38" s="136">
        <f>ROUND((SUM(BH120:BH130)),2)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42</v>
      </c>
      <c r="F39" s="136">
        <f>ROUND((SUM(BI120:BI130)),2)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43</v>
      </c>
      <c r="E41" s="140"/>
      <c r="F41" s="140"/>
      <c r="G41" s="141" t="s">
        <v>44</v>
      </c>
      <c r="H41" s="142" t="s">
        <v>45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126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779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128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8" t="str">
        <f>E11</f>
        <v>02.1 - IO 02.1 Kácení a ochrana dřevin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3. 6. 2019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131</v>
      </c>
      <c r="D96" s="163"/>
      <c r="E96" s="163"/>
      <c r="F96" s="163"/>
      <c r="G96" s="163"/>
      <c r="H96" s="163"/>
      <c r="I96" s="164"/>
      <c r="J96" s="165" t="s">
        <v>132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133</v>
      </c>
      <c r="D98" s="36"/>
      <c r="E98" s="36"/>
      <c r="F98" s="36"/>
      <c r="G98" s="36"/>
      <c r="H98" s="36"/>
      <c r="I98" s="122"/>
      <c r="J98" s="84">
        <f>J120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134</v>
      </c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22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8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61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144</v>
      </c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3.25" customHeight="1">
      <c r="A108" s="34"/>
      <c r="B108" s="35"/>
      <c r="C108" s="36"/>
      <c r="D108" s="36"/>
      <c r="E108" s="325" t="str">
        <f>E7</f>
        <v>Regenerace panelového sídliště U nádraží - 7. etapa, podetapa 1 - Úprava vodního prvku</v>
      </c>
      <c r="F108" s="326"/>
      <c r="G108" s="326"/>
      <c r="H108" s="32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2:12" s="1" customFormat="1" ht="12" customHeight="1">
      <c r="B109" s="21"/>
      <c r="C109" s="29" t="s">
        <v>126</v>
      </c>
      <c r="D109" s="22"/>
      <c r="E109" s="22"/>
      <c r="F109" s="22"/>
      <c r="G109" s="22"/>
      <c r="H109" s="22"/>
      <c r="I109" s="115"/>
      <c r="J109" s="22"/>
      <c r="K109" s="22"/>
      <c r="L109" s="20"/>
    </row>
    <row r="110" spans="1:31" s="2" customFormat="1" ht="16.5" customHeight="1">
      <c r="A110" s="34"/>
      <c r="B110" s="35"/>
      <c r="C110" s="36"/>
      <c r="D110" s="36"/>
      <c r="E110" s="325" t="s">
        <v>779</v>
      </c>
      <c r="F110" s="327"/>
      <c r="G110" s="327"/>
      <c r="H110" s="327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128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8" t="str">
        <f>E11</f>
        <v>02.1 - IO 02.1 Kácení a ochrana dřevin</v>
      </c>
      <c r="F112" s="327"/>
      <c r="G112" s="327"/>
      <c r="H112" s="327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F14</f>
        <v xml:space="preserve"> </v>
      </c>
      <c r="G114" s="36"/>
      <c r="H114" s="36"/>
      <c r="I114" s="123" t="s">
        <v>22</v>
      </c>
      <c r="J114" s="66" t="str">
        <f>IF(J14="","",J14)</f>
        <v>3. 6. 2019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E17</f>
        <v xml:space="preserve"> </v>
      </c>
      <c r="G116" s="36"/>
      <c r="H116" s="36"/>
      <c r="I116" s="123" t="s">
        <v>29</v>
      </c>
      <c r="J116" s="32" t="str">
        <f>E23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IF(E20="","",E20)</f>
        <v>Vyplň údaj</v>
      </c>
      <c r="G117" s="36"/>
      <c r="H117" s="36"/>
      <c r="I117" s="123" t="s">
        <v>31</v>
      </c>
      <c r="J117" s="32" t="str">
        <f>E26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80"/>
      <c r="B119" s="181"/>
      <c r="C119" s="182" t="s">
        <v>145</v>
      </c>
      <c r="D119" s="183" t="s">
        <v>58</v>
      </c>
      <c r="E119" s="183" t="s">
        <v>54</v>
      </c>
      <c r="F119" s="183" t="s">
        <v>55</v>
      </c>
      <c r="G119" s="183" t="s">
        <v>146</v>
      </c>
      <c r="H119" s="183" t="s">
        <v>147</v>
      </c>
      <c r="I119" s="184" t="s">
        <v>148</v>
      </c>
      <c r="J119" s="185" t="s">
        <v>132</v>
      </c>
      <c r="K119" s="186" t="s">
        <v>149</v>
      </c>
      <c r="L119" s="187"/>
      <c r="M119" s="75" t="s">
        <v>1</v>
      </c>
      <c r="N119" s="76" t="s">
        <v>37</v>
      </c>
      <c r="O119" s="76" t="s">
        <v>150</v>
      </c>
      <c r="P119" s="76" t="s">
        <v>151</v>
      </c>
      <c r="Q119" s="76" t="s">
        <v>152</v>
      </c>
      <c r="R119" s="76" t="s">
        <v>153</v>
      </c>
      <c r="S119" s="76" t="s">
        <v>154</v>
      </c>
      <c r="T119" s="77" t="s">
        <v>155</v>
      </c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</row>
    <row r="120" spans="1:63" s="2" customFormat="1" ht="22.9" customHeight="1">
      <c r="A120" s="34"/>
      <c r="B120" s="35"/>
      <c r="C120" s="82" t="s">
        <v>156</v>
      </c>
      <c r="D120" s="36"/>
      <c r="E120" s="36"/>
      <c r="F120" s="36"/>
      <c r="G120" s="36"/>
      <c r="H120" s="36"/>
      <c r="I120" s="122"/>
      <c r="J120" s="188">
        <f>BK120</f>
        <v>0</v>
      </c>
      <c r="K120" s="36"/>
      <c r="L120" s="39"/>
      <c r="M120" s="78"/>
      <c r="N120" s="189"/>
      <c r="O120" s="79"/>
      <c r="P120" s="190">
        <f>SUM(P121:P130)</f>
        <v>0</v>
      </c>
      <c r="Q120" s="79"/>
      <c r="R120" s="190">
        <f>SUM(R121:R130)</f>
        <v>0</v>
      </c>
      <c r="S120" s="79"/>
      <c r="T120" s="191">
        <f>SUM(T121:T130)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134</v>
      </c>
      <c r="BK120" s="192">
        <f>SUM(BK121:BK130)</f>
        <v>0</v>
      </c>
    </row>
    <row r="121" spans="1:65" s="2" customFormat="1" ht="21.75" customHeight="1">
      <c r="A121" s="34"/>
      <c r="B121" s="35"/>
      <c r="C121" s="209" t="s">
        <v>80</v>
      </c>
      <c r="D121" s="209" t="s">
        <v>161</v>
      </c>
      <c r="E121" s="210" t="s">
        <v>781</v>
      </c>
      <c r="F121" s="211" t="s">
        <v>782</v>
      </c>
      <c r="G121" s="212" t="s">
        <v>240</v>
      </c>
      <c r="H121" s="213">
        <v>94</v>
      </c>
      <c r="I121" s="214"/>
      <c r="J121" s="215">
        <f>ROUND(I121*H121,2)</f>
        <v>0</v>
      </c>
      <c r="K121" s="216"/>
      <c r="L121" s="39"/>
      <c r="M121" s="217" t="s">
        <v>1</v>
      </c>
      <c r="N121" s="218" t="s">
        <v>38</v>
      </c>
      <c r="O121" s="71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1" t="s">
        <v>165</v>
      </c>
      <c r="AT121" s="221" t="s">
        <v>161</v>
      </c>
      <c r="AU121" s="221" t="s">
        <v>73</v>
      </c>
      <c r="AY121" s="17" t="s">
        <v>159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7" t="s">
        <v>80</v>
      </c>
      <c r="BK121" s="222">
        <f>ROUND(I121*H121,2)</f>
        <v>0</v>
      </c>
      <c r="BL121" s="17" t="s">
        <v>165</v>
      </c>
      <c r="BM121" s="221" t="s">
        <v>82</v>
      </c>
    </row>
    <row r="122" spans="2:51" s="14" customFormat="1" ht="11.25">
      <c r="B122" s="234"/>
      <c r="C122" s="235"/>
      <c r="D122" s="225" t="s">
        <v>167</v>
      </c>
      <c r="E122" s="236" t="s">
        <v>1</v>
      </c>
      <c r="F122" s="237" t="s">
        <v>783</v>
      </c>
      <c r="G122" s="235"/>
      <c r="H122" s="238">
        <v>94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167</v>
      </c>
      <c r="AU122" s="244" t="s">
        <v>73</v>
      </c>
      <c r="AV122" s="14" t="s">
        <v>82</v>
      </c>
      <c r="AW122" s="14" t="s">
        <v>30</v>
      </c>
      <c r="AX122" s="14" t="s">
        <v>73</v>
      </c>
      <c r="AY122" s="244" t="s">
        <v>159</v>
      </c>
    </row>
    <row r="123" spans="2:51" s="15" customFormat="1" ht="11.25">
      <c r="B123" s="245"/>
      <c r="C123" s="246"/>
      <c r="D123" s="225" t="s">
        <v>167</v>
      </c>
      <c r="E123" s="247" t="s">
        <v>1</v>
      </c>
      <c r="F123" s="248" t="s">
        <v>171</v>
      </c>
      <c r="G123" s="246"/>
      <c r="H123" s="249">
        <v>94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167</v>
      </c>
      <c r="AU123" s="255" t="s">
        <v>73</v>
      </c>
      <c r="AV123" s="15" t="s">
        <v>165</v>
      </c>
      <c r="AW123" s="15" t="s">
        <v>30</v>
      </c>
      <c r="AX123" s="15" t="s">
        <v>80</v>
      </c>
      <c r="AY123" s="255" t="s">
        <v>159</v>
      </c>
    </row>
    <row r="124" spans="1:65" s="2" customFormat="1" ht="21.75" customHeight="1">
      <c r="A124" s="34"/>
      <c r="B124" s="35"/>
      <c r="C124" s="209" t="s">
        <v>82</v>
      </c>
      <c r="D124" s="209" t="s">
        <v>161</v>
      </c>
      <c r="E124" s="210" t="s">
        <v>784</v>
      </c>
      <c r="F124" s="211" t="s">
        <v>785</v>
      </c>
      <c r="G124" s="212" t="s">
        <v>240</v>
      </c>
      <c r="H124" s="213">
        <v>74</v>
      </c>
      <c r="I124" s="214"/>
      <c r="J124" s="215">
        <f>ROUND(I124*H124,2)</f>
        <v>0</v>
      </c>
      <c r="K124" s="216"/>
      <c r="L124" s="39"/>
      <c r="M124" s="217" t="s">
        <v>1</v>
      </c>
      <c r="N124" s="218" t="s">
        <v>38</v>
      </c>
      <c r="O124" s="71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165</v>
      </c>
      <c r="AT124" s="221" t="s">
        <v>161</v>
      </c>
      <c r="AU124" s="221" t="s">
        <v>73</v>
      </c>
      <c r="AY124" s="17" t="s">
        <v>159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7" t="s">
        <v>80</v>
      </c>
      <c r="BK124" s="222">
        <f>ROUND(I124*H124,2)</f>
        <v>0</v>
      </c>
      <c r="BL124" s="17" t="s">
        <v>165</v>
      </c>
      <c r="BM124" s="221" t="s">
        <v>165</v>
      </c>
    </row>
    <row r="125" spans="1:65" s="2" customFormat="1" ht="21.75" customHeight="1">
      <c r="A125" s="34"/>
      <c r="B125" s="35"/>
      <c r="C125" s="209" t="s">
        <v>177</v>
      </c>
      <c r="D125" s="209" t="s">
        <v>161</v>
      </c>
      <c r="E125" s="210" t="s">
        <v>786</v>
      </c>
      <c r="F125" s="211" t="s">
        <v>787</v>
      </c>
      <c r="G125" s="212" t="s">
        <v>412</v>
      </c>
      <c r="H125" s="213">
        <v>1</v>
      </c>
      <c r="I125" s="214"/>
      <c r="J125" s="215">
        <f>ROUND(I125*H125,2)</f>
        <v>0</v>
      </c>
      <c r="K125" s="216"/>
      <c r="L125" s="39"/>
      <c r="M125" s="217" t="s">
        <v>1</v>
      </c>
      <c r="N125" s="218" t="s">
        <v>38</v>
      </c>
      <c r="O125" s="71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165</v>
      </c>
      <c r="AT125" s="221" t="s">
        <v>161</v>
      </c>
      <c r="AU125" s="221" t="s">
        <v>73</v>
      </c>
      <c r="AY125" s="17" t="s">
        <v>159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7" t="s">
        <v>80</v>
      </c>
      <c r="BK125" s="222">
        <f>ROUND(I125*H125,2)</f>
        <v>0</v>
      </c>
      <c r="BL125" s="17" t="s">
        <v>165</v>
      </c>
      <c r="BM125" s="221" t="s">
        <v>191</v>
      </c>
    </row>
    <row r="126" spans="1:65" s="2" customFormat="1" ht="21.75" customHeight="1">
      <c r="A126" s="34"/>
      <c r="B126" s="35"/>
      <c r="C126" s="209" t="s">
        <v>165</v>
      </c>
      <c r="D126" s="209" t="s">
        <v>161</v>
      </c>
      <c r="E126" s="210" t="s">
        <v>788</v>
      </c>
      <c r="F126" s="211" t="s">
        <v>789</v>
      </c>
      <c r="G126" s="212" t="s">
        <v>412</v>
      </c>
      <c r="H126" s="213">
        <v>1</v>
      </c>
      <c r="I126" s="214"/>
      <c r="J126" s="215">
        <f>ROUND(I126*H126,2)</f>
        <v>0</v>
      </c>
      <c r="K126" s="216"/>
      <c r="L126" s="39"/>
      <c r="M126" s="217" t="s">
        <v>1</v>
      </c>
      <c r="N126" s="218" t="s">
        <v>38</v>
      </c>
      <c r="O126" s="71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165</v>
      </c>
      <c r="AT126" s="221" t="s">
        <v>161</v>
      </c>
      <c r="AU126" s="221" t="s">
        <v>73</v>
      </c>
      <c r="AY126" s="17" t="s">
        <v>159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7" t="s">
        <v>80</v>
      </c>
      <c r="BK126" s="222">
        <f>ROUND(I126*H126,2)</f>
        <v>0</v>
      </c>
      <c r="BL126" s="17" t="s">
        <v>165</v>
      </c>
      <c r="BM126" s="221" t="s">
        <v>201</v>
      </c>
    </row>
    <row r="127" spans="1:65" s="2" customFormat="1" ht="21.75" customHeight="1">
      <c r="A127" s="34"/>
      <c r="B127" s="35"/>
      <c r="C127" s="209" t="s">
        <v>185</v>
      </c>
      <c r="D127" s="209" t="s">
        <v>161</v>
      </c>
      <c r="E127" s="210" t="s">
        <v>790</v>
      </c>
      <c r="F127" s="211" t="s">
        <v>791</v>
      </c>
      <c r="G127" s="212" t="s">
        <v>240</v>
      </c>
      <c r="H127" s="213">
        <v>336</v>
      </c>
      <c r="I127" s="214"/>
      <c r="J127" s="215">
        <f>ROUND(I127*H127,2)</f>
        <v>0</v>
      </c>
      <c r="K127" s="216"/>
      <c r="L127" s="39"/>
      <c r="M127" s="217" t="s">
        <v>1</v>
      </c>
      <c r="N127" s="218" t="s">
        <v>38</v>
      </c>
      <c r="O127" s="7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165</v>
      </c>
      <c r="AT127" s="221" t="s">
        <v>161</v>
      </c>
      <c r="AU127" s="221" t="s">
        <v>73</v>
      </c>
      <c r="AY127" s="17" t="s">
        <v>159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7" t="s">
        <v>80</v>
      </c>
      <c r="BK127" s="222">
        <f>ROUND(I127*H127,2)</f>
        <v>0</v>
      </c>
      <c r="BL127" s="17" t="s">
        <v>165</v>
      </c>
      <c r="BM127" s="221" t="s">
        <v>211</v>
      </c>
    </row>
    <row r="128" spans="2:51" s="14" customFormat="1" ht="11.25">
      <c r="B128" s="234"/>
      <c r="C128" s="235"/>
      <c r="D128" s="225" t="s">
        <v>167</v>
      </c>
      <c r="E128" s="236" t="s">
        <v>1</v>
      </c>
      <c r="F128" s="237" t="s">
        <v>792</v>
      </c>
      <c r="G128" s="235"/>
      <c r="H128" s="238">
        <v>336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167</v>
      </c>
      <c r="AU128" s="244" t="s">
        <v>73</v>
      </c>
      <c r="AV128" s="14" t="s">
        <v>82</v>
      </c>
      <c r="AW128" s="14" t="s">
        <v>30</v>
      </c>
      <c r="AX128" s="14" t="s">
        <v>73</v>
      </c>
      <c r="AY128" s="244" t="s">
        <v>159</v>
      </c>
    </row>
    <row r="129" spans="2:51" s="15" customFormat="1" ht="11.25">
      <c r="B129" s="245"/>
      <c r="C129" s="246"/>
      <c r="D129" s="225" t="s">
        <v>167</v>
      </c>
      <c r="E129" s="247" t="s">
        <v>1</v>
      </c>
      <c r="F129" s="248" t="s">
        <v>171</v>
      </c>
      <c r="G129" s="246"/>
      <c r="H129" s="249">
        <v>336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AT129" s="255" t="s">
        <v>167</v>
      </c>
      <c r="AU129" s="255" t="s">
        <v>73</v>
      </c>
      <c r="AV129" s="15" t="s">
        <v>165</v>
      </c>
      <c r="AW129" s="15" t="s">
        <v>30</v>
      </c>
      <c r="AX129" s="15" t="s">
        <v>80</v>
      </c>
      <c r="AY129" s="255" t="s">
        <v>159</v>
      </c>
    </row>
    <row r="130" spans="1:65" s="2" customFormat="1" ht="21.75" customHeight="1">
      <c r="A130" s="34"/>
      <c r="B130" s="35"/>
      <c r="C130" s="209" t="s">
        <v>191</v>
      </c>
      <c r="D130" s="209" t="s">
        <v>161</v>
      </c>
      <c r="E130" s="210" t="s">
        <v>793</v>
      </c>
      <c r="F130" s="211" t="s">
        <v>794</v>
      </c>
      <c r="G130" s="212" t="s">
        <v>219</v>
      </c>
      <c r="H130" s="213">
        <v>0.068</v>
      </c>
      <c r="I130" s="214"/>
      <c r="J130" s="215">
        <f>ROUND(I130*H130,2)</f>
        <v>0</v>
      </c>
      <c r="K130" s="216"/>
      <c r="L130" s="39"/>
      <c r="M130" s="268" t="s">
        <v>1</v>
      </c>
      <c r="N130" s="269" t="s">
        <v>38</v>
      </c>
      <c r="O130" s="270"/>
      <c r="P130" s="271">
        <f>O130*H130</f>
        <v>0</v>
      </c>
      <c r="Q130" s="271">
        <v>0</v>
      </c>
      <c r="R130" s="271">
        <f>Q130*H130</f>
        <v>0</v>
      </c>
      <c r="S130" s="271">
        <v>0</v>
      </c>
      <c r="T130" s="27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165</v>
      </c>
      <c r="AT130" s="221" t="s">
        <v>161</v>
      </c>
      <c r="AU130" s="221" t="s">
        <v>73</v>
      </c>
      <c r="AY130" s="17" t="s">
        <v>159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7" t="s">
        <v>80</v>
      </c>
      <c r="BK130" s="222">
        <f>ROUND(I130*H130,2)</f>
        <v>0</v>
      </c>
      <c r="BL130" s="17" t="s">
        <v>165</v>
      </c>
      <c r="BM130" s="221" t="s">
        <v>222</v>
      </c>
    </row>
    <row r="131" spans="1:31" s="2" customFormat="1" ht="6.95" customHeight="1">
      <c r="A131" s="34"/>
      <c r="B131" s="54"/>
      <c r="C131" s="55"/>
      <c r="D131" s="55"/>
      <c r="E131" s="55"/>
      <c r="F131" s="55"/>
      <c r="G131" s="55"/>
      <c r="H131" s="55"/>
      <c r="I131" s="158"/>
      <c r="J131" s="55"/>
      <c r="K131" s="55"/>
      <c r="L131" s="39"/>
      <c r="M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</sheetData>
  <sheetProtection algorithmName="SHA-512" hashValue="e6d8KruaZEt3x1dmdBRlf7as+34ihrArwN2Y111QXDA5LNhHjEwhXk1/p/mBFH+5LhkBAIjvdohEkbRQodjHiA==" saltValue="QYJRoR15BVAjbnSr+0w2y3dt+cHbOQSB5tHXNlx6gSjs22PZq82OkxgoUJXdDJo4IH9H/+EbXZw6egRcftM/qA==" spinCount="100000" sheet="1" objects="1" scenarios="1" formatColumns="0" formatRows="0" autoFilter="0"/>
  <autoFilter ref="C119:K130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103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2:12" s="1" customFormat="1" ht="12" customHeight="1">
      <c r="B8" s="20"/>
      <c r="D8" s="121" t="s">
        <v>126</v>
      </c>
      <c r="I8" s="115"/>
      <c r="L8" s="20"/>
    </row>
    <row r="9" spans="1:31" s="2" customFormat="1" ht="16.5" customHeight="1">
      <c r="A9" s="34"/>
      <c r="B9" s="39"/>
      <c r="C9" s="34"/>
      <c r="D9" s="34"/>
      <c r="E9" s="318" t="s">
        <v>779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128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1" t="s">
        <v>795</v>
      </c>
      <c r="F11" s="320"/>
      <c r="G11" s="320"/>
      <c r="H11" s="320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3. 6. 2019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2" t="str">
        <f>'Rekapitulace stavby'!E14</f>
        <v>Vyplň údaj</v>
      </c>
      <c r="F20" s="323"/>
      <c r="G20" s="323"/>
      <c r="H20" s="323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31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32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4" t="s">
        <v>1</v>
      </c>
      <c r="F29" s="324"/>
      <c r="G29" s="324"/>
      <c r="H29" s="324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33</v>
      </c>
      <c r="E32" s="34"/>
      <c r="F32" s="34"/>
      <c r="G32" s="34"/>
      <c r="H32" s="34"/>
      <c r="I32" s="122"/>
      <c r="J32" s="132">
        <f>ROUND(J120,2)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35</v>
      </c>
      <c r="G34" s="34"/>
      <c r="H34" s="34"/>
      <c r="I34" s="134" t="s">
        <v>34</v>
      </c>
      <c r="J34" s="133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37</v>
      </c>
      <c r="E35" s="121" t="s">
        <v>38</v>
      </c>
      <c r="F35" s="136">
        <f>ROUND((SUM(BE120:BE141)),2)</f>
        <v>0</v>
      </c>
      <c r="G35" s="34"/>
      <c r="H35" s="34"/>
      <c r="I35" s="137">
        <v>0.21</v>
      </c>
      <c r="J35" s="136">
        <f>ROUND(((SUM(BE120:BE141))*I35),2)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39</v>
      </c>
      <c r="F36" s="136">
        <f>ROUND((SUM(BF120:BF141)),2)</f>
        <v>0</v>
      </c>
      <c r="G36" s="34"/>
      <c r="H36" s="34"/>
      <c r="I36" s="137">
        <v>0.15</v>
      </c>
      <c r="J36" s="136">
        <f>ROUND(((SUM(BF120:BF141))*I36),2)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40</v>
      </c>
      <c r="F37" s="136">
        <f>ROUND((SUM(BG120:BG141)),2)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41</v>
      </c>
      <c r="F38" s="136">
        <f>ROUND((SUM(BH120:BH141)),2)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42</v>
      </c>
      <c r="F39" s="136">
        <f>ROUND((SUM(BI120:BI141)),2)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43</v>
      </c>
      <c r="E41" s="140"/>
      <c r="F41" s="140"/>
      <c r="G41" s="141" t="s">
        <v>44</v>
      </c>
      <c r="H41" s="142" t="s">
        <v>45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126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5" t="s">
        <v>779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128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8" t="str">
        <f>E11</f>
        <v>02.2 - IO 02.2 Pěstební opatření, sadovnické úpravy</v>
      </c>
      <c r="F89" s="327"/>
      <c r="G89" s="327"/>
      <c r="H89" s="327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3. 6. 2019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131</v>
      </c>
      <c r="D96" s="163"/>
      <c r="E96" s="163"/>
      <c r="F96" s="163"/>
      <c r="G96" s="163"/>
      <c r="H96" s="163"/>
      <c r="I96" s="164"/>
      <c r="J96" s="165" t="s">
        <v>132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133</v>
      </c>
      <c r="D98" s="36"/>
      <c r="E98" s="36"/>
      <c r="F98" s="36"/>
      <c r="G98" s="36"/>
      <c r="H98" s="36"/>
      <c r="I98" s="122"/>
      <c r="J98" s="84">
        <f>J120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134</v>
      </c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22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8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61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144</v>
      </c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3.25" customHeight="1">
      <c r="A108" s="34"/>
      <c r="B108" s="35"/>
      <c r="C108" s="36"/>
      <c r="D108" s="36"/>
      <c r="E108" s="325" t="str">
        <f>E7</f>
        <v>Regenerace panelového sídliště U nádraží - 7. etapa, podetapa 1 - Úprava vodního prvku</v>
      </c>
      <c r="F108" s="326"/>
      <c r="G108" s="326"/>
      <c r="H108" s="32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2:12" s="1" customFormat="1" ht="12" customHeight="1">
      <c r="B109" s="21"/>
      <c r="C109" s="29" t="s">
        <v>126</v>
      </c>
      <c r="D109" s="22"/>
      <c r="E109" s="22"/>
      <c r="F109" s="22"/>
      <c r="G109" s="22"/>
      <c r="H109" s="22"/>
      <c r="I109" s="115"/>
      <c r="J109" s="22"/>
      <c r="K109" s="22"/>
      <c r="L109" s="20"/>
    </row>
    <row r="110" spans="1:31" s="2" customFormat="1" ht="16.5" customHeight="1">
      <c r="A110" s="34"/>
      <c r="B110" s="35"/>
      <c r="C110" s="36"/>
      <c r="D110" s="36"/>
      <c r="E110" s="325" t="s">
        <v>779</v>
      </c>
      <c r="F110" s="327"/>
      <c r="G110" s="327"/>
      <c r="H110" s="327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128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8" t="str">
        <f>E11</f>
        <v>02.2 - IO 02.2 Pěstební opatření, sadovnické úpravy</v>
      </c>
      <c r="F112" s="327"/>
      <c r="G112" s="327"/>
      <c r="H112" s="327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F14</f>
        <v xml:space="preserve"> </v>
      </c>
      <c r="G114" s="36"/>
      <c r="H114" s="36"/>
      <c r="I114" s="123" t="s">
        <v>22</v>
      </c>
      <c r="J114" s="66" t="str">
        <f>IF(J14="","",J14)</f>
        <v>3. 6. 2019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E17</f>
        <v xml:space="preserve"> </v>
      </c>
      <c r="G116" s="36"/>
      <c r="H116" s="36"/>
      <c r="I116" s="123" t="s">
        <v>29</v>
      </c>
      <c r="J116" s="32" t="str">
        <f>E23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IF(E20="","",E20)</f>
        <v>Vyplň údaj</v>
      </c>
      <c r="G117" s="36"/>
      <c r="H117" s="36"/>
      <c r="I117" s="123" t="s">
        <v>31</v>
      </c>
      <c r="J117" s="32" t="str">
        <f>E26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80"/>
      <c r="B119" s="181"/>
      <c r="C119" s="182" t="s">
        <v>145</v>
      </c>
      <c r="D119" s="183" t="s">
        <v>58</v>
      </c>
      <c r="E119" s="183" t="s">
        <v>54</v>
      </c>
      <c r="F119" s="183" t="s">
        <v>55</v>
      </c>
      <c r="G119" s="183" t="s">
        <v>146</v>
      </c>
      <c r="H119" s="183" t="s">
        <v>147</v>
      </c>
      <c r="I119" s="184" t="s">
        <v>148</v>
      </c>
      <c r="J119" s="185" t="s">
        <v>132</v>
      </c>
      <c r="K119" s="186" t="s">
        <v>149</v>
      </c>
      <c r="L119" s="187"/>
      <c r="M119" s="75" t="s">
        <v>1</v>
      </c>
      <c r="N119" s="76" t="s">
        <v>37</v>
      </c>
      <c r="O119" s="76" t="s">
        <v>150</v>
      </c>
      <c r="P119" s="76" t="s">
        <v>151</v>
      </c>
      <c r="Q119" s="76" t="s">
        <v>152</v>
      </c>
      <c r="R119" s="76" t="s">
        <v>153</v>
      </c>
      <c r="S119" s="76" t="s">
        <v>154</v>
      </c>
      <c r="T119" s="77" t="s">
        <v>155</v>
      </c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</row>
    <row r="120" spans="1:63" s="2" customFormat="1" ht="22.9" customHeight="1">
      <c r="A120" s="34"/>
      <c r="B120" s="35"/>
      <c r="C120" s="82" t="s">
        <v>156</v>
      </c>
      <c r="D120" s="36"/>
      <c r="E120" s="36"/>
      <c r="F120" s="36"/>
      <c r="G120" s="36"/>
      <c r="H120" s="36"/>
      <c r="I120" s="122"/>
      <c r="J120" s="188">
        <f>BK120</f>
        <v>0</v>
      </c>
      <c r="K120" s="36"/>
      <c r="L120" s="39"/>
      <c r="M120" s="78"/>
      <c r="N120" s="189"/>
      <c r="O120" s="79"/>
      <c r="P120" s="190">
        <f>SUM(P121:P141)</f>
        <v>0</v>
      </c>
      <c r="Q120" s="79"/>
      <c r="R120" s="190">
        <f>SUM(R121:R141)</f>
        <v>0</v>
      </c>
      <c r="S120" s="79"/>
      <c r="T120" s="191">
        <f>SUM(T121:T141)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134</v>
      </c>
      <c r="BK120" s="192">
        <f>SUM(BK121:BK141)</f>
        <v>0</v>
      </c>
    </row>
    <row r="121" spans="1:65" s="2" customFormat="1" ht="21.75" customHeight="1">
      <c r="A121" s="34"/>
      <c r="B121" s="35"/>
      <c r="C121" s="209" t="s">
        <v>80</v>
      </c>
      <c r="D121" s="209" t="s">
        <v>161</v>
      </c>
      <c r="E121" s="210" t="s">
        <v>796</v>
      </c>
      <c r="F121" s="211" t="s">
        <v>797</v>
      </c>
      <c r="G121" s="212" t="s">
        <v>240</v>
      </c>
      <c r="H121" s="213">
        <v>1819</v>
      </c>
      <c r="I121" s="214"/>
      <c r="J121" s="215">
        <f>ROUND(I121*H121,2)</f>
        <v>0</v>
      </c>
      <c r="K121" s="216"/>
      <c r="L121" s="39"/>
      <c r="M121" s="217" t="s">
        <v>1</v>
      </c>
      <c r="N121" s="218" t="s">
        <v>38</v>
      </c>
      <c r="O121" s="71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1" t="s">
        <v>165</v>
      </c>
      <c r="AT121" s="221" t="s">
        <v>161</v>
      </c>
      <c r="AU121" s="221" t="s">
        <v>73</v>
      </c>
      <c r="AY121" s="17" t="s">
        <v>159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7" t="s">
        <v>80</v>
      </c>
      <c r="BK121" s="222">
        <f>ROUND(I121*H121,2)</f>
        <v>0</v>
      </c>
      <c r="BL121" s="17" t="s">
        <v>165</v>
      </c>
      <c r="BM121" s="221" t="s">
        <v>82</v>
      </c>
    </row>
    <row r="122" spans="2:51" s="14" customFormat="1" ht="11.25">
      <c r="B122" s="234"/>
      <c r="C122" s="235"/>
      <c r="D122" s="225" t="s">
        <v>167</v>
      </c>
      <c r="E122" s="236" t="s">
        <v>1</v>
      </c>
      <c r="F122" s="237" t="s">
        <v>798</v>
      </c>
      <c r="G122" s="235"/>
      <c r="H122" s="238">
        <v>1819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167</v>
      </c>
      <c r="AU122" s="244" t="s">
        <v>73</v>
      </c>
      <c r="AV122" s="14" t="s">
        <v>82</v>
      </c>
      <c r="AW122" s="14" t="s">
        <v>30</v>
      </c>
      <c r="AX122" s="14" t="s">
        <v>73</v>
      </c>
      <c r="AY122" s="244" t="s">
        <v>159</v>
      </c>
    </row>
    <row r="123" spans="2:51" s="15" customFormat="1" ht="11.25">
      <c r="B123" s="245"/>
      <c r="C123" s="246"/>
      <c r="D123" s="225" t="s">
        <v>167</v>
      </c>
      <c r="E123" s="247" t="s">
        <v>1</v>
      </c>
      <c r="F123" s="248" t="s">
        <v>171</v>
      </c>
      <c r="G123" s="246"/>
      <c r="H123" s="249">
        <v>1819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167</v>
      </c>
      <c r="AU123" s="255" t="s">
        <v>73</v>
      </c>
      <c r="AV123" s="15" t="s">
        <v>165</v>
      </c>
      <c r="AW123" s="15" t="s">
        <v>30</v>
      </c>
      <c r="AX123" s="15" t="s">
        <v>80</v>
      </c>
      <c r="AY123" s="255" t="s">
        <v>159</v>
      </c>
    </row>
    <row r="124" spans="1:65" s="2" customFormat="1" ht="16.5" customHeight="1">
      <c r="A124" s="34"/>
      <c r="B124" s="35"/>
      <c r="C124" s="209" t="s">
        <v>82</v>
      </c>
      <c r="D124" s="209" t="s">
        <v>161</v>
      </c>
      <c r="E124" s="210" t="s">
        <v>799</v>
      </c>
      <c r="F124" s="211" t="s">
        <v>800</v>
      </c>
      <c r="G124" s="212" t="s">
        <v>240</v>
      </c>
      <c r="H124" s="213">
        <v>1819</v>
      </c>
      <c r="I124" s="214"/>
      <c r="J124" s="215">
        <f>ROUND(I124*H124,2)</f>
        <v>0</v>
      </c>
      <c r="K124" s="216"/>
      <c r="L124" s="39"/>
      <c r="M124" s="217" t="s">
        <v>1</v>
      </c>
      <c r="N124" s="218" t="s">
        <v>38</v>
      </c>
      <c r="O124" s="71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165</v>
      </c>
      <c r="AT124" s="221" t="s">
        <v>161</v>
      </c>
      <c r="AU124" s="221" t="s">
        <v>73</v>
      </c>
      <c r="AY124" s="17" t="s">
        <v>159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7" t="s">
        <v>80</v>
      </c>
      <c r="BK124" s="222">
        <f>ROUND(I124*H124,2)</f>
        <v>0</v>
      </c>
      <c r="BL124" s="17" t="s">
        <v>165</v>
      </c>
      <c r="BM124" s="221" t="s">
        <v>165</v>
      </c>
    </row>
    <row r="125" spans="1:65" s="2" customFormat="1" ht="21.75" customHeight="1">
      <c r="A125" s="34"/>
      <c r="B125" s="35"/>
      <c r="C125" s="209" t="s">
        <v>177</v>
      </c>
      <c r="D125" s="209" t="s">
        <v>161</v>
      </c>
      <c r="E125" s="210" t="s">
        <v>207</v>
      </c>
      <c r="F125" s="211" t="s">
        <v>208</v>
      </c>
      <c r="G125" s="212" t="s">
        <v>164</v>
      </c>
      <c r="H125" s="213">
        <v>181.9</v>
      </c>
      <c r="I125" s="214"/>
      <c r="J125" s="215">
        <f>ROUND(I125*H125,2)</f>
        <v>0</v>
      </c>
      <c r="K125" s="216"/>
      <c r="L125" s="39"/>
      <c r="M125" s="217" t="s">
        <v>1</v>
      </c>
      <c r="N125" s="218" t="s">
        <v>38</v>
      </c>
      <c r="O125" s="71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165</v>
      </c>
      <c r="AT125" s="221" t="s">
        <v>161</v>
      </c>
      <c r="AU125" s="221" t="s">
        <v>73</v>
      </c>
      <c r="AY125" s="17" t="s">
        <v>159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7" t="s">
        <v>80</v>
      </c>
      <c r="BK125" s="222">
        <f>ROUND(I125*H125,2)</f>
        <v>0</v>
      </c>
      <c r="BL125" s="17" t="s">
        <v>165</v>
      </c>
      <c r="BM125" s="221" t="s">
        <v>191</v>
      </c>
    </row>
    <row r="126" spans="2:51" s="14" customFormat="1" ht="11.25">
      <c r="B126" s="234"/>
      <c r="C126" s="235"/>
      <c r="D126" s="225" t="s">
        <v>167</v>
      </c>
      <c r="E126" s="236" t="s">
        <v>1</v>
      </c>
      <c r="F126" s="237" t="s">
        <v>801</v>
      </c>
      <c r="G126" s="235"/>
      <c r="H126" s="238">
        <v>181.9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167</v>
      </c>
      <c r="AU126" s="244" t="s">
        <v>73</v>
      </c>
      <c r="AV126" s="14" t="s">
        <v>82</v>
      </c>
      <c r="AW126" s="14" t="s">
        <v>30</v>
      </c>
      <c r="AX126" s="14" t="s">
        <v>73</v>
      </c>
      <c r="AY126" s="244" t="s">
        <v>159</v>
      </c>
    </row>
    <row r="127" spans="2:51" s="15" customFormat="1" ht="11.25">
      <c r="B127" s="245"/>
      <c r="C127" s="246"/>
      <c r="D127" s="225" t="s">
        <v>167</v>
      </c>
      <c r="E127" s="247" t="s">
        <v>1</v>
      </c>
      <c r="F127" s="248" t="s">
        <v>171</v>
      </c>
      <c r="G127" s="246"/>
      <c r="H127" s="249">
        <v>181.9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AT127" s="255" t="s">
        <v>167</v>
      </c>
      <c r="AU127" s="255" t="s">
        <v>73</v>
      </c>
      <c r="AV127" s="15" t="s">
        <v>165</v>
      </c>
      <c r="AW127" s="15" t="s">
        <v>30</v>
      </c>
      <c r="AX127" s="15" t="s">
        <v>80</v>
      </c>
      <c r="AY127" s="255" t="s">
        <v>159</v>
      </c>
    </row>
    <row r="128" spans="1:65" s="2" customFormat="1" ht="16.5" customHeight="1">
      <c r="A128" s="34"/>
      <c r="B128" s="35"/>
      <c r="C128" s="209" t="s">
        <v>165</v>
      </c>
      <c r="D128" s="209" t="s">
        <v>161</v>
      </c>
      <c r="E128" s="210" t="s">
        <v>802</v>
      </c>
      <c r="F128" s="211" t="s">
        <v>803</v>
      </c>
      <c r="G128" s="212" t="s">
        <v>164</v>
      </c>
      <c r="H128" s="213">
        <v>181.9</v>
      </c>
      <c r="I128" s="214"/>
      <c r="J128" s="215">
        <f aca="true" t="shared" si="0" ref="J128:J133">ROUND(I128*H128,2)</f>
        <v>0</v>
      </c>
      <c r="K128" s="216"/>
      <c r="L128" s="39"/>
      <c r="M128" s="217" t="s">
        <v>1</v>
      </c>
      <c r="N128" s="218" t="s">
        <v>38</v>
      </c>
      <c r="O128" s="71"/>
      <c r="P128" s="219">
        <f aca="true" t="shared" si="1" ref="P128:P133">O128*H128</f>
        <v>0</v>
      </c>
      <c r="Q128" s="219">
        <v>0</v>
      </c>
      <c r="R128" s="219">
        <f aca="true" t="shared" si="2" ref="R128:R133">Q128*H128</f>
        <v>0</v>
      </c>
      <c r="S128" s="219">
        <v>0</v>
      </c>
      <c r="T128" s="220">
        <f aca="true" t="shared" si="3" ref="T128:T133"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165</v>
      </c>
      <c r="AT128" s="221" t="s">
        <v>161</v>
      </c>
      <c r="AU128" s="221" t="s">
        <v>73</v>
      </c>
      <c r="AY128" s="17" t="s">
        <v>159</v>
      </c>
      <c r="BE128" s="222">
        <f aca="true" t="shared" si="4" ref="BE128:BE133">IF(N128="základní",J128,0)</f>
        <v>0</v>
      </c>
      <c r="BF128" s="222">
        <f aca="true" t="shared" si="5" ref="BF128:BF133">IF(N128="snížená",J128,0)</f>
        <v>0</v>
      </c>
      <c r="BG128" s="222">
        <f aca="true" t="shared" si="6" ref="BG128:BG133">IF(N128="zákl. přenesená",J128,0)</f>
        <v>0</v>
      </c>
      <c r="BH128" s="222">
        <f aca="true" t="shared" si="7" ref="BH128:BH133">IF(N128="sníž. přenesená",J128,0)</f>
        <v>0</v>
      </c>
      <c r="BI128" s="222">
        <f aca="true" t="shared" si="8" ref="BI128:BI133">IF(N128="nulová",J128,0)</f>
        <v>0</v>
      </c>
      <c r="BJ128" s="17" t="s">
        <v>80</v>
      </c>
      <c r="BK128" s="222">
        <f aca="true" t="shared" si="9" ref="BK128:BK133">ROUND(I128*H128,2)</f>
        <v>0</v>
      </c>
      <c r="BL128" s="17" t="s">
        <v>165</v>
      </c>
      <c r="BM128" s="221" t="s">
        <v>201</v>
      </c>
    </row>
    <row r="129" spans="1:65" s="2" customFormat="1" ht="21.75" customHeight="1">
      <c r="A129" s="34"/>
      <c r="B129" s="35"/>
      <c r="C129" s="209" t="s">
        <v>185</v>
      </c>
      <c r="D129" s="209" t="s">
        <v>161</v>
      </c>
      <c r="E129" s="210" t="s">
        <v>804</v>
      </c>
      <c r="F129" s="211" t="s">
        <v>805</v>
      </c>
      <c r="G129" s="212" t="s">
        <v>240</v>
      </c>
      <c r="H129" s="213">
        <v>1819</v>
      </c>
      <c r="I129" s="214"/>
      <c r="J129" s="215">
        <f t="shared" si="0"/>
        <v>0</v>
      </c>
      <c r="K129" s="216"/>
      <c r="L129" s="39"/>
      <c r="M129" s="217" t="s">
        <v>1</v>
      </c>
      <c r="N129" s="218" t="s">
        <v>38</v>
      </c>
      <c r="O129" s="71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165</v>
      </c>
      <c r="AT129" s="221" t="s">
        <v>161</v>
      </c>
      <c r="AU129" s="221" t="s">
        <v>73</v>
      </c>
      <c r="AY129" s="17" t="s">
        <v>159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7" t="s">
        <v>80</v>
      </c>
      <c r="BK129" s="222">
        <f t="shared" si="9"/>
        <v>0</v>
      </c>
      <c r="BL129" s="17" t="s">
        <v>165</v>
      </c>
      <c r="BM129" s="221" t="s">
        <v>211</v>
      </c>
    </row>
    <row r="130" spans="1:65" s="2" customFormat="1" ht="16.5" customHeight="1">
      <c r="A130" s="34"/>
      <c r="B130" s="35"/>
      <c r="C130" s="209" t="s">
        <v>191</v>
      </c>
      <c r="D130" s="209" t="s">
        <v>161</v>
      </c>
      <c r="E130" s="210" t="s">
        <v>806</v>
      </c>
      <c r="F130" s="211" t="s">
        <v>807</v>
      </c>
      <c r="G130" s="212" t="s">
        <v>240</v>
      </c>
      <c r="H130" s="213">
        <v>1819</v>
      </c>
      <c r="I130" s="214"/>
      <c r="J130" s="215">
        <f t="shared" si="0"/>
        <v>0</v>
      </c>
      <c r="K130" s="216"/>
      <c r="L130" s="39"/>
      <c r="M130" s="217" t="s">
        <v>1</v>
      </c>
      <c r="N130" s="218" t="s">
        <v>38</v>
      </c>
      <c r="O130" s="71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165</v>
      </c>
      <c r="AT130" s="221" t="s">
        <v>161</v>
      </c>
      <c r="AU130" s="221" t="s">
        <v>73</v>
      </c>
      <c r="AY130" s="17" t="s">
        <v>159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7" t="s">
        <v>80</v>
      </c>
      <c r="BK130" s="222">
        <f t="shared" si="9"/>
        <v>0</v>
      </c>
      <c r="BL130" s="17" t="s">
        <v>165</v>
      </c>
      <c r="BM130" s="221" t="s">
        <v>222</v>
      </c>
    </row>
    <row r="131" spans="1:65" s="2" customFormat="1" ht="16.5" customHeight="1">
      <c r="A131" s="34"/>
      <c r="B131" s="35"/>
      <c r="C131" s="209" t="s">
        <v>196</v>
      </c>
      <c r="D131" s="209" t="s">
        <v>161</v>
      </c>
      <c r="E131" s="210" t="s">
        <v>808</v>
      </c>
      <c r="F131" s="211" t="s">
        <v>809</v>
      </c>
      <c r="G131" s="212" t="s">
        <v>240</v>
      </c>
      <c r="H131" s="213">
        <v>1819</v>
      </c>
      <c r="I131" s="214"/>
      <c r="J131" s="215">
        <f t="shared" si="0"/>
        <v>0</v>
      </c>
      <c r="K131" s="216"/>
      <c r="L131" s="39"/>
      <c r="M131" s="217" t="s">
        <v>1</v>
      </c>
      <c r="N131" s="218" t="s">
        <v>38</v>
      </c>
      <c r="O131" s="71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165</v>
      </c>
      <c r="AT131" s="221" t="s">
        <v>161</v>
      </c>
      <c r="AU131" s="221" t="s">
        <v>73</v>
      </c>
      <c r="AY131" s="17" t="s">
        <v>159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7" t="s">
        <v>80</v>
      </c>
      <c r="BK131" s="222">
        <f t="shared" si="9"/>
        <v>0</v>
      </c>
      <c r="BL131" s="17" t="s">
        <v>165</v>
      </c>
      <c r="BM131" s="221" t="s">
        <v>233</v>
      </c>
    </row>
    <row r="132" spans="1:65" s="2" customFormat="1" ht="16.5" customHeight="1">
      <c r="A132" s="34"/>
      <c r="B132" s="35"/>
      <c r="C132" s="209" t="s">
        <v>201</v>
      </c>
      <c r="D132" s="209" t="s">
        <v>161</v>
      </c>
      <c r="E132" s="210" t="s">
        <v>810</v>
      </c>
      <c r="F132" s="211" t="s">
        <v>811</v>
      </c>
      <c r="G132" s="212" t="s">
        <v>240</v>
      </c>
      <c r="H132" s="213">
        <v>1819</v>
      </c>
      <c r="I132" s="214"/>
      <c r="J132" s="215">
        <f t="shared" si="0"/>
        <v>0</v>
      </c>
      <c r="K132" s="216"/>
      <c r="L132" s="39"/>
      <c r="M132" s="217" t="s">
        <v>1</v>
      </c>
      <c r="N132" s="218" t="s">
        <v>38</v>
      </c>
      <c r="O132" s="71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1" t="s">
        <v>165</v>
      </c>
      <c r="AT132" s="221" t="s">
        <v>161</v>
      </c>
      <c r="AU132" s="221" t="s">
        <v>73</v>
      </c>
      <c r="AY132" s="17" t="s">
        <v>159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7" t="s">
        <v>80</v>
      </c>
      <c r="BK132" s="222">
        <f t="shared" si="9"/>
        <v>0</v>
      </c>
      <c r="BL132" s="17" t="s">
        <v>165</v>
      </c>
      <c r="BM132" s="221" t="s">
        <v>244</v>
      </c>
    </row>
    <row r="133" spans="1:65" s="2" customFormat="1" ht="16.5" customHeight="1">
      <c r="A133" s="34"/>
      <c r="B133" s="35"/>
      <c r="C133" s="256" t="s">
        <v>206</v>
      </c>
      <c r="D133" s="256" t="s">
        <v>245</v>
      </c>
      <c r="E133" s="257" t="s">
        <v>812</v>
      </c>
      <c r="F133" s="258" t="s">
        <v>813</v>
      </c>
      <c r="G133" s="259" t="s">
        <v>164</v>
      </c>
      <c r="H133" s="260">
        <v>181.9</v>
      </c>
      <c r="I133" s="261"/>
      <c r="J133" s="262">
        <f t="shared" si="0"/>
        <v>0</v>
      </c>
      <c r="K133" s="263"/>
      <c r="L133" s="264"/>
      <c r="M133" s="265" t="s">
        <v>1</v>
      </c>
      <c r="N133" s="266" t="s">
        <v>38</v>
      </c>
      <c r="O133" s="71"/>
      <c r="P133" s="219">
        <f t="shared" si="1"/>
        <v>0</v>
      </c>
      <c r="Q133" s="219">
        <v>0</v>
      </c>
      <c r="R133" s="219">
        <f t="shared" si="2"/>
        <v>0</v>
      </c>
      <c r="S133" s="219">
        <v>0</v>
      </c>
      <c r="T133" s="220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201</v>
      </c>
      <c r="AT133" s="221" t="s">
        <v>245</v>
      </c>
      <c r="AU133" s="221" t="s">
        <v>73</v>
      </c>
      <c r="AY133" s="17" t="s">
        <v>159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7" t="s">
        <v>80</v>
      </c>
      <c r="BK133" s="222">
        <f t="shared" si="9"/>
        <v>0</v>
      </c>
      <c r="BL133" s="17" t="s">
        <v>165</v>
      </c>
      <c r="BM133" s="221" t="s">
        <v>256</v>
      </c>
    </row>
    <row r="134" spans="2:51" s="14" customFormat="1" ht="11.25">
      <c r="B134" s="234"/>
      <c r="C134" s="235"/>
      <c r="D134" s="225" t="s">
        <v>167</v>
      </c>
      <c r="E134" s="236" t="s">
        <v>1</v>
      </c>
      <c r="F134" s="237" t="s">
        <v>801</v>
      </c>
      <c r="G134" s="235"/>
      <c r="H134" s="238">
        <v>181.9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167</v>
      </c>
      <c r="AU134" s="244" t="s">
        <v>73</v>
      </c>
      <c r="AV134" s="14" t="s">
        <v>82</v>
      </c>
      <c r="AW134" s="14" t="s">
        <v>30</v>
      </c>
      <c r="AX134" s="14" t="s">
        <v>73</v>
      </c>
      <c r="AY134" s="244" t="s">
        <v>159</v>
      </c>
    </row>
    <row r="135" spans="2:51" s="15" customFormat="1" ht="11.25">
      <c r="B135" s="245"/>
      <c r="C135" s="246"/>
      <c r="D135" s="225" t="s">
        <v>167</v>
      </c>
      <c r="E135" s="247" t="s">
        <v>1</v>
      </c>
      <c r="F135" s="248" t="s">
        <v>171</v>
      </c>
      <c r="G135" s="246"/>
      <c r="H135" s="249">
        <v>181.9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AT135" s="255" t="s">
        <v>167</v>
      </c>
      <c r="AU135" s="255" t="s">
        <v>73</v>
      </c>
      <c r="AV135" s="15" t="s">
        <v>165</v>
      </c>
      <c r="AW135" s="15" t="s">
        <v>30</v>
      </c>
      <c r="AX135" s="15" t="s">
        <v>80</v>
      </c>
      <c r="AY135" s="255" t="s">
        <v>159</v>
      </c>
    </row>
    <row r="136" spans="1:65" s="2" customFormat="1" ht="21.75" customHeight="1">
      <c r="A136" s="34"/>
      <c r="B136" s="35"/>
      <c r="C136" s="209" t="s">
        <v>211</v>
      </c>
      <c r="D136" s="209" t="s">
        <v>161</v>
      </c>
      <c r="E136" s="210" t="s">
        <v>814</v>
      </c>
      <c r="F136" s="211" t="s">
        <v>815</v>
      </c>
      <c r="G136" s="212" t="s">
        <v>240</v>
      </c>
      <c r="H136" s="213">
        <v>1819</v>
      </c>
      <c r="I136" s="214"/>
      <c r="J136" s="215">
        <f>ROUND(I136*H136,2)</f>
        <v>0</v>
      </c>
      <c r="K136" s="216"/>
      <c r="L136" s="39"/>
      <c r="M136" s="217" t="s">
        <v>1</v>
      </c>
      <c r="N136" s="218" t="s">
        <v>38</v>
      </c>
      <c r="O136" s="7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1" t="s">
        <v>165</v>
      </c>
      <c r="AT136" s="221" t="s">
        <v>161</v>
      </c>
      <c r="AU136" s="221" t="s">
        <v>73</v>
      </c>
      <c r="AY136" s="17" t="s">
        <v>159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80</v>
      </c>
      <c r="BK136" s="222">
        <f>ROUND(I136*H136,2)</f>
        <v>0</v>
      </c>
      <c r="BL136" s="17" t="s">
        <v>165</v>
      </c>
      <c r="BM136" s="221" t="s">
        <v>267</v>
      </c>
    </row>
    <row r="137" spans="1:65" s="2" customFormat="1" ht="16.5" customHeight="1">
      <c r="A137" s="34"/>
      <c r="B137" s="35"/>
      <c r="C137" s="256" t="s">
        <v>216</v>
      </c>
      <c r="D137" s="256" t="s">
        <v>245</v>
      </c>
      <c r="E137" s="257" t="s">
        <v>816</v>
      </c>
      <c r="F137" s="258" t="s">
        <v>817</v>
      </c>
      <c r="G137" s="259" t="s">
        <v>391</v>
      </c>
      <c r="H137" s="260">
        <v>63.665</v>
      </c>
      <c r="I137" s="261"/>
      <c r="J137" s="262">
        <f>ROUND(I137*H137,2)</f>
        <v>0</v>
      </c>
      <c r="K137" s="263"/>
      <c r="L137" s="264"/>
      <c r="M137" s="265" t="s">
        <v>1</v>
      </c>
      <c r="N137" s="266" t="s">
        <v>38</v>
      </c>
      <c r="O137" s="7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1" t="s">
        <v>201</v>
      </c>
      <c r="AT137" s="221" t="s">
        <v>245</v>
      </c>
      <c r="AU137" s="221" t="s">
        <v>73</v>
      </c>
      <c r="AY137" s="17" t="s">
        <v>159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7" t="s">
        <v>80</v>
      </c>
      <c r="BK137" s="222">
        <f>ROUND(I137*H137,2)</f>
        <v>0</v>
      </c>
      <c r="BL137" s="17" t="s">
        <v>165</v>
      </c>
      <c r="BM137" s="221" t="s">
        <v>276</v>
      </c>
    </row>
    <row r="138" spans="2:51" s="14" customFormat="1" ht="11.25">
      <c r="B138" s="234"/>
      <c r="C138" s="235"/>
      <c r="D138" s="225" t="s">
        <v>167</v>
      </c>
      <c r="E138" s="236" t="s">
        <v>1</v>
      </c>
      <c r="F138" s="237" t="s">
        <v>818</v>
      </c>
      <c r="G138" s="235"/>
      <c r="H138" s="238">
        <v>63.665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167</v>
      </c>
      <c r="AU138" s="244" t="s">
        <v>73</v>
      </c>
      <c r="AV138" s="14" t="s">
        <v>82</v>
      </c>
      <c r="AW138" s="14" t="s">
        <v>30</v>
      </c>
      <c r="AX138" s="14" t="s">
        <v>73</v>
      </c>
      <c r="AY138" s="244" t="s">
        <v>159</v>
      </c>
    </row>
    <row r="139" spans="2:51" s="15" customFormat="1" ht="11.25">
      <c r="B139" s="245"/>
      <c r="C139" s="246"/>
      <c r="D139" s="225" t="s">
        <v>167</v>
      </c>
      <c r="E139" s="247" t="s">
        <v>1</v>
      </c>
      <c r="F139" s="248" t="s">
        <v>171</v>
      </c>
      <c r="G139" s="246"/>
      <c r="H139" s="249">
        <v>63.665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167</v>
      </c>
      <c r="AU139" s="255" t="s">
        <v>73</v>
      </c>
      <c r="AV139" s="15" t="s">
        <v>165</v>
      </c>
      <c r="AW139" s="15" t="s">
        <v>30</v>
      </c>
      <c r="AX139" s="15" t="s">
        <v>80</v>
      </c>
      <c r="AY139" s="255" t="s">
        <v>159</v>
      </c>
    </row>
    <row r="140" spans="1:65" s="2" customFormat="1" ht="16.5" customHeight="1">
      <c r="A140" s="34"/>
      <c r="B140" s="35"/>
      <c r="C140" s="209" t="s">
        <v>222</v>
      </c>
      <c r="D140" s="209" t="s">
        <v>161</v>
      </c>
      <c r="E140" s="210" t="s">
        <v>819</v>
      </c>
      <c r="F140" s="211" t="s">
        <v>820</v>
      </c>
      <c r="G140" s="212" t="s">
        <v>240</v>
      </c>
      <c r="H140" s="213">
        <v>1819</v>
      </c>
      <c r="I140" s="214"/>
      <c r="J140" s="215">
        <f>ROUND(I140*H140,2)</f>
        <v>0</v>
      </c>
      <c r="K140" s="216"/>
      <c r="L140" s="39"/>
      <c r="M140" s="217" t="s">
        <v>1</v>
      </c>
      <c r="N140" s="218" t="s">
        <v>38</v>
      </c>
      <c r="O140" s="71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1" t="s">
        <v>165</v>
      </c>
      <c r="AT140" s="221" t="s">
        <v>161</v>
      </c>
      <c r="AU140" s="221" t="s">
        <v>73</v>
      </c>
      <c r="AY140" s="17" t="s">
        <v>159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7" t="s">
        <v>80</v>
      </c>
      <c r="BK140" s="222">
        <f>ROUND(I140*H140,2)</f>
        <v>0</v>
      </c>
      <c r="BL140" s="17" t="s">
        <v>165</v>
      </c>
      <c r="BM140" s="221" t="s">
        <v>287</v>
      </c>
    </row>
    <row r="141" spans="1:65" s="2" customFormat="1" ht="21.75" customHeight="1">
      <c r="A141" s="34"/>
      <c r="B141" s="35"/>
      <c r="C141" s="209" t="s">
        <v>229</v>
      </c>
      <c r="D141" s="209" t="s">
        <v>161</v>
      </c>
      <c r="E141" s="210" t="s">
        <v>821</v>
      </c>
      <c r="F141" s="211" t="s">
        <v>822</v>
      </c>
      <c r="G141" s="212" t="s">
        <v>219</v>
      </c>
      <c r="H141" s="213">
        <v>0.064</v>
      </c>
      <c r="I141" s="214"/>
      <c r="J141" s="215">
        <f>ROUND(I141*H141,2)</f>
        <v>0</v>
      </c>
      <c r="K141" s="216"/>
      <c r="L141" s="39"/>
      <c r="M141" s="268" t="s">
        <v>1</v>
      </c>
      <c r="N141" s="269" t="s">
        <v>38</v>
      </c>
      <c r="O141" s="270"/>
      <c r="P141" s="271">
        <f>O141*H141</f>
        <v>0</v>
      </c>
      <c r="Q141" s="271">
        <v>0</v>
      </c>
      <c r="R141" s="271">
        <f>Q141*H141</f>
        <v>0</v>
      </c>
      <c r="S141" s="271">
        <v>0</v>
      </c>
      <c r="T141" s="27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1" t="s">
        <v>165</v>
      </c>
      <c r="AT141" s="221" t="s">
        <v>161</v>
      </c>
      <c r="AU141" s="221" t="s">
        <v>73</v>
      </c>
      <c r="AY141" s="17" t="s">
        <v>159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80</v>
      </c>
      <c r="BK141" s="222">
        <f>ROUND(I141*H141,2)</f>
        <v>0</v>
      </c>
      <c r="BL141" s="17" t="s">
        <v>165</v>
      </c>
      <c r="BM141" s="221" t="s">
        <v>296</v>
      </c>
    </row>
    <row r="142" spans="1:31" s="2" customFormat="1" ht="6.95" customHeight="1">
      <c r="A142" s="34"/>
      <c r="B142" s="54"/>
      <c r="C142" s="55"/>
      <c r="D142" s="55"/>
      <c r="E142" s="55"/>
      <c r="F142" s="55"/>
      <c r="G142" s="55"/>
      <c r="H142" s="55"/>
      <c r="I142" s="158"/>
      <c r="J142" s="55"/>
      <c r="K142" s="55"/>
      <c r="L142" s="39"/>
      <c r="M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</sheetData>
  <sheetProtection algorithmName="SHA-512" hashValue="eAMJK7PcDFvEq0fzcS5oAC6oV02UGAVnJ772k7jZ8ewy6R9QIIsd/i4WFdgCVwPZq0rfZHiwzG76cDbYDUqX4A==" saltValue="r2oRmt3ddXZ+X4N6Mb+VHN7U0GT19RSkVqgbDTbKeScQ6z5bvUWTUuWlWm2CWsvVVUby8oqxgq/7GsYkUqdyFg==" spinCount="100000" sheet="1" objects="1" scenarios="1" formatColumns="0" formatRows="0" autoFilter="0"/>
  <autoFilter ref="C119:K141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106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126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823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ROUND((SUM(BE122:BE300)),2)</f>
        <v>0</v>
      </c>
      <c r="G33" s="34"/>
      <c r="H33" s="34"/>
      <c r="I33" s="137">
        <v>0.21</v>
      </c>
      <c r="J33" s="136">
        <f>ROUND(((SUM(BE122:BE300))*I33),2)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ROUND((SUM(BF122:BF300)),2)</f>
        <v>0</v>
      </c>
      <c r="G34" s="34"/>
      <c r="H34" s="34"/>
      <c r="I34" s="137">
        <v>0.15</v>
      </c>
      <c r="J34" s="136">
        <f>ROUND(((SUM(BF122:BF300))*I34),2)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ROUND((SUM(BG122:BG300)),2)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ROUND((SUM(BH122:BH300)),2)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ROUND((SUM(BI122:BI300)),2)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126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8" t="str">
        <f>E9</f>
        <v>53 - IO 03 Komunikace a terénní úpravy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131</v>
      </c>
      <c r="D94" s="163"/>
      <c r="E94" s="163"/>
      <c r="F94" s="163"/>
      <c r="G94" s="163"/>
      <c r="H94" s="163"/>
      <c r="I94" s="164"/>
      <c r="J94" s="165" t="s">
        <v>132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133</v>
      </c>
      <c r="D96" s="36"/>
      <c r="E96" s="36"/>
      <c r="F96" s="36"/>
      <c r="G96" s="36"/>
      <c r="H96" s="36"/>
      <c r="I96" s="122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4.95" customHeight="1">
      <c r="B97" s="167"/>
      <c r="C97" s="168"/>
      <c r="D97" s="169" t="s">
        <v>135</v>
      </c>
      <c r="E97" s="170"/>
      <c r="F97" s="170"/>
      <c r="G97" s="170"/>
      <c r="H97" s="170"/>
      <c r="I97" s="171"/>
      <c r="J97" s="172">
        <f>J123</f>
        <v>0</v>
      </c>
      <c r="K97" s="168"/>
      <c r="L97" s="173"/>
    </row>
    <row r="98" spans="2:12" s="10" customFormat="1" ht="19.9" customHeight="1">
      <c r="B98" s="174"/>
      <c r="C98" s="104"/>
      <c r="D98" s="175" t="s">
        <v>136</v>
      </c>
      <c r="E98" s="176"/>
      <c r="F98" s="176"/>
      <c r="G98" s="176"/>
      <c r="H98" s="176"/>
      <c r="I98" s="177"/>
      <c r="J98" s="178">
        <f>J124</f>
        <v>0</v>
      </c>
      <c r="K98" s="104"/>
      <c r="L98" s="179"/>
    </row>
    <row r="99" spans="2:12" s="10" customFormat="1" ht="19.9" customHeight="1">
      <c r="B99" s="174"/>
      <c r="C99" s="104"/>
      <c r="D99" s="175" t="s">
        <v>824</v>
      </c>
      <c r="E99" s="176"/>
      <c r="F99" s="176"/>
      <c r="G99" s="176"/>
      <c r="H99" s="176"/>
      <c r="I99" s="177"/>
      <c r="J99" s="178">
        <f>J185</f>
        <v>0</v>
      </c>
      <c r="K99" s="104"/>
      <c r="L99" s="179"/>
    </row>
    <row r="100" spans="2:12" s="10" customFormat="1" ht="19.9" customHeight="1">
      <c r="B100" s="174"/>
      <c r="C100" s="104"/>
      <c r="D100" s="175" t="s">
        <v>140</v>
      </c>
      <c r="E100" s="176"/>
      <c r="F100" s="176"/>
      <c r="G100" s="176"/>
      <c r="H100" s="176"/>
      <c r="I100" s="177"/>
      <c r="J100" s="178">
        <f>J236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747</v>
      </c>
      <c r="E101" s="176"/>
      <c r="F101" s="176"/>
      <c r="G101" s="176"/>
      <c r="H101" s="176"/>
      <c r="I101" s="177"/>
      <c r="J101" s="178">
        <f>J269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141</v>
      </c>
      <c r="E102" s="176"/>
      <c r="F102" s="176"/>
      <c r="G102" s="176"/>
      <c r="H102" s="176"/>
      <c r="I102" s="177"/>
      <c r="J102" s="178">
        <f>J299</f>
        <v>0</v>
      </c>
      <c r="K102" s="104"/>
      <c r="L102" s="179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122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158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161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144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3.25" customHeight="1">
      <c r="A112" s="34"/>
      <c r="B112" s="35"/>
      <c r="C112" s="36"/>
      <c r="D112" s="36"/>
      <c r="E112" s="325" t="str">
        <f>E7</f>
        <v>Regenerace panelového sídliště U nádraží - 7. etapa, podetapa 1 - Úprava vodního prvku</v>
      </c>
      <c r="F112" s="326"/>
      <c r="G112" s="326"/>
      <c r="H112" s="32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126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78" t="str">
        <f>E9</f>
        <v>53 - IO 03 Komunikace a terénní úpravy</v>
      </c>
      <c r="F114" s="327"/>
      <c r="G114" s="327"/>
      <c r="H114" s="327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123" t="s">
        <v>22</v>
      </c>
      <c r="J116" s="66" t="str">
        <f>IF(J12="","",J12)</f>
        <v>3. 6. 2019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E15</f>
        <v xml:space="preserve"> </v>
      </c>
      <c r="G118" s="36"/>
      <c r="H118" s="36"/>
      <c r="I118" s="123" t="s">
        <v>29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123" t="s">
        <v>31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80"/>
      <c r="B121" s="181"/>
      <c r="C121" s="182" t="s">
        <v>145</v>
      </c>
      <c r="D121" s="183" t="s">
        <v>58</v>
      </c>
      <c r="E121" s="183" t="s">
        <v>54</v>
      </c>
      <c r="F121" s="183" t="s">
        <v>55</v>
      </c>
      <c r="G121" s="183" t="s">
        <v>146</v>
      </c>
      <c r="H121" s="183" t="s">
        <v>147</v>
      </c>
      <c r="I121" s="184" t="s">
        <v>148</v>
      </c>
      <c r="J121" s="185" t="s">
        <v>132</v>
      </c>
      <c r="K121" s="186" t="s">
        <v>149</v>
      </c>
      <c r="L121" s="187"/>
      <c r="M121" s="75" t="s">
        <v>1</v>
      </c>
      <c r="N121" s="76" t="s">
        <v>37</v>
      </c>
      <c r="O121" s="76" t="s">
        <v>150</v>
      </c>
      <c r="P121" s="76" t="s">
        <v>151</v>
      </c>
      <c r="Q121" s="76" t="s">
        <v>152</v>
      </c>
      <c r="R121" s="76" t="s">
        <v>153</v>
      </c>
      <c r="S121" s="76" t="s">
        <v>154</v>
      </c>
      <c r="T121" s="77" t="s">
        <v>155</v>
      </c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</row>
    <row r="122" spans="1:63" s="2" customFormat="1" ht="22.9" customHeight="1">
      <c r="A122" s="34"/>
      <c r="B122" s="35"/>
      <c r="C122" s="82" t="s">
        <v>156</v>
      </c>
      <c r="D122" s="36"/>
      <c r="E122" s="36"/>
      <c r="F122" s="36"/>
      <c r="G122" s="36"/>
      <c r="H122" s="36"/>
      <c r="I122" s="122"/>
      <c r="J122" s="188">
        <f>BK122</f>
        <v>0</v>
      </c>
      <c r="K122" s="36"/>
      <c r="L122" s="39"/>
      <c r="M122" s="78"/>
      <c r="N122" s="189"/>
      <c r="O122" s="79"/>
      <c r="P122" s="190">
        <f>P123</f>
        <v>0</v>
      </c>
      <c r="Q122" s="79"/>
      <c r="R122" s="190">
        <f>R123</f>
        <v>119.86759020000001</v>
      </c>
      <c r="S122" s="79"/>
      <c r="T122" s="191">
        <f>T123</f>
        <v>148.675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72</v>
      </c>
      <c r="AU122" s="17" t="s">
        <v>134</v>
      </c>
      <c r="BK122" s="192">
        <f>BK123</f>
        <v>0</v>
      </c>
    </row>
    <row r="123" spans="2:63" s="12" customFormat="1" ht="25.9" customHeight="1">
      <c r="B123" s="193"/>
      <c r="C123" s="194"/>
      <c r="D123" s="195" t="s">
        <v>72</v>
      </c>
      <c r="E123" s="196" t="s">
        <v>157</v>
      </c>
      <c r="F123" s="196" t="s">
        <v>158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P124+P185+P236+P269+P299</f>
        <v>0</v>
      </c>
      <c r="Q123" s="201"/>
      <c r="R123" s="202">
        <f>R124+R185+R236+R269+R299</f>
        <v>119.86759020000001</v>
      </c>
      <c r="S123" s="201"/>
      <c r="T123" s="203">
        <f>T124+T185+T236+T269+T299</f>
        <v>148.675</v>
      </c>
      <c r="AR123" s="204" t="s">
        <v>80</v>
      </c>
      <c r="AT123" s="205" t="s">
        <v>72</v>
      </c>
      <c r="AU123" s="205" t="s">
        <v>73</v>
      </c>
      <c r="AY123" s="204" t="s">
        <v>159</v>
      </c>
      <c r="BK123" s="206">
        <f>BK124+BK185+BK236+BK269+BK299</f>
        <v>0</v>
      </c>
    </row>
    <row r="124" spans="2:63" s="12" customFormat="1" ht="22.9" customHeight="1">
      <c r="B124" s="193"/>
      <c r="C124" s="194"/>
      <c r="D124" s="195" t="s">
        <v>72</v>
      </c>
      <c r="E124" s="207" t="s">
        <v>80</v>
      </c>
      <c r="F124" s="207" t="s">
        <v>160</v>
      </c>
      <c r="G124" s="194"/>
      <c r="H124" s="194"/>
      <c r="I124" s="197"/>
      <c r="J124" s="208">
        <f>BK124</f>
        <v>0</v>
      </c>
      <c r="K124" s="194"/>
      <c r="L124" s="199"/>
      <c r="M124" s="200"/>
      <c r="N124" s="201"/>
      <c r="O124" s="201"/>
      <c r="P124" s="202">
        <f>SUM(P125:P184)</f>
        <v>0</v>
      </c>
      <c r="Q124" s="201"/>
      <c r="R124" s="202">
        <f>SUM(R125:R184)</f>
        <v>0</v>
      </c>
      <c r="S124" s="201"/>
      <c r="T124" s="203">
        <f>SUM(T125:T184)</f>
        <v>148.675</v>
      </c>
      <c r="AR124" s="204" t="s">
        <v>80</v>
      </c>
      <c r="AT124" s="205" t="s">
        <v>72</v>
      </c>
      <c r="AU124" s="205" t="s">
        <v>80</v>
      </c>
      <c r="AY124" s="204" t="s">
        <v>159</v>
      </c>
      <c r="BK124" s="206">
        <f>SUM(BK125:BK184)</f>
        <v>0</v>
      </c>
    </row>
    <row r="125" spans="1:65" s="2" customFormat="1" ht="21.75" customHeight="1">
      <c r="A125" s="34"/>
      <c r="B125" s="35"/>
      <c r="C125" s="209" t="s">
        <v>80</v>
      </c>
      <c r="D125" s="209" t="s">
        <v>161</v>
      </c>
      <c r="E125" s="210" t="s">
        <v>825</v>
      </c>
      <c r="F125" s="211" t="s">
        <v>826</v>
      </c>
      <c r="G125" s="212" t="s">
        <v>240</v>
      </c>
      <c r="H125" s="213">
        <v>190</v>
      </c>
      <c r="I125" s="214"/>
      <c r="J125" s="215">
        <f>ROUND(I125*H125,2)</f>
        <v>0</v>
      </c>
      <c r="K125" s="216"/>
      <c r="L125" s="39"/>
      <c r="M125" s="217" t="s">
        <v>1</v>
      </c>
      <c r="N125" s="218" t="s">
        <v>38</v>
      </c>
      <c r="O125" s="71"/>
      <c r="P125" s="219">
        <f>O125*H125</f>
        <v>0</v>
      </c>
      <c r="Q125" s="219">
        <v>0</v>
      </c>
      <c r="R125" s="219">
        <f>Q125*H125</f>
        <v>0</v>
      </c>
      <c r="S125" s="219">
        <v>0.255</v>
      </c>
      <c r="T125" s="220">
        <f>S125*H125</f>
        <v>48.45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165</v>
      </c>
      <c r="AT125" s="221" t="s">
        <v>161</v>
      </c>
      <c r="AU125" s="221" t="s">
        <v>82</v>
      </c>
      <c r="AY125" s="17" t="s">
        <v>159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7" t="s">
        <v>80</v>
      </c>
      <c r="BK125" s="222">
        <f>ROUND(I125*H125,2)</f>
        <v>0</v>
      </c>
      <c r="BL125" s="17" t="s">
        <v>165</v>
      </c>
      <c r="BM125" s="221" t="s">
        <v>827</v>
      </c>
    </row>
    <row r="126" spans="2:51" s="13" customFormat="1" ht="11.25">
      <c r="B126" s="223"/>
      <c r="C126" s="224"/>
      <c r="D126" s="225" t="s">
        <v>167</v>
      </c>
      <c r="E126" s="226" t="s">
        <v>1</v>
      </c>
      <c r="F126" s="227" t="s">
        <v>374</v>
      </c>
      <c r="G126" s="224"/>
      <c r="H126" s="226" t="s">
        <v>1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167</v>
      </c>
      <c r="AU126" s="233" t="s">
        <v>82</v>
      </c>
      <c r="AV126" s="13" t="s">
        <v>80</v>
      </c>
      <c r="AW126" s="13" t="s">
        <v>30</v>
      </c>
      <c r="AX126" s="13" t="s">
        <v>73</v>
      </c>
      <c r="AY126" s="233" t="s">
        <v>159</v>
      </c>
    </row>
    <row r="127" spans="2:51" s="14" customFormat="1" ht="11.25">
      <c r="B127" s="234"/>
      <c r="C127" s="235"/>
      <c r="D127" s="225" t="s">
        <v>167</v>
      </c>
      <c r="E127" s="236" t="s">
        <v>1</v>
      </c>
      <c r="F127" s="237" t="s">
        <v>828</v>
      </c>
      <c r="G127" s="235"/>
      <c r="H127" s="238">
        <v>190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 t="s">
        <v>167</v>
      </c>
      <c r="AU127" s="244" t="s">
        <v>82</v>
      </c>
      <c r="AV127" s="14" t="s">
        <v>82</v>
      </c>
      <c r="AW127" s="14" t="s">
        <v>30</v>
      </c>
      <c r="AX127" s="14" t="s">
        <v>73</v>
      </c>
      <c r="AY127" s="244" t="s">
        <v>159</v>
      </c>
    </row>
    <row r="128" spans="2:51" s="15" customFormat="1" ht="11.25">
      <c r="B128" s="245"/>
      <c r="C128" s="246"/>
      <c r="D128" s="225" t="s">
        <v>167</v>
      </c>
      <c r="E128" s="247" t="s">
        <v>1</v>
      </c>
      <c r="F128" s="248" t="s">
        <v>171</v>
      </c>
      <c r="G128" s="246"/>
      <c r="H128" s="249">
        <v>190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167</v>
      </c>
      <c r="AU128" s="255" t="s">
        <v>82</v>
      </c>
      <c r="AV128" s="15" t="s">
        <v>165</v>
      </c>
      <c r="AW128" s="15" t="s">
        <v>30</v>
      </c>
      <c r="AX128" s="15" t="s">
        <v>80</v>
      </c>
      <c r="AY128" s="255" t="s">
        <v>159</v>
      </c>
    </row>
    <row r="129" spans="1:65" s="2" customFormat="1" ht="21.75" customHeight="1">
      <c r="A129" s="34"/>
      <c r="B129" s="35"/>
      <c r="C129" s="209" t="s">
        <v>82</v>
      </c>
      <c r="D129" s="209" t="s">
        <v>161</v>
      </c>
      <c r="E129" s="210" t="s">
        <v>829</v>
      </c>
      <c r="F129" s="211" t="s">
        <v>830</v>
      </c>
      <c r="G129" s="212" t="s">
        <v>240</v>
      </c>
      <c r="H129" s="213">
        <v>190</v>
      </c>
      <c r="I129" s="214"/>
      <c r="J129" s="215">
        <f>ROUND(I129*H129,2)</f>
        <v>0</v>
      </c>
      <c r="K129" s="216"/>
      <c r="L129" s="39"/>
      <c r="M129" s="217" t="s">
        <v>1</v>
      </c>
      <c r="N129" s="218" t="s">
        <v>38</v>
      </c>
      <c r="O129" s="71"/>
      <c r="P129" s="219">
        <f>O129*H129</f>
        <v>0</v>
      </c>
      <c r="Q129" s="219">
        <v>0</v>
      </c>
      <c r="R129" s="219">
        <f>Q129*H129</f>
        <v>0</v>
      </c>
      <c r="S129" s="219">
        <v>0.44</v>
      </c>
      <c r="T129" s="220">
        <f>S129*H129</f>
        <v>83.6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165</v>
      </c>
      <c r="AT129" s="221" t="s">
        <v>161</v>
      </c>
      <c r="AU129" s="221" t="s">
        <v>82</v>
      </c>
      <c r="AY129" s="17" t="s">
        <v>159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7" t="s">
        <v>80</v>
      </c>
      <c r="BK129" s="222">
        <f>ROUND(I129*H129,2)</f>
        <v>0</v>
      </c>
      <c r="BL129" s="17" t="s">
        <v>165</v>
      </c>
      <c r="BM129" s="221" t="s">
        <v>831</v>
      </c>
    </row>
    <row r="130" spans="2:51" s="13" customFormat="1" ht="11.25">
      <c r="B130" s="223"/>
      <c r="C130" s="224"/>
      <c r="D130" s="225" t="s">
        <v>167</v>
      </c>
      <c r="E130" s="226" t="s">
        <v>1</v>
      </c>
      <c r="F130" s="227" t="s">
        <v>374</v>
      </c>
      <c r="G130" s="224"/>
      <c r="H130" s="226" t="s">
        <v>1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AT130" s="233" t="s">
        <v>167</v>
      </c>
      <c r="AU130" s="233" t="s">
        <v>82</v>
      </c>
      <c r="AV130" s="13" t="s">
        <v>80</v>
      </c>
      <c r="AW130" s="13" t="s">
        <v>30</v>
      </c>
      <c r="AX130" s="13" t="s">
        <v>73</v>
      </c>
      <c r="AY130" s="233" t="s">
        <v>159</v>
      </c>
    </row>
    <row r="131" spans="2:51" s="14" customFormat="1" ht="11.25">
      <c r="B131" s="234"/>
      <c r="C131" s="235"/>
      <c r="D131" s="225" t="s">
        <v>167</v>
      </c>
      <c r="E131" s="236" t="s">
        <v>1</v>
      </c>
      <c r="F131" s="237" t="s">
        <v>828</v>
      </c>
      <c r="G131" s="235"/>
      <c r="H131" s="238">
        <v>190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167</v>
      </c>
      <c r="AU131" s="244" t="s">
        <v>82</v>
      </c>
      <c r="AV131" s="14" t="s">
        <v>82</v>
      </c>
      <c r="AW131" s="14" t="s">
        <v>30</v>
      </c>
      <c r="AX131" s="14" t="s">
        <v>73</v>
      </c>
      <c r="AY131" s="244" t="s">
        <v>159</v>
      </c>
    </row>
    <row r="132" spans="2:51" s="15" customFormat="1" ht="11.25">
      <c r="B132" s="245"/>
      <c r="C132" s="246"/>
      <c r="D132" s="225" t="s">
        <v>167</v>
      </c>
      <c r="E132" s="247" t="s">
        <v>1</v>
      </c>
      <c r="F132" s="248" t="s">
        <v>171</v>
      </c>
      <c r="G132" s="246"/>
      <c r="H132" s="249">
        <v>190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AT132" s="255" t="s">
        <v>167</v>
      </c>
      <c r="AU132" s="255" t="s">
        <v>82</v>
      </c>
      <c r="AV132" s="15" t="s">
        <v>165</v>
      </c>
      <c r="AW132" s="15" t="s">
        <v>30</v>
      </c>
      <c r="AX132" s="15" t="s">
        <v>80</v>
      </c>
      <c r="AY132" s="255" t="s">
        <v>159</v>
      </c>
    </row>
    <row r="133" spans="1:65" s="2" customFormat="1" ht="21.75" customHeight="1">
      <c r="A133" s="34"/>
      <c r="B133" s="35"/>
      <c r="C133" s="209" t="s">
        <v>177</v>
      </c>
      <c r="D133" s="209" t="s">
        <v>161</v>
      </c>
      <c r="E133" s="210" t="s">
        <v>832</v>
      </c>
      <c r="F133" s="211" t="s">
        <v>833</v>
      </c>
      <c r="G133" s="212" t="s">
        <v>240</v>
      </c>
      <c r="H133" s="213">
        <v>10</v>
      </c>
      <c r="I133" s="214"/>
      <c r="J133" s="215">
        <f>ROUND(I133*H133,2)</f>
        <v>0</v>
      </c>
      <c r="K133" s="216"/>
      <c r="L133" s="39"/>
      <c r="M133" s="217" t="s">
        <v>1</v>
      </c>
      <c r="N133" s="218" t="s">
        <v>38</v>
      </c>
      <c r="O133" s="71"/>
      <c r="P133" s="219">
        <f>O133*H133</f>
        <v>0</v>
      </c>
      <c r="Q133" s="219">
        <v>0</v>
      </c>
      <c r="R133" s="219">
        <f>Q133*H133</f>
        <v>0</v>
      </c>
      <c r="S133" s="219">
        <v>0.44</v>
      </c>
      <c r="T133" s="220">
        <f>S133*H133</f>
        <v>4.4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165</v>
      </c>
      <c r="AT133" s="221" t="s">
        <v>161</v>
      </c>
      <c r="AU133" s="221" t="s">
        <v>82</v>
      </c>
      <c r="AY133" s="17" t="s">
        <v>159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7" t="s">
        <v>80</v>
      </c>
      <c r="BK133" s="222">
        <f>ROUND(I133*H133,2)</f>
        <v>0</v>
      </c>
      <c r="BL133" s="17" t="s">
        <v>165</v>
      </c>
      <c r="BM133" s="221" t="s">
        <v>834</v>
      </c>
    </row>
    <row r="134" spans="2:51" s="13" customFormat="1" ht="11.25">
      <c r="B134" s="223"/>
      <c r="C134" s="224"/>
      <c r="D134" s="225" t="s">
        <v>167</v>
      </c>
      <c r="E134" s="226" t="s">
        <v>1</v>
      </c>
      <c r="F134" s="227" t="s">
        <v>374</v>
      </c>
      <c r="G134" s="224"/>
      <c r="H134" s="226" t="s">
        <v>1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167</v>
      </c>
      <c r="AU134" s="233" t="s">
        <v>82</v>
      </c>
      <c r="AV134" s="13" t="s">
        <v>80</v>
      </c>
      <c r="AW134" s="13" t="s">
        <v>30</v>
      </c>
      <c r="AX134" s="13" t="s">
        <v>73</v>
      </c>
      <c r="AY134" s="233" t="s">
        <v>159</v>
      </c>
    </row>
    <row r="135" spans="2:51" s="14" customFormat="1" ht="11.25">
      <c r="B135" s="234"/>
      <c r="C135" s="235"/>
      <c r="D135" s="225" t="s">
        <v>167</v>
      </c>
      <c r="E135" s="236" t="s">
        <v>1</v>
      </c>
      <c r="F135" s="237" t="s">
        <v>835</v>
      </c>
      <c r="G135" s="235"/>
      <c r="H135" s="238">
        <v>10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AT135" s="244" t="s">
        <v>167</v>
      </c>
      <c r="AU135" s="244" t="s">
        <v>82</v>
      </c>
      <c r="AV135" s="14" t="s">
        <v>82</v>
      </c>
      <c r="AW135" s="14" t="s">
        <v>30</v>
      </c>
      <c r="AX135" s="14" t="s">
        <v>73</v>
      </c>
      <c r="AY135" s="244" t="s">
        <v>159</v>
      </c>
    </row>
    <row r="136" spans="2:51" s="15" customFormat="1" ht="11.25">
      <c r="B136" s="245"/>
      <c r="C136" s="246"/>
      <c r="D136" s="225" t="s">
        <v>167</v>
      </c>
      <c r="E136" s="247" t="s">
        <v>1</v>
      </c>
      <c r="F136" s="248" t="s">
        <v>171</v>
      </c>
      <c r="G136" s="246"/>
      <c r="H136" s="249">
        <v>10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167</v>
      </c>
      <c r="AU136" s="255" t="s">
        <v>82</v>
      </c>
      <c r="AV136" s="15" t="s">
        <v>165</v>
      </c>
      <c r="AW136" s="15" t="s">
        <v>30</v>
      </c>
      <c r="AX136" s="15" t="s">
        <v>80</v>
      </c>
      <c r="AY136" s="255" t="s">
        <v>159</v>
      </c>
    </row>
    <row r="137" spans="1:65" s="2" customFormat="1" ht="21.75" customHeight="1">
      <c r="A137" s="34"/>
      <c r="B137" s="35"/>
      <c r="C137" s="209" t="s">
        <v>165</v>
      </c>
      <c r="D137" s="209" t="s">
        <v>161</v>
      </c>
      <c r="E137" s="210" t="s">
        <v>836</v>
      </c>
      <c r="F137" s="211" t="s">
        <v>837</v>
      </c>
      <c r="G137" s="212" t="s">
        <v>240</v>
      </c>
      <c r="H137" s="213">
        <v>10</v>
      </c>
      <c r="I137" s="214"/>
      <c r="J137" s="215">
        <f>ROUND(I137*H137,2)</f>
        <v>0</v>
      </c>
      <c r="K137" s="216"/>
      <c r="L137" s="39"/>
      <c r="M137" s="217" t="s">
        <v>1</v>
      </c>
      <c r="N137" s="218" t="s">
        <v>38</v>
      </c>
      <c r="O137" s="71"/>
      <c r="P137" s="219">
        <f>O137*H137</f>
        <v>0</v>
      </c>
      <c r="Q137" s="219">
        <v>0</v>
      </c>
      <c r="R137" s="219">
        <f>Q137*H137</f>
        <v>0</v>
      </c>
      <c r="S137" s="219">
        <v>0.325</v>
      </c>
      <c r="T137" s="220">
        <f>S137*H137</f>
        <v>3.25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1" t="s">
        <v>165</v>
      </c>
      <c r="AT137" s="221" t="s">
        <v>161</v>
      </c>
      <c r="AU137" s="221" t="s">
        <v>82</v>
      </c>
      <c r="AY137" s="17" t="s">
        <v>159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7" t="s">
        <v>80</v>
      </c>
      <c r="BK137" s="222">
        <f>ROUND(I137*H137,2)</f>
        <v>0</v>
      </c>
      <c r="BL137" s="17" t="s">
        <v>165</v>
      </c>
      <c r="BM137" s="221" t="s">
        <v>838</v>
      </c>
    </row>
    <row r="138" spans="2:51" s="13" customFormat="1" ht="11.25">
      <c r="B138" s="223"/>
      <c r="C138" s="224"/>
      <c r="D138" s="225" t="s">
        <v>167</v>
      </c>
      <c r="E138" s="226" t="s">
        <v>1</v>
      </c>
      <c r="F138" s="227" t="s">
        <v>374</v>
      </c>
      <c r="G138" s="224"/>
      <c r="H138" s="226" t="s">
        <v>1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167</v>
      </c>
      <c r="AU138" s="233" t="s">
        <v>82</v>
      </c>
      <c r="AV138" s="13" t="s">
        <v>80</v>
      </c>
      <c r="AW138" s="13" t="s">
        <v>30</v>
      </c>
      <c r="AX138" s="13" t="s">
        <v>73</v>
      </c>
      <c r="AY138" s="233" t="s">
        <v>159</v>
      </c>
    </row>
    <row r="139" spans="2:51" s="14" customFormat="1" ht="11.25">
      <c r="B139" s="234"/>
      <c r="C139" s="235"/>
      <c r="D139" s="225" t="s">
        <v>167</v>
      </c>
      <c r="E139" s="236" t="s">
        <v>1</v>
      </c>
      <c r="F139" s="237" t="s">
        <v>835</v>
      </c>
      <c r="G139" s="235"/>
      <c r="H139" s="238">
        <v>10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167</v>
      </c>
      <c r="AU139" s="244" t="s">
        <v>82</v>
      </c>
      <c r="AV139" s="14" t="s">
        <v>82</v>
      </c>
      <c r="AW139" s="14" t="s">
        <v>30</v>
      </c>
      <c r="AX139" s="14" t="s">
        <v>73</v>
      </c>
      <c r="AY139" s="244" t="s">
        <v>159</v>
      </c>
    </row>
    <row r="140" spans="2:51" s="15" customFormat="1" ht="11.25">
      <c r="B140" s="245"/>
      <c r="C140" s="246"/>
      <c r="D140" s="225" t="s">
        <v>167</v>
      </c>
      <c r="E140" s="247" t="s">
        <v>1</v>
      </c>
      <c r="F140" s="248" t="s">
        <v>171</v>
      </c>
      <c r="G140" s="246"/>
      <c r="H140" s="249">
        <v>10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167</v>
      </c>
      <c r="AU140" s="255" t="s">
        <v>82</v>
      </c>
      <c r="AV140" s="15" t="s">
        <v>165</v>
      </c>
      <c r="AW140" s="15" t="s">
        <v>30</v>
      </c>
      <c r="AX140" s="15" t="s">
        <v>80</v>
      </c>
      <c r="AY140" s="255" t="s">
        <v>159</v>
      </c>
    </row>
    <row r="141" spans="1:65" s="2" customFormat="1" ht="21.75" customHeight="1">
      <c r="A141" s="34"/>
      <c r="B141" s="35"/>
      <c r="C141" s="209" t="s">
        <v>185</v>
      </c>
      <c r="D141" s="209" t="s">
        <v>161</v>
      </c>
      <c r="E141" s="210" t="s">
        <v>839</v>
      </c>
      <c r="F141" s="211" t="s">
        <v>840</v>
      </c>
      <c r="G141" s="212" t="s">
        <v>240</v>
      </c>
      <c r="H141" s="213">
        <v>10</v>
      </c>
      <c r="I141" s="214"/>
      <c r="J141" s="215">
        <f>ROUND(I141*H141,2)</f>
        <v>0</v>
      </c>
      <c r="K141" s="216"/>
      <c r="L141" s="39"/>
      <c r="M141" s="217" t="s">
        <v>1</v>
      </c>
      <c r="N141" s="218" t="s">
        <v>38</v>
      </c>
      <c r="O141" s="71"/>
      <c r="P141" s="219">
        <f>O141*H141</f>
        <v>0</v>
      </c>
      <c r="Q141" s="219">
        <v>0</v>
      </c>
      <c r="R141" s="219">
        <f>Q141*H141</f>
        <v>0</v>
      </c>
      <c r="S141" s="219">
        <v>0.316</v>
      </c>
      <c r="T141" s="220">
        <f>S141*H141</f>
        <v>3.16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1" t="s">
        <v>165</v>
      </c>
      <c r="AT141" s="221" t="s">
        <v>161</v>
      </c>
      <c r="AU141" s="221" t="s">
        <v>82</v>
      </c>
      <c r="AY141" s="17" t="s">
        <v>159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80</v>
      </c>
      <c r="BK141" s="222">
        <f>ROUND(I141*H141,2)</f>
        <v>0</v>
      </c>
      <c r="BL141" s="17" t="s">
        <v>165</v>
      </c>
      <c r="BM141" s="221" t="s">
        <v>841</v>
      </c>
    </row>
    <row r="142" spans="2:51" s="13" customFormat="1" ht="11.25">
      <c r="B142" s="223"/>
      <c r="C142" s="224"/>
      <c r="D142" s="225" t="s">
        <v>167</v>
      </c>
      <c r="E142" s="226" t="s">
        <v>1</v>
      </c>
      <c r="F142" s="227" t="s">
        <v>374</v>
      </c>
      <c r="G142" s="224"/>
      <c r="H142" s="226" t="s">
        <v>1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167</v>
      </c>
      <c r="AU142" s="233" t="s">
        <v>82</v>
      </c>
      <c r="AV142" s="13" t="s">
        <v>80</v>
      </c>
      <c r="AW142" s="13" t="s">
        <v>30</v>
      </c>
      <c r="AX142" s="13" t="s">
        <v>73</v>
      </c>
      <c r="AY142" s="233" t="s">
        <v>159</v>
      </c>
    </row>
    <row r="143" spans="2:51" s="14" customFormat="1" ht="11.25">
      <c r="B143" s="234"/>
      <c r="C143" s="235"/>
      <c r="D143" s="225" t="s">
        <v>167</v>
      </c>
      <c r="E143" s="236" t="s">
        <v>1</v>
      </c>
      <c r="F143" s="237" t="s">
        <v>835</v>
      </c>
      <c r="G143" s="235"/>
      <c r="H143" s="238">
        <v>10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167</v>
      </c>
      <c r="AU143" s="244" t="s">
        <v>82</v>
      </c>
      <c r="AV143" s="14" t="s">
        <v>82</v>
      </c>
      <c r="AW143" s="14" t="s">
        <v>30</v>
      </c>
      <c r="AX143" s="14" t="s">
        <v>73</v>
      </c>
      <c r="AY143" s="244" t="s">
        <v>159</v>
      </c>
    </row>
    <row r="144" spans="2:51" s="15" customFormat="1" ht="11.25">
      <c r="B144" s="245"/>
      <c r="C144" s="246"/>
      <c r="D144" s="225" t="s">
        <v>167</v>
      </c>
      <c r="E144" s="247" t="s">
        <v>1</v>
      </c>
      <c r="F144" s="248" t="s">
        <v>171</v>
      </c>
      <c r="G144" s="246"/>
      <c r="H144" s="249">
        <v>10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167</v>
      </c>
      <c r="AU144" s="255" t="s">
        <v>82</v>
      </c>
      <c r="AV144" s="15" t="s">
        <v>165</v>
      </c>
      <c r="AW144" s="15" t="s">
        <v>30</v>
      </c>
      <c r="AX144" s="15" t="s">
        <v>80</v>
      </c>
      <c r="AY144" s="255" t="s">
        <v>159</v>
      </c>
    </row>
    <row r="145" spans="1:65" s="2" customFormat="1" ht="16.5" customHeight="1">
      <c r="A145" s="34"/>
      <c r="B145" s="35"/>
      <c r="C145" s="209" t="s">
        <v>191</v>
      </c>
      <c r="D145" s="209" t="s">
        <v>161</v>
      </c>
      <c r="E145" s="210" t="s">
        <v>842</v>
      </c>
      <c r="F145" s="211" t="s">
        <v>843</v>
      </c>
      <c r="G145" s="212" t="s">
        <v>253</v>
      </c>
      <c r="H145" s="213">
        <v>3</v>
      </c>
      <c r="I145" s="214"/>
      <c r="J145" s="215">
        <f>ROUND(I145*H145,2)</f>
        <v>0</v>
      </c>
      <c r="K145" s="216"/>
      <c r="L145" s="39"/>
      <c r="M145" s="217" t="s">
        <v>1</v>
      </c>
      <c r="N145" s="218" t="s">
        <v>38</v>
      </c>
      <c r="O145" s="71"/>
      <c r="P145" s="219">
        <f>O145*H145</f>
        <v>0</v>
      </c>
      <c r="Q145" s="219">
        <v>0</v>
      </c>
      <c r="R145" s="219">
        <f>Q145*H145</f>
        <v>0</v>
      </c>
      <c r="S145" s="219">
        <v>0.205</v>
      </c>
      <c r="T145" s="220">
        <f>S145*H145</f>
        <v>0.615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1" t="s">
        <v>165</v>
      </c>
      <c r="AT145" s="221" t="s">
        <v>161</v>
      </c>
      <c r="AU145" s="221" t="s">
        <v>82</v>
      </c>
      <c r="AY145" s="17" t="s">
        <v>159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7" t="s">
        <v>80</v>
      </c>
      <c r="BK145" s="222">
        <f>ROUND(I145*H145,2)</f>
        <v>0</v>
      </c>
      <c r="BL145" s="17" t="s">
        <v>165</v>
      </c>
      <c r="BM145" s="221" t="s">
        <v>844</v>
      </c>
    </row>
    <row r="146" spans="2:51" s="13" customFormat="1" ht="11.25">
      <c r="B146" s="223"/>
      <c r="C146" s="224"/>
      <c r="D146" s="225" t="s">
        <v>167</v>
      </c>
      <c r="E146" s="226" t="s">
        <v>1</v>
      </c>
      <c r="F146" s="227" t="s">
        <v>374</v>
      </c>
      <c r="G146" s="224"/>
      <c r="H146" s="226" t="s">
        <v>1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167</v>
      </c>
      <c r="AU146" s="233" t="s">
        <v>82</v>
      </c>
      <c r="AV146" s="13" t="s">
        <v>80</v>
      </c>
      <c r="AW146" s="13" t="s">
        <v>30</v>
      </c>
      <c r="AX146" s="13" t="s">
        <v>73</v>
      </c>
      <c r="AY146" s="233" t="s">
        <v>159</v>
      </c>
    </row>
    <row r="147" spans="2:51" s="14" customFormat="1" ht="11.25">
      <c r="B147" s="234"/>
      <c r="C147" s="235"/>
      <c r="D147" s="225" t="s">
        <v>167</v>
      </c>
      <c r="E147" s="236" t="s">
        <v>1</v>
      </c>
      <c r="F147" s="237" t="s">
        <v>845</v>
      </c>
      <c r="G147" s="235"/>
      <c r="H147" s="238">
        <v>3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167</v>
      </c>
      <c r="AU147" s="244" t="s">
        <v>82</v>
      </c>
      <c r="AV147" s="14" t="s">
        <v>82</v>
      </c>
      <c r="AW147" s="14" t="s">
        <v>30</v>
      </c>
      <c r="AX147" s="14" t="s">
        <v>73</v>
      </c>
      <c r="AY147" s="244" t="s">
        <v>159</v>
      </c>
    </row>
    <row r="148" spans="2:51" s="15" customFormat="1" ht="11.25">
      <c r="B148" s="245"/>
      <c r="C148" s="246"/>
      <c r="D148" s="225" t="s">
        <v>167</v>
      </c>
      <c r="E148" s="247" t="s">
        <v>1</v>
      </c>
      <c r="F148" s="248" t="s">
        <v>171</v>
      </c>
      <c r="G148" s="246"/>
      <c r="H148" s="249">
        <v>3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167</v>
      </c>
      <c r="AU148" s="255" t="s">
        <v>82</v>
      </c>
      <c r="AV148" s="15" t="s">
        <v>165</v>
      </c>
      <c r="AW148" s="15" t="s">
        <v>30</v>
      </c>
      <c r="AX148" s="15" t="s">
        <v>80</v>
      </c>
      <c r="AY148" s="255" t="s">
        <v>159</v>
      </c>
    </row>
    <row r="149" spans="1:65" s="2" customFormat="1" ht="16.5" customHeight="1">
      <c r="A149" s="34"/>
      <c r="B149" s="35"/>
      <c r="C149" s="209" t="s">
        <v>196</v>
      </c>
      <c r="D149" s="209" t="s">
        <v>161</v>
      </c>
      <c r="E149" s="210" t="s">
        <v>846</v>
      </c>
      <c r="F149" s="211" t="s">
        <v>847</v>
      </c>
      <c r="G149" s="212" t="s">
        <v>253</v>
      </c>
      <c r="H149" s="213">
        <v>130</v>
      </c>
      <c r="I149" s="214"/>
      <c r="J149" s="215">
        <f>ROUND(I149*H149,2)</f>
        <v>0</v>
      </c>
      <c r="K149" s="216"/>
      <c r="L149" s="39"/>
      <c r="M149" s="217" t="s">
        <v>1</v>
      </c>
      <c r="N149" s="218" t="s">
        <v>38</v>
      </c>
      <c r="O149" s="71"/>
      <c r="P149" s="219">
        <f>O149*H149</f>
        <v>0</v>
      </c>
      <c r="Q149" s="219">
        <v>0</v>
      </c>
      <c r="R149" s="219">
        <f>Q149*H149</f>
        <v>0</v>
      </c>
      <c r="S149" s="219">
        <v>0.04</v>
      </c>
      <c r="T149" s="220">
        <f>S149*H149</f>
        <v>5.2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1" t="s">
        <v>165</v>
      </c>
      <c r="AT149" s="221" t="s">
        <v>161</v>
      </c>
      <c r="AU149" s="221" t="s">
        <v>82</v>
      </c>
      <c r="AY149" s="17" t="s">
        <v>159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80</v>
      </c>
      <c r="BK149" s="222">
        <f>ROUND(I149*H149,2)</f>
        <v>0</v>
      </c>
      <c r="BL149" s="17" t="s">
        <v>165</v>
      </c>
      <c r="BM149" s="221" t="s">
        <v>848</v>
      </c>
    </row>
    <row r="150" spans="2:51" s="14" customFormat="1" ht="11.25">
      <c r="B150" s="234"/>
      <c r="C150" s="235"/>
      <c r="D150" s="225" t="s">
        <v>167</v>
      </c>
      <c r="E150" s="236" t="s">
        <v>1</v>
      </c>
      <c r="F150" s="237" t="s">
        <v>849</v>
      </c>
      <c r="G150" s="235"/>
      <c r="H150" s="238">
        <v>130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167</v>
      </c>
      <c r="AU150" s="244" t="s">
        <v>82</v>
      </c>
      <c r="AV150" s="14" t="s">
        <v>82</v>
      </c>
      <c r="AW150" s="14" t="s">
        <v>30</v>
      </c>
      <c r="AX150" s="14" t="s">
        <v>73</v>
      </c>
      <c r="AY150" s="244" t="s">
        <v>159</v>
      </c>
    </row>
    <row r="151" spans="2:51" s="15" customFormat="1" ht="11.25">
      <c r="B151" s="245"/>
      <c r="C151" s="246"/>
      <c r="D151" s="225" t="s">
        <v>167</v>
      </c>
      <c r="E151" s="247" t="s">
        <v>1</v>
      </c>
      <c r="F151" s="248" t="s">
        <v>171</v>
      </c>
      <c r="G151" s="246"/>
      <c r="H151" s="249">
        <v>130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AT151" s="255" t="s">
        <v>167</v>
      </c>
      <c r="AU151" s="255" t="s">
        <v>82</v>
      </c>
      <c r="AV151" s="15" t="s">
        <v>165</v>
      </c>
      <c r="AW151" s="15" t="s">
        <v>30</v>
      </c>
      <c r="AX151" s="15" t="s">
        <v>80</v>
      </c>
      <c r="AY151" s="255" t="s">
        <v>159</v>
      </c>
    </row>
    <row r="152" spans="1:65" s="2" customFormat="1" ht="21.75" customHeight="1">
      <c r="A152" s="34"/>
      <c r="B152" s="35"/>
      <c r="C152" s="209" t="s">
        <v>201</v>
      </c>
      <c r="D152" s="209" t="s">
        <v>161</v>
      </c>
      <c r="E152" s="210" t="s">
        <v>850</v>
      </c>
      <c r="F152" s="211" t="s">
        <v>851</v>
      </c>
      <c r="G152" s="212" t="s">
        <v>164</v>
      </c>
      <c r="H152" s="213">
        <v>92</v>
      </c>
      <c r="I152" s="214"/>
      <c r="J152" s="215">
        <f>ROUND(I152*H152,2)</f>
        <v>0</v>
      </c>
      <c r="K152" s="216"/>
      <c r="L152" s="39"/>
      <c r="M152" s="217" t="s">
        <v>1</v>
      </c>
      <c r="N152" s="218" t="s">
        <v>38</v>
      </c>
      <c r="O152" s="71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1" t="s">
        <v>165</v>
      </c>
      <c r="AT152" s="221" t="s">
        <v>161</v>
      </c>
      <c r="AU152" s="221" t="s">
        <v>82</v>
      </c>
      <c r="AY152" s="17" t="s">
        <v>159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7" t="s">
        <v>80</v>
      </c>
      <c r="BK152" s="222">
        <f>ROUND(I152*H152,2)</f>
        <v>0</v>
      </c>
      <c r="BL152" s="17" t="s">
        <v>165</v>
      </c>
      <c r="BM152" s="221" t="s">
        <v>852</v>
      </c>
    </row>
    <row r="153" spans="2:51" s="13" customFormat="1" ht="11.25">
      <c r="B153" s="223"/>
      <c r="C153" s="224"/>
      <c r="D153" s="225" t="s">
        <v>167</v>
      </c>
      <c r="E153" s="226" t="s">
        <v>1</v>
      </c>
      <c r="F153" s="227" t="s">
        <v>168</v>
      </c>
      <c r="G153" s="224"/>
      <c r="H153" s="226" t="s">
        <v>1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167</v>
      </c>
      <c r="AU153" s="233" t="s">
        <v>82</v>
      </c>
      <c r="AV153" s="13" t="s">
        <v>80</v>
      </c>
      <c r="AW153" s="13" t="s">
        <v>30</v>
      </c>
      <c r="AX153" s="13" t="s">
        <v>73</v>
      </c>
      <c r="AY153" s="233" t="s">
        <v>159</v>
      </c>
    </row>
    <row r="154" spans="2:51" s="14" customFormat="1" ht="11.25">
      <c r="B154" s="234"/>
      <c r="C154" s="235"/>
      <c r="D154" s="225" t="s">
        <v>167</v>
      </c>
      <c r="E154" s="236" t="s">
        <v>1</v>
      </c>
      <c r="F154" s="237" t="s">
        <v>853</v>
      </c>
      <c r="G154" s="235"/>
      <c r="H154" s="238">
        <v>38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167</v>
      </c>
      <c r="AU154" s="244" t="s">
        <v>82</v>
      </c>
      <c r="AV154" s="14" t="s">
        <v>82</v>
      </c>
      <c r="AW154" s="14" t="s">
        <v>30</v>
      </c>
      <c r="AX154" s="14" t="s">
        <v>73</v>
      </c>
      <c r="AY154" s="244" t="s">
        <v>159</v>
      </c>
    </row>
    <row r="155" spans="2:51" s="14" customFormat="1" ht="11.25">
      <c r="B155" s="234"/>
      <c r="C155" s="235"/>
      <c r="D155" s="225" t="s">
        <v>167</v>
      </c>
      <c r="E155" s="236" t="s">
        <v>1</v>
      </c>
      <c r="F155" s="237" t="s">
        <v>854</v>
      </c>
      <c r="G155" s="235"/>
      <c r="H155" s="238">
        <v>39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167</v>
      </c>
      <c r="AU155" s="244" t="s">
        <v>82</v>
      </c>
      <c r="AV155" s="14" t="s">
        <v>82</v>
      </c>
      <c r="AW155" s="14" t="s">
        <v>30</v>
      </c>
      <c r="AX155" s="14" t="s">
        <v>73</v>
      </c>
      <c r="AY155" s="244" t="s">
        <v>159</v>
      </c>
    </row>
    <row r="156" spans="2:51" s="14" customFormat="1" ht="11.25">
      <c r="B156" s="234"/>
      <c r="C156" s="235"/>
      <c r="D156" s="225" t="s">
        <v>167</v>
      </c>
      <c r="E156" s="236" t="s">
        <v>1</v>
      </c>
      <c r="F156" s="237" t="s">
        <v>855</v>
      </c>
      <c r="G156" s="235"/>
      <c r="H156" s="238">
        <v>15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167</v>
      </c>
      <c r="AU156" s="244" t="s">
        <v>82</v>
      </c>
      <c r="AV156" s="14" t="s">
        <v>82</v>
      </c>
      <c r="AW156" s="14" t="s">
        <v>30</v>
      </c>
      <c r="AX156" s="14" t="s">
        <v>73</v>
      </c>
      <c r="AY156" s="244" t="s">
        <v>159</v>
      </c>
    </row>
    <row r="157" spans="2:51" s="15" customFormat="1" ht="11.25">
      <c r="B157" s="245"/>
      <c r="C157" s="246"/>
      <c r="D157" s="225" t="s">
        <v>167</v>
      </c>
      <c r="E157" s="247" t="s">
        <v>1</v>
      </c>
      <c r="F157" s="248" t="s">
        <v>171</v>
      </c>
      <c r="G157" s="246"/>
      <c r="H157" s="249">
        <v>92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167</v>
      </c>
      <c r="AU157" s="255" t="s">
        <v>82</v>
      </c>
      <c r="AV157" s="15" t="s">
        <v>165</v>
      </c>
      <c r="AW157" s="15" t="s">
        <v>30</v>
      </c>
      <c r="AX157" s="15" t="s">
        <v>80</v>
      </c>
      <c r="AY157" s="255" t="s">
        <v>159</v>
      </c>
    </row>
    <row r="158" spans="1:65" s="2" customFormat="1" ht="16.5" customHeight="1">
      <c r="A158" s="34"/>
      <c r="B158" s="35"/>
      <c r="C158" s="209" t="s">
        <v>206</v>
      </c>
      <c r="D158" s="209" t="s">
        <v>161</v>
      </c>
      <c r="E158" s="210" t="s">
        <v>856</v>
      </c>
      <c r="F158" s="211" t="s">
        <v>857</v>
      </c>
      <c r="G158" s="212" t="s">
        <v>164</v>
      </c>
      <c r="H158" s="213">
        <v>27.6</v>
      </c>
      <c r="I158" s="214"/>
      <c r="J158" s="215">
        <f>ROUND(I158*H158,2)</f>
        <v>0</v>
      </c>
      <c r="K158" s="216"/>
      <c r="L158" s="39"/>
      <c r="M158" s="217" t="s">
        <v>1</v>
      </c>
      <c r="N158" s="218" t="s">
        <v>38</v>
      </c>
      <c r="O158" s="71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1" t="s">
        <v>165</v>
      </c>
      <c r="AT158" s="221" t="s">
        <v>161</v>
      </c>
      <c r="AU158" s="221" t="s">
        <v>82</v>
      </c>
      <c r="AY158" s="17" t="s">
        <v>159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7" t="s">
        <v>80</v>
      </c>
      <c r="BK158" s="222">
        <f>ROUND(I158*H158,2)</f>
        <v>0</v>
      </c>
      <c r="BL158" s="17" t="s">
        <v>165</v>
      </c>
      <c r="BM158" s="221" t="s">
        <v>858</v>
      </c>
    </row>
    <row r="159" spans="2:51" s="14" customFormat="1" ht="11.25">
      <c r="B159" s="234"/>
      <c r="C159" s="235"/>
      <c r="D159" s="225" t="s">
        <v>167</v>
      </c>
      <c r="E159" s="236" t="s">
        <v>1</v>
      </c>
      <c r="F159" s="237" t="s">
        <v>859</v>
      </c>
      <c r="G159" s="235"/>
      <c r="H159" s="238">
        <v>27.6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167</v>
      </c>
      <c r="AU159" s="244" t="s">
        <v>82</v>
      </c>
      <c r="AV159" s="14" t="s">
        <v>82</v>
      </c>
      <c r="AW159" s="14" t="s">
        <v>30</v>
      </c>
      <c r="AX159" s="14" t="s">
        <v>73</v>
      </c>
      <c r="AY159" s="244" t="s">
        <v>159</v>
      </c>
    </row>
    <row r="160" spans="2:51" s="15" customFormat="1" ht="11.25">
      <c r="B160" s="245"/>
      <c r="C160" s="246"/>
      <c r="D160" s="225" t="s">
        <v>167</v>
      </c>
      <c r="E160" s="247" t="s">
        <v>1</v>
      </c>
      <c r="F160" s="248" t="s">
        <v>171</v>
      </c>
      <c r="G160" s="246"/>
      <c r="H160" s="249">
        <v>27.6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167</v>
      </c>
      <c r="AU160" s="255" t="s">
        <v>82</v>
      </c>
      <c r="AV160" s="15" t="s">
        <v>165</v>
      </c>
      <c r="AW160" s="15" t="s">
        <v>30</v>
      </c>
      <c r="AX160" s="15" t="s">
        <v>80</v>
      </c>
      <c r="AY160" s="255" t="s">
        <v>159</v>
      </c>
    </row>
    <row r="161" spans="1:65" s="2" customFormat="1" ht="21.75" customHeight="1">
      <c r="A161" s="34"/>
      <c r="B161" s="35"/>
      <c r="C161" s="209" t="s">
        <v>211</v>
      </c>
      <c r="D161" s="209" t="s">
        <v>161</v>
      </c>
      <c r="E161" s="210" t="s">
        <v>860</v>
      </c>
      <c r="F161" s="211" t="s">
        <v>861</v>
      </c>
      <c r="G161" s="212" t="s">
        <v>164</v>
      </c>
      <c r="H161" s="213">
        <v>5</v>
      </c>
      <c r="I161" s="214"/>
      <c r="J161" s="215">
        <f>ROUND(I161*H161,2)</f>
        <v>0</v>
      </c>
      <c r="K161" s="216"/>
      <c r="L161" s="39"/>
      <c r="M161" s="217" t="s">
        <v>1</v>
      </c>
      <c r="N161" s="218" t="s">
        <v>38</v>
      </c>
      <c r="O161" s="71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1" t="s">
        <v>165</v>
      </c>
      <c r="AT161" s="221" t="s">
        <v>161</v>
      </c>
      <c r="AU161" s="221" t="s">
        <v>82</v>
      </c>
      <c r="AY161" s="17" t="s">
        <v>159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7" t="s">
        <v>80</v>
      </c>
      <c r="BK161" s="222">
        <f>ROUND(I161*H161,2)</f>
        <v>0</v>
      </c>
      <c r="BL161" s="17" t="s">
        <v>165</v>
      </c>
      <c r="BM161" s="221" t="s">
        <v>862</v>
      </c>
    </row>
    <row r="162" spans="2:51" s="13" customFormat="1" ht="11.25">
      <c r="B162" s="223"/>
      <c r="C162" s="224"/>
      <c r="D162" s="225" t="s">
        <v>167</v>
      </c>
      <c r="E162" s="226" t="s">
        <v>1</v>
      </c>
      <c r="F162" s="227" t="s">
        <v>168</v>
      </c>
      <c r="G162" s="224"/>
      <c r="H162" s="226" t="s">
        <v>1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167</v>
      </c>
      <c r="AU162" s="233" t="s">
        <v>82</v>
      </c>
      <c r="AV162" s="13" t="s">
        <v>80</v>
      </c>
      <c r="AW162" s="13" t="s">
        <v>30</v>
      </c>
      <c r="AX162" s="13" t="s">
        <v>73</v>
      </c>
      <c r="AY162" s="233" t="s">
        <v>159</v>
      </c>
    </row>
    <row r="163" spans="2:51" s="14" customFormat="1" ht="11.25">
      <c r="B163" s="234"/>
      <c r="C163" s="235"/>
      <c r="D163" s="225" t="s">
        <v>167</v>
      </c>
      <c r="E163" s="236" t="s">
        <v>1</v>
      </c>
      <c r="F163" s="237" t="s">
        <v>185</v>
      </c>
      <c r="G163" s="235"/>
      <c r="H163" s="238">
        <v>5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167</v>
      </c>
      <c r="AU163" s="244" t="s">
        <v>82</v>
      </c>
      <c r="AV163" s="14" t="s">
        <v>82</v>
      </c>
      <c r="AW163" s="14" t="s">
        <v>30</v>
      </c>
      <c r="AX163" s="14" t="s">
        <v>73</v>
      </c>
      <c r="AY163" s="244" t="s">
        <v>159</v>
      </c>
    </row>
    <row r="164" spans="2:51" s="15" customFormat="1" ht="11.25">
      <c r="B164" s="245"/>
      <c r="C164" s="246"/>
      <c r="D164" s="225" t="s">
        <v>167</v>
      </c>
      <c r="E164" s="247" t="s">
        <v>1</v>
      </c>
      <c r="F164" s="248" t="s">
        <v>171</v>
      </c>
      <c r="G164" s="246"/>
      <c r="H164" s="249">
        <v>5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167</v>
      </c>
      <c r="AU164" s="255" t="s">
        <v>82</v>
      </c>
      <c r="AV164" s="15" t="s">
        <v>165</v>
      </c>
      <c r="AW164" s="15" t="s">
        <v>30</v>
      </c>
      <c r="AX164" s="15" t="s">
        <v>80</v>
      </c>
      <c r="AY164" s="255" t="s">
        <v>159</v>
      </c>
    </row>
    <row r="165" spans="1:65" s="2" customFormat="1" ht="21.75" customHeight="1">
      <c r="A165" s="34"/>
      <c r="B165" s="35"/>
      <c r="C165" s="209" t="s">
        <v>216</v>
      </c>
      <c r="D165" s="209" t="s">
        <v>161</v>
      </c>
      <c r="E165" s="210" t="s">
        <v>207</v>
      </c>
      <c r="F165" s="211" t="s">
        <v>208</v>
      </c>
      <c r="G165" s="212" t="s">
        <v>164</v>
      </c>
      <c r="H165" s="213">
        <v>283</v>
      </c>
      <c r="I165" s="214"/>
      <c r="J165" s="215">
        <f>ROUND(I165*H165,2)</f>
        <v>0</v>
      </c>
      <c r="K165" s="216"/>
      <c r="L165" s="39"/>
      <c r="M165" s="217" t="s">
        <v>1</v>
      </c>
      <c r="N165" s="218" t="s">
        <v>38</v>
      </c>
      <c r="O165" s="71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1" t="s">
        <v>165</v>
      </c>
      <c r="AT165" s="221" t="s">
        <v>161</v>
      </c>
      <c r="AU165" s="221" t="s">
        <v>82</v>
      </c>
      <c r="AY165" s="17" t="s">
        <v>159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7" t="s">
        <v>80</v>
      </c>
      <c r="BK165" s="222">
        <f>ROUND(I165*H165,2)</f>
        <v>0</v>
      </c>
      <c r="BL165" s="17" t="s">
        <v>165</v>
      </c>
      <c r="BM165" s="221" t="s">
        <v>863</v>
      </c>
    </row>
    <row r="166" spans="2:51" s="14" customFormat="1" ht="11.25">
      <c r="B166" s="234"/>
      <c r="C166" s="235"/>
      <c r="D166" s="225" t="s">
        <v>167</v>
      </c>
      <c r="E166" s="236" t="s">
        <v>1</v>
      </c>
      <c r="F166" s="237" t="s">
        <v>864</v>
      </c>
      <c r="G166" s="235"/>
      <c r="H166" s="238">
        <v>92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167</v>
      </c>
      <c r="AU166" s="244" t="s">
        <v>82</v>
      </c>
      <c r="AV166" s="14" t="s">
        <v>82</v>
      </c>
      <c r="AW166" s="14" t="s">
        <v>30</v>
      </c>
      <c r="AX166" s="14" t="s">
        <v>73</v>
      </c>
      <c r="AY166" s="244" t="s">
        <v>159</v>
      </c>
    </row>
    <row r="167" spans="2:51" s="14" customFormat="1" ht="11.25">
      <c r="B167" s="234"/>
      <c r="C167" s="235"/>
      <c r="D167" s="225" t="s">
        <v>167</v>
      </c>
      <c r="E167" s="236" t="s">
        <v>1</v>
      </c>
      <c r="F167" s="237" t="s">
        <v>865</v>
      </c>
      <c r="G167" s="235"/>
      <c r="H167" s="238">
        <v>191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167</v>
      </c>
      <c r="AU167" s="244" t="s">
        <v>82</v>
      </c>
      <c r="AV167" s="14" t="s">
        <v>82</v>
      </c>
      <c r="AW167" s="14" t="s">
        <v>30</v>
      </c>
      <c r="AX167" s="14" t="s">
        <v>73</v>
      </c>
      <c r="AY167" s="244" t="s">
        <v>159</v>
      </c>
    </row>
    <row r="168" spans="2:51" s="15" customFormat="1" ht="11.25">
      <c r="B168" s="245"/>
      <c r="C168" s="246"/>
      <c r="D168" s="225" t="s">
        <v>167</v>
      </c>
      <c r="E168" s="247" t="s">
        <v>1</v>
      </c>
      <c r="F168" s="248" t="s">
        <v>171</v>
      </c>
      <c r="G168" s="246"/>
      <c r="H168" s="249">
        <v>283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AT168" s="255" t="s">
        <v>167</v>
      </c>
      <c r="AU168" s="255" t="s">
        <v>82</v>
      </c>
      <c r="AV168" s="15" t="s">
        <v>165</v>
      </c>
      <c r="AW168" s="15" t="s">
        <v>30</v>
      </c>
      <c r="AX168" s="15" t="s">
        <v>80</v>
      </c>
      <c r="AY168" s="255" t="s">
        <v>159</v>
      </c>
    </row>
    <row r="169" spans="1:65" s="2" customFormat="1" ht="16.5" customHeight="1">
      <c r="A169" s="34"/>
      <c r="B169" s="35"/>
      <c r="C169" s="209" t="s">
        <v>222</v>
      </c>
      <c r="D169" s="209" t="s">
        <v>161</v>
      </c>
      <c r="E169" s="210" t="s">
        <v>212</v>
      </c>
      <c r="F169" s="211" t="s">
        <v>213</v>
      </c>
      <c r="G169" s="212" t="s">
        <v>164</v>
      </c>
      <c r="H169" s="213">
        <v>191</v>
      </c>
      <c r="I169" s="214"/>
      <c r="J169" s="215">
        <f>ROUND(I169*H169,2)</f>
        <v>0</v>
      </c>
      <c r="K169" s="216"/>
      <c r="L169" s="39"/>
      <c r="M169" s="217" t="s">
        <v>1</v>
      </c>
      <c r="N169" s="218" t="s">
        <v>38</v>
      </c>
      <c r="O169" s="71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1" t="s">
        <v>165</v>
      </c>
      <c r="AT169" s="221" t="s">
        <v>161</v>
      </c>
      <c r="AU169" s="221" t="s">
        <v>82</v>
      </c>
      <c r="AY169" s="17" t="s">
        <v>159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7" t="s">
        <v>80</v>
      </c>
      <c r="BK169" s="222">
        <f>ROUND(I169*H169,2)</f>
        <v>0</v>
      </c>
      <c r="BL169" s="17" t="s">
        <v>165</v>
      </c>
      <c r="BM169" s="221" t="s">
        <v>866</v>
      </c>
    </row>
    <row r="170" spans="2:51" s="14" customFormat="1" ht="11.25">
      <c r="B170" s="234"/>
      <c r="C170" s="235"/>
      <c r="D170" s="225" t="s">
        <v>167</v>
      </c>
      <c r="E170" s="236" t="s">
        <v>1</v>
      </c>
      <c r="F170" s="237" t="s">
        <v>867</v>
      </c>
      <c r="G170" s="235"/>
      <c r="H170" s="238">
        <v>191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167</v>
      </c>
      <c r="AU170" s="244" t="s">
        <v>82</v>
      </c>
      <c r="AV170" s="14" t="s">
        <v>82</v>
      </c>
      <c r="AW170" s="14" t="s">
        <v>30</v>
      </c>
      <c r="AX170" s="14" t="s">
        <v>73</v>
      </c>
      <c r="AY170" s="244" t="s">
        <v>159</v>
      </c>
    </row>
    <row r="171" spans="2:51" s="15" customFormat="1" ht="11.25">
      <c r="B171" s="245"/>
      <c r="C171" s="246"/>
      <c r="D171" s="225" t="s">
        <v>167</v>
      </c>
      <c r="E171" s="247" t="s">
        <v>1</v>
      </c>
      <c r="F171" s="248" t="s">
        <v>171</v>
      </c>
      <c r="G171" s="246"/>
      <c r="H171" s="249">
        <v>191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AT171" s="255" t="s">
        <v>167</v>
      </c>
      <c r="AU171" s="255" t="s">
        <v>82</v>
      </c>
      <c r="AV171" s="15" t="s">
        <v>165</v>
      </c>
      <c r="AW171" s="15" t="s">
        <v>30</v>
      </c>
      <c r="AX171" s="15" t="s">
        <v>80</v>
      </c>
      <c r="AY171" s="255" t="s">
        <v>159</v>
      </c>
    </row>
    <row r="172" spans="1:65" s="2" customFormat="1" ht="21.75" customHeight="1">
      <c r="A172" s="34"/>
      <c r="B172" s="35"/>
      <c r="C172" s="209" t="s">
        <v>229</v>
      </c>
      <c r="D172" s="209" t="s">
        <v>161</v>
      </c>
      <c r="E172" s="210" t="s">
        <v>217</v>
      </c>
      <c r="F172" s="211" t="s">
        <v>218</v>
      </c>
      <c r="G172" s="212" t="s">
        <v>219</v>
      </c>
      <c r="H172" s="213">
        <v>156.4</v>
      </c>
      <c r="I172" s="214"/>
      <c r="J172" s="215">
        <f>ROUND(I172*H172,2)</f>
        <v>0</v>
      </c>
      <c r="K172" s="216"/>
      <c r="L172" s="39"/>
      <c r="M172" s="217" t="s">
        <v>1</v>
      </c>
      <c r="N172" s="218" t="s">
        <v>38</v>
      </c>
      <c r="O172" s="71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1" t="s">
        <v>165</v>
      </c>
      <c r="AT172" s="221" t="s">
        <v>161</v>
      </c>
      <c r="AU172" s="221" t="s">
        <v>82</v>
      </c>
      <c r="AY172" s="17" t="s">
        <v>159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7" t="s">
        <v>80</v>
      </c>
      <c r="BK172" s="222">
        <f>ROUND(I172*H172,2)</f>
        <v>0</v>
      </c>
      <c r="BL172" s="17" t="s">
        <v>165</v>
      </c>
      <c r="BM172" s="221" t="s">
        <v>868</v>
      </c>
    </row>
    <row r="173" spans="2:51" s="14" customFormat="1" ht="11.25">
      <c r="B173" s="234"/>
      <c r="C173" s="235"/>
      <c r="D173" s="225" t="s">
        <v>167</v>
      </c>
      <c r="E173" s="236" t="s">
        <v>1</v>
      </c>
      <c r="F173" s="237" t="s">
        <v>869</v>
      </c>
      <c r="G173" s="235"/>
      <c r="H173" s="238">
        <v>156.4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167</v>
      </c>
      <c r="AU173" s="244" t="s">
        <v>82</v>
      </c>
      <c r="AV173" s="14" t="s">
        <v>82</v>
      </c>
      <c r="AW173" s="14" t="s">
        <v>30</v>
      </c>
      <c r="AX173" s="14" t="s">
        <v>73</v>
      </c>
      <c r="AY173" s="244" t="s">
        <v>159</v>
      </c>
    </row>
    <row r="174" spans="2:51" s="15" customFormat="1" ht="11.25">
      <c r="B174" s="245"/>
      <c r="C174" s="246"/>
      <c r="D174" s="225" t="s">
        <v>167</v>
      </c>
      <c r="E174" s="247" t="s">
        <v>1</v>
      </c>
      <c r="F174" s="248" t="s">
        <v>171</v>
      </c>
      <c r="G174" s="246"/>
      <c r="H174" s="249">
        <v>156.4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167</v>
      </c>
      <c r="AU174" s="255" t="s">
        <v>82</v>
      </c>
      <c r="AV174" s="15" t="s">
        <v>165</v>
      </c>
      <c r="AW174" s="15" t="s">
        <v>30</v>
      </c>
      <c r="AX174" s="15" t="s">
        <v>80</v>
      </c>
      <c r="AY174" s="255" t="s">
        <v>159</v>
      </c>
    </row>
    <row r="175" spans="1:65" s="2" customFormat="1" ht="21.75" customHeight="1">
      <c r="A175" s="34"/>
      <c r="B175" s="35"/>
      <c r="C175" s="209" t="s">
        <v>233</v>
      </c>
      <c r="D175" s="209" t="s">
        <v>161</v>
      </c>
      <c r="E175" s="210" t="s">
        <v>223</v>
      </c>
      <c r="F175" s="211" t="s">
        <v>224</v>
      </c>
      <c r="G175" s="212" t="s">
        <v>164</v>
      </c>
      <c r="H175" s="213">
        <v>191</v>
      </c>
      <c r="I175" s="214"/>
      <c r="J175" s="215">
        <f>ROUND(I175*H175,2)</f>
        <v>0</v>
      </c>
      <c r="K175" s="216"/>
      <c r="L175" s="39"/>
      <c r="M175" s="217" t="s">
        <v>1</v>
      </c>
      <c r="N175" s="218" t="s">
        <v>38</v>
      </c>
      <c r="O175" s="71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1" t="s">
        <v>165</v>
      </c>
      <c r="AT175" s="221" t="s">
        <v>161</v>
      </c>
      <c r="AU175" s="221" t="s">
        <v>82</v>
      </c>
      <c r="AY175" s="17" t="s">
        <v>159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7" t="s">
        <v>80</v>
      </c>
      <c r="BK175" s="222">
        <f>ROUND(I175*H175,2)</f>
        <v>0</v>
      </c>
      <c r="BL175" s="17" t="s">
        <v>165</v>
      </c>
      <c r="BM175" s="221" t="s">
        <v>870</v>
      </c>
    </row>
    <row r="176" spans="2:51" s="14" customFormat="1" ht="11.25">
      <c r="B176" s="234"/>
      <c r="C176" s="235"/>
      <c r="D176" s="225" t="s">
        <v>167</v>
      </c>
      <c r="E176" s="236" t="s">
        <v>1</v>
      </c>
      <c r="F176" s="237" t="s">
        <v>871</v>
      </c>
      <c r="G176" s="235"/>
      <c r="H176" s="238">
        <v>191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167</v>
      </c>
      <c r="AU176" s="244" t="s">
        <v>82</v>
      </c>
      <c r="AV176" s="14" t="s">
        <v>82</v>
      </c>
      <c r="AW176" s="14" t="s">
        <v>30</v>
      </c>
      <c r="AX176" s="14" t="s">
        <v>73</v>
      </c>
      <c r="AY176" s="244" t="s">
        <v>159</v>
      </c>
    </row>
    <row r="177" spans="2:51" s="15" customFormat="1" ht="11.25">
      <c r="B177" s="245"/>
      <c r="C177" s="246"/>
      <c r="D177" s="225" t="s">
        <v>167</v>
      </c>
      <c r="E177" s="247" t="s">
        <v>1</v>
      </c>
      <c r="F177" s="248" t="s">
        <v>171</v>
      </c>
      <c r="G177" s="246"/>
      <c r="H177" s="249">
        <v>191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167</v>
      </c>
      <c r="AU177" s="255" t="s">
        <v>82</v>
      </c>
      <c r="AV177" s="15" t="s">
        <v>165</v>
      </c>
      <c r="AW177" s="15" t="s">
        <v>30</v>
      </c>
      <c r="AX177" s="15" t="s">
        <v>80</v>
      </c>
      <c r="AY177" s="255" t="s">
        <v>159</v>
      </c>
    </row>
    <row r="178" spans="1:65" s="2" customFormat="1" ht="16.5" customHeight="1">
      <c r="A178" s="34"/>
      <c r="B178" s="35"/>
      <c r="C178" s="209" t="s">
        <v>8</v>
      </c>
      <c r="D178" s="209" t="s">
        <v>161</v>
      </c>
      <c r="E178" s="210" t="s">
        <v>872</v>
      </c>
      <c r="F178" s="211" t="s">
        <v>873</v>
      </c>
      <c r="G178" s="212" t="s">
        <v>240</v>
      </c>
      <c r="H178" s="213">
        <v>473.55</v>
      </c>
      <c r="I178" s="214"/>
      <c r="J178" s="215">
        <f>ROUND(I178*H178,2)</f>
        <v>0</v>
      </c>
      <c r="K178" s="216"/>
      <c r="L178" s="39"/>
      <c r="M178" s="217" t="s">
        <v>1</v>
      </c>
      <c r="N178" s="218" t="s">
        <v>38</v>
      </c>
      <c r="O178" s="71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1" t="s">
        <v>165</v>
      </c>
      <c r="AT178" s="221" t="s">
        <v>161</v>
      </c>
      <c r="AU178" s="221" t="s">
        <v>82</v>
      </c>
      <c r="AY178" s="17" t="s">
        <v>159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7" t="s">
        <v>80</v>
      </c>
      <c r="BK178" s="222">
        <f>ROUND(I178*H178,2)</f>
        <v>0</v>
      </c>
      <c r="BL178" s="17" t="s">
        <v>165</v>
      </c>
      <c r="BM178" s="221" t="s">
        <v>874</v>
      </c>
    </row>
    <row r="179" spans="2:51" s="14" customFormat="1" ht="11.25">
      <c r="B179" s="234"/>
      <c r="C179" s="235"/>
      <c r="D179" s="225" t="s">
        <v>167</v>
      </c>
      <c r="E179" s="236" t="s">
        <v>1</v>
      </c>
      <c r="F179" s="237" t="s">
        <v>875</v>
      </c>
      <c r="G179" s="235"/>
      <c r="H179" s="238">
        <v>171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167</v>
      </c>
      <c r="AU179" s="244" t="s">
        <v>82</v>
      </c>
      <c r="AV179" s="14" t="s">
        <v>82</v>
      </c>
      <c r="AW179" s="14" t="s">
        <v>30</v>
      </c>
      <c r="AX179" s="14" t="s">
        <v>73</v>
      </c>
      <c r="AY179" s="244" t="s">
        <v>159</v>
      </c>
    </row>
    <row r="180" spans="2:51" s="14" customFormat="1" ht="11.25">
      <c r="B180" s="234"/>
      <c r="C180" s="235"/>
      <c r="D180" s="225" t="s">
        <v>167</v>
      </c>
      <c r="E180" s="236" t="s">
        <v>1</v>
      </c>
      <c r="F180" s="237" t="s">
        <v>876</v>
      </c>
      <c r="G180" s="235"/>
      <c r="H180" s="238">
        <v>260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167</v>
      </c>
      <c r="AU180" s="244" t="s">
        <v>82</v>
      </c>
      <c r="AV180" s="14" t="s">
        <v>82</v>
      </c>
      <c r="AW180" s="14" t="s">
        <v>30</v>
      </c>
      <c r="AX180" s="14" t="s">
        <v>73</v>
      </c>
      <c r="AY180" s="244" t="s">
        <v>159</v>
      </c>
    </row>
    <row r="181" spans="2:51" s="14" customFormat="1" ht="11.25">
      <c r="B181" s="234"/>
      <c r="C181" s="235"/>
      <c r="D181" s="225" t="s">
        <v>167</v>
      </c>
      <c r="E181" s="236" t="s">
        <v>1</v>
      </c>
      <c r="F181" s="237" t="s">
        <v>877</v>
      </c>
      <c r="G181" s="235"/>
      <c r="H181" s="238">
        <v>10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167</v>
      </c>
      <c r="AU181" s="244" t="s">
        <v>82</v>
      </c>
      <c r="AV181" s="14" t="s">
        <v>82</v>
      </c>
      <c r="AW181" s="14" t="s">
        <v>30</v>
      </c>
      <c r="AX181" s="14" t="s">
        <v>73</v>
      </c>
      <c r="AY181" s="244" t="s">
        <v>159</v>
      </c>
    </row>
    <row r="182" spans="2:51" s="14" customFormat="1" ht="11.25">
      <c r="B182" s="234"/>
      <c r="C182" s="235"/>
      <c r="D182" s="225" t="s">
        <v>167</v>
      </c>
      <c r="E182" s="236" t="s">
        <v>1</v>
      </c>
      <c r="F182" s="237" t="s">
        <v>878</v>
      </c>
      <c r="G182" s="235"/>
      <c r="H182" s="238">
        <v>31.5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167</v>
      </c>
      <c r="AU182" s="244" t="s">
        <v>82</v>
      </c>
      <c r="AV182" s="14" t="s">
        <v>82</v>
      </c>
      <c r="AW182" s="14" t="s">
        <v>30</v>
      </c>
      <c r="AX182" s="14" t="s">
        <v>73</v>
      </c>
      <c r="AY182" s="244" t="s">
        <v>159</v>
      </c>
    </row>
    <row r="183" spans="2:51" s="14" customFormat="1" ht="11.25">
      <c r="B183" s="234"/>
      <c r="C183" s="235"/>
      <c r="D183" s="225" t="s">
        <v>167</v>
      </c>
      <c r="E183" s="236" t="s">
        <v>1</v>
      </c>
      <c r="F183" s="237" t="s">
        <v>879</v>
      </c>
      <c r="G183" s="235"/>
      <c r="H183" s="238">
        <v>1.05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167</v>
      </c>
      <c r="AU183" s="244" t="s">
        <v>82</v>
      </c>
      <c r="AV183" s="14" t="s">
        <v>82</v>
      </c>
      <c r="AW183" s="14" t="s">
        <v>30</v>
      </c>
      <c r="AX183" s="14" t="s">
        <v>73</v>
      </c>
      <c r="AY183" s="244" t="s">
        <v>159</v>
      </c>
    </row>
    <row r="184" spans="2:51" s="15" customFormat="1" ht="11.25">
      <c r="B184" s="245"/>
      <c r="C184" s="246"/>
      <c r="D184" s="225" t="s">
        <v>167</v>
      </c>
      <c r="E184" s="247" t="s">
        <v>1</v>
      </c>
      <c r="F184" s="248" t="s">
        <v>171</v>
      </c>
      <c r="G184" s="246"/>
      <c r="H184" s="249">
        <v>473.55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AT184" s="255" t="s">
        <v>167</v>
      </c>
      <c r="AU184" s="255" t="s">
        <v>82</v>
      </c>
      <c r="AV184" s="15" t="s">
        <v>165</v>
      </c>
      <c r="AW184" s="15" t="s">
        <v>30</v>
      </c>
      <c r="AX184" s="15" t="s">
        <v>80</v>
      </c>
      <c r="AY184" s="255" t="s">
        <v>159</v>
      </c>
    </row>
    <row r="185" spans="2:63" s="12" customFormat="1" ht="22.9" customHeight="1">
      <c r="B185" s="193"/>
      <c r="C185" s="194"/>
      <c r="D185" s="195" t="s">
        <v>72</v>
      </c>
      <c r="E185" s="207" t="s">
        <v>185</v>
      </c>
      <c r="F185" s="207" t="s">
        <v>880</v>
      </c>
      <c r="G185" s="194"/>
      <c r="H185" s="194"/>
      <c r="I185" s="197"/>
      <c r="J185" s="208">
        <f>BK185</f>
        <v>0</v>
      </c>
      <c r="K185" s="194"/>
      <c r="L185" s="199"/>
      <c r="M185" s="200"/>
      <c r="N185" s="201"/>
      <c r="O185" s="201"/>
      <c r="P185" s="202">
        <f>SUM(P186:P235)</f>
        <v>0</v>
      </c>
      <c r="Q185" s="201"/>
      <c r="R185" s="202">
        <f>SUM(R186:R235)</f>
        <v>78.82553000000001</v>
      </c>
      <c r="S185" s="201"/>
      <c r="T185" s="203">
        <f>SUM(T186:T235)</f>
        <v>0</v>
      </c>
      <c r="AR185" s="204" t="s">
        <v>80</v>
      </c>
      <c r="AT185" s="205" t="s">
        <v>72</v>
      </c>
      <c r="AU185" s="205" t="s">
        <v>80</v>
      </c>
      <c r="AY185" s="204" t="s">
        <v>159</v>
      </c>
      <c r="BK185" s="206">
        <f>SUM(BK186:BK235)</f>
        <v>0</v>
      </c>
    </row>
    <row r="186" spans="1:65" s="2" customFormat="1" ht="16.5" customHeight="1">
      <c r="A186" s="34"/>
      <c r="B186" s="35"/>
      <c r="C186" s="209" t="s">
        <v>244</v>
      </c>
      <c r="D186" s="209" t="s">
        <v>161</v>
      </c>
      <c r="E186" s="210" t="s">
        <v>881</v>
      </c>
      <c r="F186" s="211" t="s">
        <v>882</v>
      </c>
      <c r="G186" s="212" t="s">
        <v>240</v>
      </c>
      <c r="H186" s="213">
        <v>171</v>
      </c>
      <c r="I186" s="214"/>
      <c r="J186" s="215">
        <f>ROUND(I186*H186,2)</f>
        <v>0</v>
      </c>
      <c r="K186" s="216"/>
      <c r="L186" s="39"/>
      <c r="M186" s="217" t="s">
        <v>1</v>
      </c>
      <c r="N186" s="218" t="s">
        <v>38</v>
      </c>
      <c r="O186" s="71"/>
      <c r="P186" s="219">
        <f>O186*H186</f>
        <v>0</v>
      </c>
      <c r="Q186" s="219">
        <v>0</v>
      </c>
      <c r="R186" s="219">
        <f>Q186*H186</f>
        <v>0</v>
      </c>
      <c r="S186" s="219">
        <v>0</v>
      </c>
      <c r="T186" s="22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1" t="s">
        <v>165</v>
      </c>
      <c r="AT186" s="221" t="s">
        <v>161</v>
      </c>
      <c r="AU186" s="221" t="s">
        <v>82</v>
      </c>
      <c r="AY186" s="17" t="s">
        <v>159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7" t="s">
        <v>80</v>
      </c>
      <c r="BK186" s="222">
        <f>ROUND(I186*H186,2)</f>
        <v>0</v>
      </c>
      <c r="BL186" s="17" t="s">
        <v>165</v>
      </c>
      <c r="BM186" s="221" t="s">
        <v>883</v>
      </c>
    </row>
    <row r="187" spans="2:51" s="13" customFormat="1" ht="11.25">
      <c r="B187" s="223"/>
      <c r="C187" s="224"/>
      <c r="D187" s="225" t="s">
        <v>167</v>
      </c>
      <c r="E187" s="226" t="s">
        <v>1</v>
      </c>
      <c r="F187" s="227" t="s">
        <v>168</v>
      </c>
      <c r="G187" s="224"/>
      <c r="H187" s="226" t="s">
        <v>1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AT187" s="233" t="s">
        <v>167</v>
      </c>
      <c r="AU187" s="233" t="s">
        <v>82</v>
      </c>
      <c r="AV187" s="13" t="s">
        <v>80</v>
      </c>
      <c r="AW187" s="13" t="s">
        <v>30</v>
      </c>
      <c r="AX187" s="13" t="s">
        <v>73</v>
      </c>
      <c r="AY187" s="233" t="s">
        <v>159</v>
      </c>
    </row>
    <row r="188" spans="2:51" s="14" customFormat="1" ht="11.25">
      <c r="B188" s="234"/>
      <c r="C188" s="235"/>
      <c r="D188" s="225" t="s">
        <v>167</v>
      </c>
      <c r="E188" s="236" t="s">
        <v>1</v>
      </c>
      <c r="F188" s="237" t="s">
        <v>875</v>
      </c>
      <c r="G188" s="235"/>
      <c r="H188" s="238">
        <v>171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167</v>
      </c>
      <c r="AU188" s="244" t="s">
        <v>82</v>
      </c>
      <c r="AV188" s="14" t="s">
        <v>82</v>
      </c>
      <c r="AW188" s="14" t="s">
        <v>30</v>
      </c>
      <c r="AX188" s="14" t="s">
        <v>73</v>
      </c>
      <c r="AY188" s="244" t="s">
        <v>159</v>
      </c>
    </row>
    <row r="189" spans="2:51" s="15" customFormat="1" ht="11.25">
      <c r="B189" s="245"/>
      <c r="C189" s="246"/>
      <c r="D189" s="225" t="s">
        <v>167</v>
      </c>
      <c r="E189" s="247" t="s">
        <v>1</v>
      </c>
      <c r="F189" s="248" t="s">
        <v>171</v>
      </c>
      <c r="G189" s="246"/>
      <c r="H189" s="249">
        <v>171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AT189" s="255" t="s">
        <v>167</v>
      </c>
      <c r="AU189" s="255" t="s">
        <v>82</v>
      </c>
      <c r="AV189" s="15" t="s">
        <v>165</v>
      </c>
      <c r="AW189" s="15" t="s">
        <v>30</v>
      </c>
      <c r="AX189" s="15" t="s">
        <v>80</v>
      </c>
      <c r="AY189" s="255" t="s">
        <v>159</v>
      </c>
    </row>
    <row r="190" spans="1:65" s="2" customFormat="1" ht="16.5" customHeight="1">
      <c r="A190" s="34"/>
      <c r="B190" s="35"/>
      <c r="C190" s="209" t="s">
        <v>250</v>
      </c>
      <c r="D190" s="209" t="s">
        <v>161</v>
      </c>
      <c r="E190" s="210" t="s">
        <v>884</v>
      </c>
      <c r="F190" s="211" t="s">
        <v>885</v>
      </c>
      <c r="G190" s="212" t="s">
        <v>240</v>
      </c>
      <c r="H190" s="213">
        <v>10</v>
      </c>
      <c r="I190" s="214"/>
      <c r="J190" s="215">
        <f>ROUND(I190*H190,2)</f>
        <v>0</v>
      </c>
      <c r="K190" s="216"/>
      <c r="L190" s="39"/>
      <c r="M190" s="217" t="s">
        <v>1</v>
      </c>
      <c r="N190" s="218" t="s">
        <v>38</v>
      </c>
      <c r="O190" s="71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1" t="s">
        <v>165</v>
      </c>
      <c r="AT190" s="221" t="s">
        <v>161</v>
      </c>
      <c r="AU190" s="221" t="s">
        <v>82</v>
      </c>
      <c r="AY190" s="17" t="s">
        <v>159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7" t="s">
        <v>80</v>
      </c>
      <c r="BK190" s="222">
        <f>ROUND(I190*H190,2)</f>
        <v>0</v>
      </c>
      <c r="BL190" s="17" t="s">
        <v>165</v>
      </c>
      <c r="BM190" s="221" t="s">
        <v>886</v>
      </c>
    </row>
    <row r="191" spans="2:51" s="13" customFormat="1" ht="11.25">
      <c r="B191" s="223"/>
      <c r="C191" s="224"/>
      <c r="D191" s="225" t="s">
        <v>167</v>
      </c>
      <c r="E191" s="226" t="s">
        <v>1</v>
      </c>
      <c r="F191" s="227" t="s">
        <v>168</v>
      </c>
      <c r="G191" s="224"/>
      <c r="H191" s="226" t="s">
        <v>1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AT191" s="233" t="s">
        <v>167</v>
      </c>
      <c r="AU191" s="233" t="s">
        <v>82</v>
      </c>
      <c r="AV191" s="13" t="s">
        <v>80</v>
      </c>
      <c r="AW191" s="13" t="s">
        <v>30</v>
      </c>
      <c r="AX191" s="13" t="s">
        <v>73</v>
      </c>
      <c r="AY191" s="233" t="s">
        <v>159</v>
      </c>
    </row>
    <row r="192" spans="2:51" s="14" customFormat="1" ht="11.25">
      <c r="B192" s="234"/>
      <c r="C192" s="235"/>
      <c r="D192" s="225" t="s">
        <v>167</v>
      </c>
      <c r="E192" s="236" t="s">
        <v>1</v>
      </c>
      <c r="F192" s="237" t="s">
        <v>877</v>
      </c>
      <c r="G192" s="235"/>
      <c r="H192" s="238">
        <v>10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AT192" s="244" t="s">
        <v>167</v>
      </c>
      <c r="AU192" s="244" t="s">
        <v>82</v>
      </c>
      <c r="AV192" s="14" t="s">
        <v>82</v>
      </c>
      <c r="AW192" s="14" t="s">
        <v>30</v>
      </c>
      <c r="AX192" s="14" t="s">
        <v>73</v>
      </c>
      <c r="AY192" s="244" t="s">
        <v>159</v>
      </c>
    </row>
    <row r="193" spans="2:51" s="15" customFormat="1" ht="11.25">
      <c r="B193" s="245"/>
      <c r="C193" s="246"/>
      <c r="D193" s="225" t="s">
        <v>167</v>
      </c>
      <c r="E193" s="247" t="s">
        <v>1</v>
      </c>
      <c r="F193" s="248" t="s">
        <v>171</v>
      </c>
      <c r="G193" s="246"/>
      <c r="H193" s="249">
        <v>10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AT193" s="255" t="s">
        <v>167</v>
      </c>
      <c r="AU193" s="255" t="s">
        <v>82</v>
      </c>
      <c r="AV193" s="15" t="s">
        <v>165</v>
      </c>
      <c r="AW193" s="15" t="s">
        <v>30</v>
      </c>
      <c r="AX193" s="15" t="s">
        <v>80</v>
      </c>
      <c r="AY193" s="255" t="s">
        <v>159</v>
      </c>
    </row>
    <row r="194" spans="1:65" s="2" customFormat="1" ht="16.5" customHeight="1">
      <c r="A194" s="34"/>
      <c r="B194" s="35"/>
      <c r="C194" s="209" t="s">
        <v>256</v>
      </c>
      <c r="D194" s="209" t="s">
        <v>161</v>
      </c>
      <c r="E194" s="210" t="s">
        <v>887</v>
      </c>
      <c r="F194" s="211" t="s">
        <v>888</v>
      </c>
      <c r="G194" s="212" t="s">
        <v>240</v>
      </c>
      <c r="H194" s="213">
        <v>260</v>
      </c>
      <c r="I194" s="214"/>
      <c r="J194" s="215">
        <f>ROUND(I194*H194,2)</f>
        <v>0</v>
      </c>
      <c r="K194" s="216"/>
      <c r="L194" s="39"/>
      <c r="M194" s="217" t="s">
        <v>1</v>
      </c>
      <c r="N194" s="218" t="s">
        <v>38</v>
      </c>
      <c r="O194" s="71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1" t="s">
        <v>165</v>
      </c>
      <c r="AT194" s="221" t="s">
        <v>161</v>
      </c>
      <c r="AU194" s="221" t="s">
        <v>82</v>
      </c>
      <c r="AY194" s="17" t="s">
        <v>159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7" t="s">
        <v>80</v>
      </c>
      <c r="BK194" s="222">
        <f>ROUND(I194*H194,2)</f>
        <v>0</v>
      </c>
      <c r="BL194" s="17" t="s">
        <v>165</v>
      </c>
      <c r="BM194" s="221" t="s">
        <v>889</v>
      </c>
    </row>
    <row r="195" spans="2:51" s="13" customFormat="1" ht="11.25">
      <c r="B195" s="223"/>
      <c r="C195" s="224"/>
      <c r="D195" s="225" t="s">
        <v>167</v>
      </c>
      <c r="E195" s="226" t="s">
        <v>1</v>
      </c>
      <c r="F195" s="227" t="s">
        <v>168</v>
      </c>
      <c r="G195" s="224"/>
      <c r="H195" s="226" t="s">
        <v>1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167</v>
      </c>
      <c r="AU195" s="233" t="s">
        <v>82</v>
      </c>
      <c r="AV195" s="13" t="s">
        <v>80</v>
      </c>
      <c r="AW195" s="13" t="s">
        <v>30</v>
      </c>
      <c r="AX195" s="13" t="s">
        <v>73</v>
      </c>
      <c r="AY195" s="233" t="s">
        <v>159</v>
      </c>
    </row>
    <row r="196" spans="2:51" s="14" customFormat="1" ht="11.25">
      <c r="B196" s="234"/>
      <c r="C196" s="235"/>
      <c r="D196" s="225" t="s">
        <v>167</v>
      </c>
      <c r="E196" s="236" t="s">
        <v>1</v>
      </c>
      <c r="F196" s="237" t="s">
        <v>876</v>
      </c>
      <c r="G196" s="235"/>
      <c r="H196" s="238">
        <v>260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167</v>
      </c>
      <c r="AU196" s="244" t="s">
        <v>82</v>
      </c>
      <c r="AV196" s="14" t="s">
        <v>82</v>
      </c>
      <c r="AW196" s="14" t="s">
        <v>30</v>
      </c>
      <c r="AX196" s="14" t="s">
        <v>73</v>
      </c>
      <c r="AY196" s="244" t="s">
        <v>159</v>
      </c>
    </row>
    <row r="197" spans="2:51" s="15" customFormat="1" ht="11.25">
      <c r="B197" s="245"/>
      <c r="C197" s="246"/>
      <c r="D197" s="225" t="s">
        <v>167</v>
      </c>
      <c r="E197" s="247" t="s">
        <v>1</v>
      </c>
      <c r="F197" s="248" t="s">
        <v>171</v>
      </c>
      <c r="G197" s="246"/>
      <c r="H197" s="249">
        <v>260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167</v>
      </c>
      <c r="AU197" s="255" t="s">
        <v>82</v>
      </c>
      <c r="AV197" s="15" t="s">
        <v>165</v>
      </c>
      <c r="AW197" s="15" t="s">
        <v>30</v>
      </c>
      <c r="AX197" s="15" t="s">
        <v>80</v>
      </c>
      <c r="AY197" s="255" t="s">
        <v>159</v>
      </c>
    </row>
    <row r="198" spans="1:65" s="2" customFormat="1" ht="16.5" customHeight="1">
      <c r="A198" s="34"/>
      <c r="B198" s="35"/>
      <c r="C198" s="209" t="s">
        <v>261</v>
      </c>
      <c r="D198" s="209" t="s">
        <v>161</v>
      </c>
      <c r="E198" s="210" t="s">
        <v>890</v>
      </c>
      <c r="F198" s="211" t="s">
        <v>891</v>
      </c>
      <c r="G198" s="212" t="s">
        <v>240</v>
      </c>
      <c r="H198" s="213">
        <v>50</v>
      </c>
      <c r="I198" s="214"/>
      <c r="J198" s="215">
        <f>ROUND(I198*H198,2)</f>
        <v>0</v>
      </c>
      <c r="K198" s="216"/>
      <c r="L198" s="39"/>
      <c r="M198" s="217" t="s">
        <v>1</v>
      </c>
      <c r="N198" s="218" t="s">
        <v>38</v>
      </c>
      <c r="O198" s="71"/>
      <c r="P198" s="219">
        <f>O198*H198</f>
        <v>0</v>
      </c>
      <c r="Q198" s="219">
        <v>0</v>
      </c>
      <c r="R198" s="219">
        <f>Q198*H198</f>
        <v>0</v>
      </c>
      <c r="S198" s="219">
        <v>0</v>
      </c>
      <c r="T198" s="22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1" t="s">
        <v>165</v>
      </c>
      <c r="AT198" s="221" t="s">
        <v>161</v>
      </c>
      <c r="AU198" s="221" t="s">
        <v>82</v>
      </c>
      <c r="AY198" s="17" t="s">
        <v>159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7" t="s">
        <v>80</v>
      </c>
      <c r="BK198" s="222">
        <f>ROUND(I198*H198,2)</f>
        <v>0</v>
      </c>
      <c r="BL198" s="17" t="s">
        <v>165</v>
      </c>
      <c r="BM198" s="221" t="s">
        <v>892</v>
      </c>
    </row>
    <row r="199" spans="2:51" s="13" customFormat="1" ht="11.25">
      <c r="B199" s="223"/>
      <c r="C199" s="224"/>
      <c r="D199" s="225" t="s">
        <v>167</v>
      </c>
      <c r="E199" s="226" t="s">
        <v>1</v>
      </c>
      <c r="F199" s="227" t="s">
        <v>374</v>
      </c>
      <c r="G199" s="224"/>
      <c r="H199" s="226" t="s">
        <v>1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167</v>
      </c>
      <c r="AU199" s="233" t="s">
        <v>82</v>
      </c>
      <c r="AV199" s="13" t="s">
        <v>80</v>
      </c>
      <c r="AW199" s="13" t="s">
        <v>30</v>
      </c>
      <c r="AX199" s="13" t="s">
        <v>73</v>
      </c>
      <c r="AY199" s="233" t="s">
        <v>159</v>
      </c>
    </row>
    <row r="200" spans="2:51" s="13" customFormat="1" ht="11.25">
      <c r="B200" s="223"/>
      <c r="C200" s="224"/>
      <c r="D200" s="225" t="s">
        <v>167</v>
      </c>
      <c r="E200" s="226" t="s">
        <v>1</v>
      </c>
      <c r="F200" s="227" t="s">
        <v>893</v>
      </c>
      <c r="G200" s="224"/>
      <c r="H200" s="226" t="s">
        <v>1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167</v>
      </c>
      <c r="AU200" s="233" t="s">
        <v>82</v>
      </c>
      <c r="AV200" s="13" t="s">
        <v>80</v>
      </c>
      <c r="AW200" s="13" t="s">
        <v>30</v>
      </c>
      <c r="AX200" s="13" t="s">
        <v>73</v>
      </c>
      <c r="AY200" s="233" t="s">
        <v>159</v>
      </c>
    </row>
    <row r="201" spans="2:51" s="14" customFormat="1" ht="11.25">
      <c r="B201" s="234"/>
      <c r="C201" s="235"/>
      <c r="D201" s="225" t="s">
        <v>167</v>
      </c>
      <c r="E201" s="236" t="s">
        <v>1</v>
      </c>
      <c r="F201" s="237" t="s">
        <v>470</v>
      </c>
      <c r="G201" s="235"/>
      <c r="H201" s="238">
        <v>50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167</v>
      </c>
      <c r="AU201" s="244" t="s">
        <v>82</v>
      </c>
      <c r="AV201" s="14" t="s">
        <v>82</v>
      </c>
      <c r="AW201" s="14" t="s">
        <v>30</v>
      </c>
      <c r="AX201" s="14" t="s">
        <v>73</v>
      </c>
      <c r="AY201" s="244" t="s">
        <v>159</v>
      </c>
    </row>
    <row r="202" spans="2:51" s="15" customFormat="1" ht="11.25">
      <c r="B202" s="245"/>
      <c r="C202" s="246"/>
      <c r="D202" s="225" t="s">
        <v>167</v>
      </c>
      <c r="E202" s="247" t="s">
        <v>1</v>
      </c>
      <c r="F202" s="248" t="s">
        <v>171</v>
      </c>
      <c r="G202" s="246"/>
      <c r="H202" s="249">
        <v>50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AT202" s="255" t="s">
        <v>167</v>
      </c>
      <c r="AU202" s="255" t="s">
        <v>82</v>
      </c>
      <c r="AV202" s="15" t="s">
        <v>165</v>
      </c>
      <c r="AW202" s="15" t="s">
        <v>30</v>
      </c>
      <c r="AX202" s="15" t="s">
        <v>80</v>
      </c>
      <c r="AY202" s="255" t="s">
        <v>159</v>
      </c>
    </row>
    <row r="203" spans="1:65" s="2" customFormat="1" ht="21.75" customHeight="1">
      <c r="A203" s="34"/>
      <c r="B203" s="35"/>
      <c r="C203" s="209" t="s">
        <v>267</v>
      </c>
      <c r="D203" s="209" t="s">
        <v>161</v>
      </c>
      <c r="E203" s="210" t="s">
        <v>894</v>
      </c>
      <c r="F203" s="211" t="s">
        <v>895</v>
      </c>
      <c r="G203" s="212" t="s">
        <v>240</v>
      </c>
      <c r="H203" s="213">
        <v>10</v>
      </c>
      <c r="I203" s="214"/>
      <c r="J203" s="215">
        <f>ROUND(I203*H203,2)</f>
        <v>0</v>
      </c>
      <c r="K203" s="216"/>
      <c r="L203" s="39"/>
      <c r="M203" s="217" t="s">
        <v>1</v>
      </c>
      <c r="N203" s="218" t="s">
        <v>38</v>
      </c>
      <c r="O203" s="71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1" t="s">
        <v>165</v>
      </c>
      <c r="AT203" s="221" t="s">
        <v>161</v>
      </c>
      <c r="AU203" s="221" t="s">
        <v>82</v>
      </c>
      <c r="AY203" s="17" t="s">
        <v>159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7" t="s">
        <v>80</v>
      </c>
      <c r="BK203" s="222">
        <f>ROUND(I203*H203,2)</f>
        <v>0</v>
      </c>
      <c r="BL203" s="17" t="s">
        <v>165</v>
      </c>
      <c r="BM203" s="221" t="s">
        <v>896</v>
      </c>
    </row>
    <row r="204" spans="2:51" s="13" customFormat="1" ht="11.25">
      <c r="B204" s="223"/>
      <c r="C204" s="224"/>
      <c r="D204" s="225" t="s">
        <v>167</v>
      </c>
      <c r="E204" s="226" t="s">
        <v>1</v>
      </c>
      <c r="F204" s="227" t="s">
        <v>168</v>
      </c>
      <c r="G204" s="224"/>
      <c r="H204" s="226" t="s">
        <v>1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167</v>
      </c>
      <c r="AU204" s="233" t="s">
        <v>82</v>
      </c>
      <c r="AV204" s="13" t="s">
        <v>80</v>
      </c>
      <c r="AW204" s="13" t="s">
        <v>30</v>
      </c>
      <c r="AX204" s="13" t="s">
        <v>73</v>
      </c>
      <c r="AY204" s="233" t="s">
        <v>159</v>
      </c>
    </row>
    <row r="205" spans="2:51" s="14" customFormat="1" ht="11.25">
      <c r="B205" s="234"/>
      <c r="C205" s="235"/>
      <c r="D205" s="225" t="s">
        <v>167</v>
      </c>
      <c r="E205" s="236" t="s">
        <v>1</v>
      </c>
      <c r="F205" s="237" t="s">
        <v>877</v>
      </c>
      <c r="G205" s="235"/>
      <c r="H205" s="238">
        <v>10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167</v>
      </c>
      <c r="AU205" s="244" t="s">
        <v>82</v>
      </c>
      <c r="AV205" s="14" t="s">
        <v>82</v>
      </c>
      <c r="AW205" s="14" t="s">
        <v>30</v>
      </c>
      <c r="AX205" s="14" t="s">
        <v>73</v>
      </c>
      <c r="AY205" s="244" t="s">
        <v>159</v>
      </c>
    </row>
    <row r="206" spans="2:51" s="15" customFormat="1" ht="11.25">
      <c r="B206" s="245"/>
      <c r="C206" s="246"/>
      <c r="D206" s="225" t="s">
        <v>167</v>
      </c>
      <c r="E206" s="247" t="s">
        <v>1</v>
      </c>
      <c r="F206" s="248" t="s">
        <v>171</v>
      </c>
      <c r="G206" s="246"/>
      <c r="H206" s="249">
        <v>10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AT206" s="255" t="s">
        <v>167</v>
      </c>
      <c r="AU206" s="255" t="s">
        <v>82</v>
      </c>
      <c r="AV206" s="15" t="s">
        <v>165</v>
      </c>
      <c r="AW206" s="15" t="s">
        <v>30</v>
      </c>
      <c r="AX206" s="15" t="s">
        <v>80</v>
      </c>
      <c r="AY206" s="255" t="s">
        <v>159</v>
      </c>
    </row>
    <row r="207" spans="1:65" s="2" customFormat="1" ht="21.75" customHeight="1">
      <c r="A207" s="34"/>
      <c r="B207" s="35"/>
      <c r="C207" s="209" t="s">
        <v>7</v>
      </c>
      <c r="D207" s="209" t="s">
        <v>161</v>
      </c>
      <c r="E207" s="210" t="s">
        <v>897</v>
      </c>
      <c r="F207" s="211" t="s">
        <v>898</v>
      </c>
      <c r="G207" s="212" t="s">
        <v>240</v>
      </c>
      <c r="H207" s="213">
        <v>10</v>
      </c>
      <c r="I207" s="214"/>
      <c r="J207" s="215">
        <f>ROUND(I207*H207,2)</f>
        <v>0</v>
      </c>
      <c r="K207" s="216"/>
      <c r="L207" s="39"/>
      <c r="M207" s="217" t="s">
        <v>1</v>
      </c>
      <c r="N207" s="218" t="s">
        <v>38</v>
      </c>
      <c r="O207" s="71"/>
      <c r="P207" s="219">
        <f>O207*H207</f>
        <v>0</v>
      </c>
      <c r="Q207" s="219">
        <v>0</v>
      </c>
      <c r="R207" s="219">
        <f>Q207*H207</f>
        <v>0</v>
      </c>
      <c r="S207" s="219">
        <v>0</v>
      </c>
      <c r="T207" s="22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1" t="s">
        <v>165</v>
      </c>
      <c r="AT207" s="221" t="s">
        <v>161</v>
      </c>
      <c r="AU207" s="221" t="s">
        <v>82</v>
      </c>
      <c r="AY207" s="17" t="s">
        <v>159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7" t="s">
        <v>80</v>
      </c>
      <c r="BK207" s="222">
        <f>ROUND(I207*H207,2)</f>
        <v>0</v>
      </c>
      <c r="BL207" s="17" t="s">
        <v>165</v>
      </c>
      <c r="BM207" s="221" t="s">
        <v>899</v>
      </c>
    </row>
    <row r="208" spans="2:51" s="13" customFormat="1" ht="11.25">
      <c r="B208" s="223"/>
      <c r="C208" s="224"/>
      <c r="D208" s="225" t="s">
        <v>167</v>
      </c>
      <c r="E208" s="226" t="s">
        <v>1</v>
      </c>
      <c r="F208" s="227" t="s">
        <v>168</v>
      </c>
      <c r="G208" s="224"/>
      <c r="H208" s="226" t="s">
        <v>1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167</v>
      </c>
      <c r="AU208" s="233" t="s">
        <v>82</v>
      </c>
      <c r="AV208" s="13" t="s">
        <v>80</v>
      </c>
      <c r="AW208" s="13" t="s">
        <v>30</v>
      </c>
      <c r="AX208" s="13" t="s">
        <v>73</v>
      </c>
      <c r="AY208" s="233" t="s">
        <v>159</v>
      </c>
    </row>
    <row r="209" spans="2:51" s="14" customFormat="1" ht="11.25">
      <c r="B209" s="234"/>
      <c r="C209" s="235"/>
      <c r="D209" s="225" t="s">
        <v>167</v>
      </c>
      <c r="E209" s="236" t="s">
        <v>1</v>
      </c>
      <c r="F209" s="237" t="s">
        <v>877</v>
      </c>
      <c r="G209" s="235"/>
      <c r="H209" s="238">
        <v>10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AT209" s="244" t="s">
        <v>167</v>
      </c>
      <c r="AU209" s="244" t="s">
        <v>82</v>
      </c>
      <c r="AV209" s="14" t="s">
        <v>82</v>
      </c>
      <c r="AW209" s="14" t="s">
        <v>30</v>
      </c>
      <c r="AX209" s="14" t="s">
        <v>73</v>
      </c>
      <c r="AY209" s="244" t="s">
        <v>159</v>
      </c>
    </row>
    <row r="210" spans="2:51" s="15" customFormat="1" ht="11.25">
      <c r="B210" s="245"/>
      <c r="C210" s="246"/>
      <c r="D210" s="225" t="s">
        <v>167</v>
      </c>
      <c r="E210" s="247" t="s">
        <v>1</v>
      </c>
      <c r="F210" s="248" t="s">
        <v>171</v>
      </c>
      <c r="G210" s="246"/>
      <c r="H210" s="249">
        <v>10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AT210" s="255" t="s">
        <v>167</v>
      </c>
      <c r="AU210" s="255" t="s">
        <v>82</v>
      </c>
      <c r="AV210" s="15" t="s">
        <v>165</v>
      </c>
      <c r="AW210" s="15" t="s">
        <v>30</v>
      </c>
      <c r="AX210" s="15" t="s">
        <v>80</v>
      </c>
      <c r="AY210" s="255" t="s">
        <v>159</v>
      </c>
    </row>
    <row r="211" spans="1:65" s="2" customFormat="1" ht="21.75" customHeight="1">
      <c r="A211" s="34"/>
      <c r="B211" s="35"/>
      <c r="C211" s="209" t="s">
        <v>276</v>
      </c>
      <c r="D211" s="209" t="s">
        <v>161</v>
      </c>
      <c r="E211" s="210" t="s">
        <v>900</v>
      </c>
      <c r="F211" s="211" t="s">
        <v>901</v>
      </c>
      <c r="G211" s="212" t="s">
        <v>240</v>
      </c>
      <c r="H211" s="213">
        <v>10</v>
      </c>
      <c r="I211" s="214"/>
      <c r="J211" s="215">
        <f>ROUND(I211*H211,2)</f>
        <v>0</v>
      </c>
      <c r="K211" s="216"/>
      <c r="L211" s="39"/>
      <c r="M211" s="217" t="s">
        <v>1</v>
      </c>
      <c r="N211" s="218" t="s">
        <v>38</v>
      </c>
      <c r="O211" s="71"/>
      <c r="P211" s="219">
        <f>O211*H211</f>
        <v>0</v>
      </c>
      <c r="Q211" s="219">
        <v>0</v>
      </c>
      <c r="R211" s="219">
        <f>Q211*H211</f>
        <v>0</v>
      </c>
      <c r="S211" s="219">
        <v>0</v>
      </c>
      <c r="T211" s="22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1" t="s">
        <v>165</v>
      </c>
      <c r="AT211" s="221" t="s">
        <v>161</v>
      </c>
      <c r="AU211" s="221" t="s">
        <v>82</v>
      </c>
      <c r="AY211" s="17" t="s">
        <v>159</v>
      </c>
      <c r="BE211" s="222">
        <f>IF(N211="základní",J211,0)</f>
        <v>0</v>
      </c>
      <c r="BF211" s="222">
        <f>IF(N211="snížená",J211,0)</f>
        <v>0</v>
      </c>
      <c r="BG211" s="222">
        <f>IF(N211="zákl. přenesená",J211,0)</f>
        <v>0</v>
      </c>
      <c r="BH211" s="222">
        <f>IF(N211="sníž. přenesená",J211,0)</f>
        <v>0</v>
      </c>
      <c r="BI211" s="222">
        <f>IF(N211="nulová",J211,0)</f>
        <v>0</v>
      </c>
      <c r="BJ211" s="17" t="s">
        <v>80</v>
      </c>
      <c r="BK211" s="222">
        <f>ROUND(I211*H211,2)</f>
        <v>0</v>
      </c>
      <c r="BL211" s="17" t="s">
        <v>165</v>
      </c>
      <c r="BM211" s="221" t="s">
        <v>902</v>
      </c>
    </row>
    <row r="212" spans="2:51" s="13" customFormat="1" ht="11.25">
      <c r="B212" s="223"/>
      <c r="C212" s="224"/>
      <c r="D212" s="225" t="s">
        <v>167</v>
      </c>
      <c r="E212" s="226" t="s">
        <v>1</v>
      </c>
      <c r="F212" s="227" t="s">
        <v>168</v>
      </c>
      <c r="G212" s="224"/>
      <c r="H212" s="226" t="s">
        <v>1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167</v>
      </c>
      <c r="AU212" s="233" t="s">
        <v>82</v>
      </c>
      <c r="AV212" s="13" t="s">
        <v>80</v>
      </c>
      <c r="AW212" s="13" t="s">
        <v>30</v>
      </c>
      <c r="AX212" s="13" t="s">
        <v>73</v>
      </c>
      <c r="AY212" s="233" t="s">
        <v>159</v>
      </c>
    </row>
    <row r="213" spans="2:51" s="14" customFormat="1" ht="11.25">
      <c r="B213" s="234"/>
      <c r="C213" s="235"/>
      <c r="D213" s="225" t="s">
        <v>167</v>
      </c>
      <c r="E213" s="236" t="s">
        <v>1</v>
      </c>
      <c r="F213" s="237" t="s">
        <v>877</v>
      </c>
      <c r="G213" s="235"/>
      <c r="H213" s="238">
        <v>10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AT213" s="244" t="s">
        <v>167</v>
      </c>
      <c r="AU213" s="244" t="s">
        <v>82</v>
      </c>
      <c r="AV213" s="14" t="s">
        <v>82</v>
      </c>
      <c r="AW213" s="14" t="s">
        <v>30</v>
      </c>
      <c r="AX213" s="14" t="s">
        <v>73</v>
      </c>
      <c r="AY213" s="244" t="s">
        <v>159</v>
      </c>
    </row>
    <row r="214" spans="2:51" s="15" customFormat="1" ht="11.25">
      <c r="B214" s="245"/>
      <c r="C214" s="246"/>
      <c r="D214" s="225" t="s">
        <v>167</v>
      </c>
      <c r="E214" s="247" t="s">
        <v>1</v>
      </c>
      <c r="F214" s="248" t="s">
        <v>171</v>
      </c>
      <c r="G214" s="246"/>
      <c r="H214" s="249">
        <v>10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AT214" s="255" t="s">
        <v>167</v>
      </c>
      <c r="AU214" s="255" t="s">
        <v>82</v>
      </c>
      <c r="AV214" s="15" t="s">
        <v>165</v>
      </c>
      <c r="AW214" s="15" t="s">
        <v>30</v>
      </c>
      <c r="AX214" s="15" t="s">
        <v>80</v>
      </c>
      <c r="AY214" s="255" t="s">
        <v>159</v>
      </c>
    </row>
    <row r="215" spans="1:65" s="2" customFormat="1" ht="21.75" customHeight="1">
      <c r="A215" s="34"/>
      <c r="B215" s="35"/>
      <c r="C215" s="209" t="s">
        <v>281</v>
      </c>
      <c r="D215" s="209" t="s">
        <v>161</v>
      </c>
      <c r="E215" s="210" t="s">
        <v>903</v>
      </c>
      <c r="F215" s="211" t="s">
        <v>904</v>
      </c>
      <c r="G215" s="212" t="s">
        <v>240</v>
      </c>
      <c r="H215" s="213">
        <v>10</v>
      </c>
      <c r="I215" s="214"/>
      <c r="J215" s="215">
        <f>ROUND(I215*H215,2)</f>
        <v>0</v>
      </c>
      <c r="K215" s="216"/>
      <c r="L215" s="39"/>
      <c r="M215" s="217" t="s">
        <v>1</v>
      </c>
      <c r="N215" s="218" t="s">
        <v>38</v>
      </c>
      <c r="O215" s="71"/>
      <c r="P215" s="219">
        <f>O215*H215</f>
        <v>0</v>
      </c>
      <c r="Q215" s="219">
        <v>0</v>
      </c>
      <c r="R215" s="219">
        <f>Q215*H215</f>
        <v>0</v>
      </c>
      <c r="S215" s="219">
        <v>0</v>
      </c>
      <c r="T215" s="22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1" t="s">
        <v>165</v>
      </c>
      <c r="AT215" s="221" t="s">
        <v>161</v>
      </c>
      <c r="AU215" s="221" t="s">
        <v>82</v>
      </c>
      <c r="AY215" s="17" t="s">
        <v>159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7" t="s">
        <v>80</v>
      </c>
      <c r="BK215" s="222">
        <f>ROUND(I215*H215,2)</f>
        <v>0</v>
      </c>
      <c r="BL215" s="17" t="s">
        <v>165</v>
      </c>
      <c r="BM215" s="221" t="s">
        <v>905</v>
      </c>
    </row>
    <row r="216" spans="2:51" s="13" customFormat="1" ht="11.25">
      <c r="B216" s="223"/>
      <c r="C216" s="224"/>
      <c r="D216" s="225" t="s">
        <v>167</v>
      </c>
      <c r="E216" s="226" t="s">
        <v>1</v>
      </c>
      <c r="F216" s="227" t="s">
        <v>168</v>
      </c>
      <c r="G216" s="224"/>
      <c r="H216" s="226" t="s">
        <v>1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167</v>
      </c>
      <c r="AU216" s="233" t="s">
        <v>82</v>
      </c>
      <c r="AV216" s="13" t="s">
        <v>80</v>
      </c>
      <c r="AW216" s="13" t="s">
        <v>30</v>
      </c>
      <c r="AX216" s="13" t="s">
        <v>73</v>
      </c>
      <c r="AY216" s="233" t="s">
        <v>159</v>
      </c>
    </row>
    <row r="217" spans="2:51" s="14" customFormat="1" ht="11.25">
      <c r="B217" s="234"/>
      <c r="C217" s="235"/>
      <c r="D217" s="225" t="s">
        <v>167</v>
      </c>
      <c r="E217" s="236" t="s">
        <v>1</v>
      </c>
      <c r="F217" s="237" t="s">
        <v>877</v>
      </c>
      <c r="G217" s="235"/>
      <c r="H217" s="238">
        <v>10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AT217" s="244" t="s">
        <v>167</v>
      </c>
      <c r="AU217" s="244" t="s">
        <v>82</v>
      </c>
      <c r="AV217" s="14" t="s">
        <v>82</v>
      </c>
      <c r="AW217" s="14" t="s">
        <v>30</v>
      </c>
      <c r="AX217" s="14" t="s">
        <v>73</v>
      </c>
      <c r="AY217" s="244" t="s">
        <v>159</v>
      </c>
    </row>
    <row r="218" spans="2:51" s="15" customFormat="1" ht="11.25">
      <c r="B218" s="245"/>
      <c r="C218" s="246"/>
      <c r="D218" s="225" t="s">
        <v>167</v>
      </c>
      <c r="E218" s="247" t="s">
        <v>1</v>
      </c>
      <c r="F218" s="248" t="s">
        <v>171</v>
      </c>
      <c r="G218" s="246"/>
      <c r="H218" s="249">
        <v>10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AT218" s="255" t="s">
        <v>167</v>
      </c>
      <c r="AU218" s="255" t="s">
        <v>82</v>
      </c>
      <c r="AV218" s="15" t="s">
        <v>165</v>
      </c>
      <c r="AW218" s="15" t="s">
        <v>30</v>
      </c>
      <c r="AX218" s="15" t="s">
        <v>80</v>
      </c>
      <c r="AY218" s="255" t="s">
        <v>159</v>
      </c>
    </row>
    <row r="219" spans="1:65" s="2" customFormat="1" ht="21.75" customHeight="1">
      <c r="A219" s="34"/>
      <c r="B219" s="35"/>
      <c r="C219" s="209" t="s">
        <v>287</v>
      </c>
      <c r="D219" s="209" t="s">
        <v>161</v>
      </c>
      <c r="E219" s="210" t="s">
        <v>906</v>
      </c>
      <c r="F219" s="211" t="s">
        <v>907</v>
      </c>
      <c r="G219" s="212" t="s">
        <v>240</v>
      </c>
      <c r="H219" s="213">
        <v>10</v>
      </c>
      <c r="I219" s="214"/>
      <c r="J219" s="215">
        <f>ROUND(I219*H219,2)</f>
        <v>0</v>
      </c>
      <c r="K219" s="216"/>
      <c r="L219" s="39"/>
      <c r="M219" s="217" t="s">
        <v>1</v>
      </c>
      <c r="N219" s="218" t="s">
        <v>38</v>
      </c>
      <c r="O219" s="71"/>
      <c r="P219" s="219">
        <f>O219*H219</f>
        <v>0</v>
      </c>
      <c r="Q219" s="219">
        <v>0</v>
      </c>
      <c r="R219" s="219">
        <f>Q219*H219</f>
        <v>0</v>
      </c>
      <c r="S219" s="219">
        <v>0</v>
      </c>
      <c r="T219" s="220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1" t="s">
        <v>165</v>
      </c>
      <c r="AT219" s="221" t="s">
        <v>161</v>
      </c>
      <c r="AU219" s="221" t="s">
        <v>82</v>
      </c>
      <c r="AY219" s="17" t="s">
        <v>159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7" t="s">
        <v>80</v>
      </c>
      <c r="BK219" s="222">
        <f>ROUND(I219*H219,2)</f>
        <v>0</v>
      </c>
      <c r="BL219" s="17" t="s">
        <v>165</v>
      </c>
      <c r="BM219" s="221" t="s">
        <v>908</v>
      </c>
    </row>
    <row r="220" spans="2:51" s="13" customFormat="1" ht="11.25">
      <c r="B220" s="223"/>
      <c r="C220" s="224"/>
      <c r="D220" s="225" t="s">
        <v>167</v>
      </c>
      <c r="E220" s="226" t="s">
        <v>1</v>
      </c>
      <c r="F220" s="227" t="s">
        <v>168</v>
      </c>
      <c r="G220" s="224"/>
      <c r="H220" s="226" t="s">
        <v>1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167</v>
      </c>
      <c r="AU220" s="233" t="s">
        <v>82</v>
      </c>
      <c r="AV220" s="13" t="s">
        <v>80</v>
      </c>
      <c r="AW220" s="13" t="s">
        <v>30</v>
      </c>
      <c r="AX220" s="13" t="s">
        <v>73</v>
      </c>
      <c r="AY220" s="233" t="s">
        <v>159</v>
      </c>
    </row>
    <row r="221" spans="2:51" s="14" customFormat="1" ht="11.25">
      <c r="B221" s="234"/>
      <c r="C221" s="235"/>
      <c r="D221" s="225" t="s">
        <v>167</v>
      </c>
      <c r="E221" s="236" t="s">
        <v>1</v>
      </c>
      <c r="F221" s="237" t="s">
        <v>877</v>
      </c>
      <c r="G221" s="235"/>
      <c r="H221" s="238">
        <v>10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AT221" s="244" t="s">
        <v>167</v>
      </c>
      <c r="AU221" s="244" t="s">
        <v>82</v>
      </c>
      <c r="AV221" s="14" t="s">
        <v>82</v>
      </c>
      <c r="AW221" s="14" t="s">
        <v>30</v>
      </c>
      <c r="AX221" s="14" t="s">
        <v>73</v>
      </c>
      <c r="AY221" s="244" t="s">
        <v>159</v>
      </c>
    </row>
    <row r="222" spans="2:51" s="15" customFormat="1" ht="11.25">
      <c r="B222" s="245"/>
      <c r="C222" s="246"/>
      <c r="D222" s="225" t="s">
        <v>167</v>
      </c>
      <c r="E222" s="247" t="s">
        <v>1</v>
      </c>
      <c r="F222" s="248" t="s">
        <v>171</v>
      </c>
      <c r="G222" s="246"/>
      <c r="H222" s="249">
        <v>10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167</v>
      </c>
      <c r="AU222" s="255" t="s">
        <v>82</v>
      </c>
      <c r="AV222" s="15" t="s">
        <v>165</v>
      </c>
      <c r="AW222" s="15" t="s">
        <v>30</v>
      </c>
      <c r="AX222" s="15" t="s">
        <v>80</v>
      </c>
      <c r="AY222" s="255" t="s">
        <v>159</v>
      </c>
    </row>
    <row r="223" spans="1:65" s="2" customFormat="1" ht="21.75" customHeight="1">
      <c r="A223" s="34"/>
      <c r="B223" s="35"/>
      <c r="C223" s="209" t="s">
        <v>291</v>
      </c>
      <c r="D223" s="209" t="s">
        <v>161</v>
      </c>
      <c r="E223" s="210" t="s">
        <v>909</v>
      </c>
      <c r="F223" s="211" t="s">
        <v>910</v>
      </c>
      <c r="G223" s="212" t="s">
        <v>240</v>
      </c>
      <c r="H223" s="213">
        <v>171</v>
      </c>
      <c r="I223" s="214"/>
      <c r="J223" s="215">
        <f>ROUND(I223*H223,2)</f>
        <v>0</v>
      </c>
      <c r="K223" s="216"/>
      <c r="L223" s="39"/>
      <c r="M223" s="217" t="s">
        <v>1</v>
      </c>
      <c r="N223" s="218" t="s">
        <v>38</v>
      </c>
      <c r="O223" s="71"/>
      <c r="P223" s="219">
        <f>O223*H223</f>
        <v>0</v>
      </c>
      <c r="Q223" s="219">
        <v>0.08425</v>
      </c>
      <c r="R223" s="219">
        <f>Q223*H223</f>
        <v>14.40675</v>
      </c>
      <c r="S223" s="219">
        <v>0</v>
      </c>
      <c r="T223" s="22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1" t="s">
        <v>165</v>
      </c>
      <c r="AT223" s="221" t="s">
        <v>161</v>
      </c>
      <c r="AU223" s="221" t="s">
        <v>82</v>
      </c>
      <c r="AY223" s="17" t="s">
        <v>159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7" t="s">
        <v>80</v>
      </c>
      <c r="BK223" s="222">
        <f>ROUND(I223*H223,2)</f>
        <v>0</v>
      </c>
      <c r="BL223" s="17" t="s">
        <v>165</v>
      </c>
      <c r="BM223" s="221" t="s">
        <v>911</v>
      </c>
    </row>
    <row r="224" spans="2:51" s="13" customFormat="1" ht="11.25">
      <c r="B224" s="223"/>
      <c r="C224" s="224"/>
      <c r="D224" s="225" t="s">
        <v>167</v>
      </c>
      <c r="E224" s="226" t="s">
        <v>1</v>
      </c>
      <c r="F224" s="227" t="s">
        <v>168</v>
      </c>
      <c r="G224" s="224"/>
      <c r="H224" s="226" t="s">
        <v>1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167</v>
      </c>
      <c r="AU224" s="233" t="s">
        <v>82</v>
      </c>
      <c r="AV224" s="13" t="s">
        <v>80</v>
      </c>
      <c r="AW224" s="13" t="s">
        <v>30</v>
      </c>
      <c r="AX224" s="13" t="s">
        <v>73</v>
      </c>
      <c r="AY224" s="233" t="s">
        <v>159</v>
      </c>
    </row>
    <row r="225" spans="2:51" s="14" customFormat="1" ht="11.25">
      <c r="B225" s="234"/>
      <c r="C225" s="235"/>
      <c r="D225" s="225" t="s">
        <v>167</v>
      </c>
      <c r="E225" s="236" t="s">
        <v>1</v>
      </c>
      <c r="F225" s="237" t="s">
        <v>875</v>
      </c>
      <c r="G225" s="235"/>
      <c r="H225" s="238">
        <v>171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167</v>
      </c>
      <c r="AU225" s="244" t="s">
        <v>82</v>
      </c>
      <c r="AV225" s="14" t="s">
        <v>82</v>
      </c>
      <c r="AW225" s="14" t="s">
        <v>30</v>
      </c>
      <c r="AX225" s="14" t="s">
        <v>73</v>
      </c>
      <c r="AY225" s="244" t="s">
        <v>159</v>
      </c>
    </row>
    <row r="226" spans="2:51" s="15" customFormat="1" ht="11.25">
      <c r="B226" s="245"/>
      <c r="C226" s="246"/>
      <c r="D226" s="225" t="s">
        <v>167</v>
      </c>
      <c r="E226" s="247" t="s">
        <v>1</v>
      </c>
      <c r="F226" s="248" t="s">
        <v>171</v>
      </c>
      <c r="G226" s="246"/>
      <c r="H226" s="249">
        <v>171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167</v>
      </c>
      <c r="AU226" s="255" t="s">
        <v>82</v>
      </c>
      <c r="AV226" s="15" t="s">
        <v>165</v>
      </c>
      <c r="AW226" s="15" t="s">
        <v>30</v>
      </c>
      <c r="AX226" s="15" t="s">
        <v>80</v>
      </c>
      <c r="AY226" s="255" t="s">
        <v>159</v>
      </c>
    </row>
    <row r="227" spans="1:65" s="2" customFormat="1" ht="16.5" customHeight="1">
      <c r="A227" s="34"/>
      <c r="B227" s="35"/>
      <c r="C227" s="256" t="s">
        <v>296</v>
      </c>
      <c r="D227" s="256" t="s">
        <v>245</v>
      </c>
      <c r="E227" s="257" t="s">
        <v>912</v>
      </c>
      <c r="F227" s="258" t="s">
        <v>913</v>
      </c>
      <c r="G227" s="259" t="s">
        <v>240</v>
      </c>
      <c r="H227" s="260">
        <v>19.38</v>
      </c>
      <c r="I227" s="261"/>
      <c r="J227" s="262">
        <f>ROUND(I227*H227,2)</f>
        <v>0</v>
      </c>
      <c r="K227" s="263"/>
      <c r="L227" s="264"/>
      <c r="M227" s="265" t="s">
        <v>1</v>
      </c>
      <c r="N227" s="266" t="s">
        <v>38</v>
      </c>
      <c r="O227" s="71"/>
      <c r="P227" s="219">
        <f>O227*H227</f>
        <v>0</v>
      </c>
      <c r="Q227" s="219">
        <v>0.131</v>
      </c>
      <c r="R227" s="219">
        <f>Q227*H227</f>
        <v>2.53878</v>
      </c>
      <c r="S227" s="219">
        <v>0</v>
      </c>
      <c r="T227" s="22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1" t="s">
        <v>201</v>
      </c>
      <c r="AT227" s="221" t="s">
        <v>245</v>
      </c>
      <c r="AU227" s="221" t="s">
        <v>82</v>
      </c>
      <c r="AY227" s="17" t="s">
        <v>159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7" t="s">
        <v>80</v>
      </c>
      <c r="BK227" s="222">
        <f>ROUND(I227*H227,2)</f>
        <v>0</v>
      </c>
      <c r="BL227" s="17" t="s">
        <v>165</v>
      </c>
      <c r="BM227" s="221" t="s">
        <v>914</v>
      </c>
    </row>
    <row r="228" spans="2:51" s="14" customFormat="1" ht="11.25">
      <c r="B228" s="234"/>
      <c r="C228" s="235"/>
      <c r="D228" s="225" t="s">
        <v>167</v>
      </c>
      <c r="E228" s="236" t="s">
        <v>1</v>
      </c>
      <c r="F228" s="237" t="s">
        <v>915</v>
      </c>
      <c r="G228" s="235"/>
      <c r="H228" s="238">
        <v>19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167</v>
      </c>
      <c r="AU228" s="244" t="s">
        <v>82</v>
      </c>
      <c r="AV228" s="14" t="s">
        <v>82</v>
      </c>
      <c r="AW228" s="14" t="s">
        <v>30</v>
      </c>
      <c r="AX228" s="14" t="s">
        <v>73</v>
      </c>
      <c r="AY228" s="244" t="s">
        <v>159</v>
      </c>
    </row>
    <row r="229" spans="2:51" s="15" customFormat="1" ht="11.25">
      <c r="B229" s="245"/>
      <c r="C229" s="246"/>
      <c r="D229" s="225" t="s">
        <v>167</v>
      </c>
      <c r="E229" s="247" t="s">
        <v>1</v>
      </c>
      <c r="F229" s="248" t="s">
        <v>171</v>
      </c>
      <c r="G229" s="246"/>
      <c r="H229" s="249">
        <v>19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AT229" s="255" t="s">
        <v>167</v>
      </c>
      <c r="AU229" s="255" t="s">
        <v>82</v>
      </c>
      <c r="AV229" s="15" t="s">
        <v>165</v>
      </c>
      <c r="AW229" s="15" t="s">
        <v>30</v>
      </c>
      <c r="AX229" s="15" t="s">
        <v>80</v>
      </c>
      <c r="AY229" s="255" t="s">
        <v>159</v>
      </c>
    </row>
    <row r="230" spans="2:51" s="14" customFormat="1" ht="11.25">
      <c r="B230" s="234"/>
      <c r="C230" s="235"/>
      <c r="D230" s="225" t="s">
        <v>167</v>
      </c>
      <c r="E230" s="235"/>
      <c r="F230" s="237" t="s">
        <v>916</v>
      </c>
      <c r="G230" s="235"/>
      <c r="H230" s="238">
        <v>19.38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167</v>
      </c>
      <c r="AU230" s="244" t="s">
        <v>82</v>
      </c>
      <c r="AV230" s="14" t="s">
        <v>82</v>
      </c>
      <c r="AW230" s="14" t="s">
        <v>4</v>
      </c>
      <c r="AX230" s="14" t="s">
        <v>80</v>
      </c>
      <c r="AY230" s="244" t="s">
        <v>159</v>
      </c>
    </row>
    <row r="231" spans="1:65" s="2" customFormat="1" ht="21.75" customHeight="1">
      <c r="A231" s="34"/>
      <c r="B231" s="35"/>
      <c r="C231" s="209" t="s">
        <v>302</v>
      </c>
      <c r="D231" s="209" t="s">
        <v>161</v>
      </c>
      <c r="E231" s="210" t="s">
        <v>917</v>
      </c>
      <c r="F231" s="211" t="s">
        <v>918</v>
      </c>
      <c r="G231" s="212" t="s">
        <v>240</v>
      </c>
      <c r="H231" s="213">
        <v>260</v>
      </c>
      <c r="I231" s="214"/>
      <c r="J231" s="215">
        <f>ROUND(I231*H231,2)</f>
        <v>0</v>
      </c>
      <c r="K231" s="216"/>
      <c r="L231" s="39"/>
      <c r="M231" s="217" t="s">
        <v>1</v>
      </c>
      <c r="N231" s="218" t="s">
        <v>38</v>
      </c>
      <c r="O231" s="71"/>
      <c r="P231" s="219">
        <f>O231*H231</f>
        <v>0</v>
      </c>
      <c r="Q231" s="219">
        <v>0.098</v>
      </c>
      <c r="R231" s="219">
        <f>Q231*H231</f>
        <v>25.48</v>
      </c>
      <c r="S231" s="219">
        <v>0</v>
      </c>
      <c r="T231" s="22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1" t="s">
        <v>165</v>
      </c>
      <c r="AT231" s="221" t="s">
        <v>161</v>
      </c>
      <c r="AU231" s="221" t="s">
        <v>82</v>
      </c>
      <c r="AY231" s="17" t="s">
        <v>159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7" t="s">
        <v>80</v>
      </c>
      <c r="BK231" s="222">
        <f>ROUND(I231*H231,2)</f>
        <v>0</v>
      </c>
      <c r="BL231" s="17" t="s">
        <v>165</v>
      </c>
      <c r="BM231" s="221" t="s">
        <v>919</v>
      </c>
    </row>
    <row r="232" spans="2:51" s="13" customFormat="1" ht="11.25">
      <c r="B232" s="223"/>
      <c r="C232" s="224"/>
      <c r="D232" s="225" t="s">
        <v>167</v>
      </c>
      <c r="E232" s="226" t="s">
        <v>1</v>
      </c>
      <c r="F232" s="227" t="s">
        <v>168</v>
      </c>
      <c r="G232" s="224"/>
      <c r="H232" s="226" t="s">
        <v>1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167</v>
      </c>
      <c r="AU232" s="233" t="s">
        <v>82</v>
      </c>
      <c r="AV232" s="13" t="s">
        <v>80</v>
      </c>
      <c r="AW232" s="13" t="s">
        <v>30</v>
      </c>
      <c r="AX232" s="13" t="s">
        <v>73</v>
      </c>
      <c r="AY232" s="233" t="s">
        <v>159</v>
      </c>
    </row>
    <row r="233" spans="2:51" s="14" customFormat="1" ht="11.25">
      <c r="B233" s="234"/>
      <c r="C233" s="235"/>
      <c r="D233" s="225" t="s">
        <v>167</v>
      </c>
      <c r="E233" s="236" t="s">
        <v>1</v>
      </c>
      <c r="F233" s="237" t="s">
        <v>876</v>
      </c>
      <c r="G233" s="235"/>
      <c r="H233" s="238">
        <v>260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167</v>
      </c>
      <c r="AU233" s="244" t="s">
        <v>82</v>
      </c>
      <c r="AV233" s="14" t="s">
        <v>82</v>
      </c>
      <c r="AW233" s="14" t="s">
        <v>30</v>
      </c>
      <c r="AX233" s="14" t="s">
        <v>73</v>
      </c>
      <c r="AY233" s="244" t="s">
        <v>159</v>
      </c>
    </row>
    <row r="234" spans="2:51" s="15" customFormat="1" ht="11.25">
      <c r="B234" s="245"/>
      <c r="C234" s="246"/>
      <c r="D234" s="225" t="s">
        <v>167</v>
      </c>
      <c r="E234" s="247" t="s">
        <v>1</v>
      </c>
      <c r="F234" s="248" t="s">
        <v>171</v>
      </c>
      <c r="G234" s="246"/>
      <c r="H234" s="249">
        <v>260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167</v>
      </c>
      <c r="AU234" s="255" t="s">
        <v>82</v>
      </c>
      <c r="AV234" s="15" t="s">
        <v>165</v>
      </c>
      <c r="AW234" s="15" t="s">
        <v>30</v>
      </c>
      <c r="AX234" s="15" t="s">
        <v>80</v>
      </c>
      <c r="AY234" s="255" t="s">
        <v>159</v>
      </c>
    </row>
    <row r="235" spans="1:65" s="2" customFormat="1" ht="16.5" customHeight="1">
      <c r="A235" s="34"/>
      <c r="B235" s="35"/>
      <c r="C235" s="256" t="s">
        <v>307</v>
      </c>
      <c r="D235" s="256" t="s">
        <v>245</v>
      </c>
      <c r="E235" s="257" t="s">
        <v>920</v>
      </c>
      <c r="F235" s="258" t="s">
        <v>921</v>
      </c>
      <c r="G235" s="259" t="s">
        <v>240</v>
      </c>
      <c r="H235" s="260">
        <v>260</v>
      </c>
      <c r="I235" s="261"/>
      <c r="J235" s="262">
        <f>ROUND(I235*H235,2)</f>
        <v>0</v>
      </c>
      <c r="K235" s="263"/>
      <c r="L235" s="264"/>
      <c r="M235" s="265" t="s">
        <v>1</v>
      </c>
      <c r="N235" s="266" t="s">
        <v>38</v>
      </c>
      <c r="O235" s="71"/>
      <c r="P235" s="219">
        <f>O235*H235</f>
        <v>0</v>
      </c>
      <c r="Q235" s="219">
        <v>0.14</v>
      </c>
      <c r="R235" s="219">
        <f>Q235*H235</f>
        <v>36.400000000000006</v>
      </c>
      <c r="S235" s="219">
        <v>0</v>
      </c>
      <c r="T235" s="22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1" t="s">
        <v>201</v>
      </c>
      <c r="AT235" s="221" t="s">
        <v>245</v>
      </c>
      <c r="AU235" s="221" t="s">
        <v>82</v>
      </c>
      <c r="AY235" s="17" t="s">
        <v>159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7" t="s">
        <v>80</v>
      </c>
      <c r="BK235" s="222">
        <f>ROUND(I235*H235,2)</f>
        <v>0</v>
      </c>
      <c r="BL235" s="17" t="s">
        <v>165</v>
      </c>
      <c r="BM235" s="221" t="s">
        <v>922</v>
      </c>
    </row>
    <row r="236" spans="2:63" s="12" customFormat="1" ht="22.9" customHeight="1">
      <c r="B236" s="193"/>
      <c r="C236" s="194"/>
      <c r="D236" s="195" t="s">
        <v>72</v>
      </c>
      <c r="E236" s="207" t="s">
        <v>206</v>
      </c>
      <c r="F236" s="207" t="s">
        <v>369</v>
      </c>
      <c r="G236" s="194"/>
      <c r="H236" s="194"/>
      <c r="I236" s="197"/>
      <c r="J236" s="208">
        <f>BK236</f>
        <v>0</v>
      </c>
      <c r="K236" s="194"/>
      <c r="L236" s="199"/>
      <c r="M236" s="200"/>
      <c r="N236" s="201"/>
      <c r="O236" s="201"/>
      <c r="P236" s="202">
        <f>SUM(P237:P268)</f>
        <v>0</v>
      </c>
      <c r="Q236" s="201"/>
      <c r="R236" s="202">
        <f>SUM(R237:R268)</f>
        <v>41.042060199999995</v>
      </c>
      <c r="S236" s="201"/>
      <c r="T236" s="203">
        <f>SUM(T237:T268)</f>
        <v>0</v>
      </c>
      <c r="AR236" s="204" t="s">
        <v>80</v>
      </c>
      <c r="AT236" s="205" t="s">
        <v>72</v>
      </c>
      <c r="AU236" s="205" t="s">
        <v>80</v>
      </c>
      <c r="AY236" s="204" t="s">
        <v>159</v>
      </c>
      <c r="BK236" s="206">
        <f>SUM(BK237:BK268)</f>
        <v>0</v>
      </c>
    </row>
    <row r="237" spans="1:65" s="2" customFormat="1" ht="21.75" customHeight="1">
      <c r="A237" s="34"/>
      <c r="B237" s="35"/>
      <c r="C237" s="209" t="s">
        <v>311</v>
      </c>
      <c r="D237" s="209" t="s">
        <v>161</v>
      </c>
      <c r="E237" s="210" t="s">
        <v>923</v>
      </c>
      <c r="F237" s="211" t="s">
        <v>924</v>
      </c>
      <c r="G237" s="212" t="s">
        <v>253</v>
      </c>
      <c r="H237" s="213">
        <v>3</v>
      </c>
      <c r="I237" s="214"/>
      <c r="J237" s="215">
        <f>ROUND(I237*H237,2)</f>
        <v>0</v>
      </c>
      <c r="K237" s="216"/>
      <c r="L237" s="39"/>
      <c r="M237" s="217" t="s">
        <v>1</v>
      </c>
      <c r="N237" s="218" t="s">
        <v>38</v>
      </c>
      <c r="O237" s="71"/>
      <c r="P237" s="219">
        <f>O237*H237</f>
        <v>0</v>
      </c>
      <c r="Q237" s="219">
        <v>0.1554</v>
      </c>
      <c r="R237" s="219">
        <f>Q237*H237</f>
        <v>0.46620000000000006</v>
      </c>
      <c r="S237" s="219">
        <v>0</v>
      </c>
      <c r="T237" s="220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1" t="s">
        <v>165</v>
      </c>
      <c r="AT237" s="221" t="s">
        <v>161</v>
      </c>
      <c r="AU237" s="221" t="s">
        <v>82</v>
      </c>
      <c r="AY237" s="17" t="s">
        <v>159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7" t="s">
        <v>80</v>
      </c>
      <c r="BK237" s="222">
        <f>ROUND(I237*H237,2)</f>
        <v>0</v>
      </c>
      <c r="BL237" s="17" t="s">
        <v>165</v>
      </c>
      <c r="BM237" s="221" t="s">
        <v>925</v>
      </c>
    </row>
    <row r="238" spans="2:51" s="14" customFormat="1" ht="11.25">
      <c r="B238" s="234"/>
      <c r="C238" s="235"/>
      <c r="D238" s="225" t="s">
        <v>167</v>
      </c>
      <c r="E238" s="236" t="s">
        <v>1</v>
      </c>
      <c r="F238" s="237" t="s">
        <v>926</v>
      </c>
      <c r="G238" s="235"/>
      <c r="H238" s="238">
        <v>3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167</v>
      </c>
      <c r="AU238" s="244" t="s">
        <v>82</v>
      </c>
      <c r="AV238" s="14" t="s">
        <v>82</v>
      </c>
      <c r="AW238" s="14" t="s">
        <v>30</v>
      </c>
      <c r="AX238" s="14" t="s">
        <v>73</v>
      </c>
      <c r="AY238" s="244" t="s">
        <v>159</v>
      </c>
    </row>
    <row r="239" spans="2:51" s="15" customFormat="1" ht="11.25">
      <c r="B239" s="245"/>
      <c r="C239" s="246"/>
      <c r="D239" s="225" t="s">
        <v>167</v>
      </c>
      <c r="E239" s="247" t="s">
        <v>1</v>
      </c>
      <c r="F239" s="248" t="s">
        <v>171</v>
      </c>
      <c r="G239" s="246"/>
      <c r="H239" s="249">
        <v>3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AT239" s="255" t="s">
        <v>167</v>
      </c>
      <c r="AU239" s="255" t="s">
        <v>82</v>
      </c>
      <c r="AV239" s="15" t="s">
        <v>165</v>
      </c>
      <c r="AW239" s="15" t="s">
        <v>30</v>
      </c>
      <c r="AX239" s="15" t="s">
        <v>80</v>
      </c>
      <c r="AY239" s="255" t="s">
        <v>159</v>
      </c>
    </row>
    <row r="240" spans="1:65" s="2" customFormat="1" ht="16.5" customHeight="1">
      <c r="A240" s="34"/>
      <c r="B240" s="35"/>
      <c r="C240" s="256" t="s">
        <v>318</v>
      </c>
      <c r="D240" s="256" t="s">
        <v>245</v>
      </c>
      <c r="E240" s="257" t="s">
        <v>927</v>
      </c>
      <c r="F240" s="258" t="s">
        <v>928</v>
      </c>
      <c r="G240" s="259" t="s">
        <v>253</v>
      </c>
      <c r="H240" s="260">
        <v>3</v>
      </c>
      <c r="I240" s="261"/>
      <c r="J240" s="262">
        <f>ROUND(I240*H240,2)</f>
        <v>0</v>
      </c>
      <c r="K240" s="263"/>
      <c r="L240" s="264"/>
      <c r="M240" s="265" t="s">
        <v>1</v>
      </c>
      <c r="N240" s="266" t="s">
        <v>38</v>
      </c>
      <c r="O240" s="71"/>
      <c r="P240" s="219">
        <f>O240*H240</f>
        <v>0</v>
      </c>
      <c r="Q240" s="219">
        <v>0.0484</v>
      </c>
      <c r="R240" s="219">
        <f>Q240*H240</f>
        <v>0.1452</v>
      </c>
      <c r="S240" s="219">
        <v>0</v>
      </c>
      <c r="T240" s="220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1" t="s">
        <v>201</v>
      </c>
      <c r="AT240" s="221" t="s">
        <v>245</v>
      </c>
      <c r="AU240" s="221" t="s">
        <v>82</v>
      </c>
      <c r="AY240" s="17" t="s">
        <v>159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7" t="s">
        <v>80</v>
      </c>
      <c r="BK240" s="222">
        <f>ROUND(I240*H240,2)</f>
        <v>0</v>
      </c>
      <c r="BL240" s="17" t="s">
        <v>165</v>
      </c>
      <c r="BM240" s="221" t="s">
        <v>929</v>
      </c>
    </row>
    <row r="241" spans="1:65" s="2" customFormat="1" ht="21.75" customHeight="1">
      <c r="A241" s="34"/>
      <c r="B241" s="35"/>
      <c r="C241" s="209" t="s">
        <v>324</v>
      </c>
      <c r="D241" s="209" t="s">
        <v>161</v>
      </c>
      <c r="E241" s="210" t="s">
        <v>930</v>
      </c>
      <c r="F241" s="211" t="s">
        <v>931</v>
      </c>
      <c r="G241" s="212" t="s">
        <v>253</v>
      </c>
      <c r="H241" s="213">
        <v>73</v>
      </c>
      <c r="I241" s="214"/>
      <c r="J241" s="215">
        <f>ROUND(I241*H241,2)</f>
        <v>0</v>
      </c>
      <c r="K241" s="216"/>
      <c r="L241" s="39"/>
      <c r="M241" s="217" t="s">
        <v>1</v>
      </c>
      <c r="N241" s="218" t="s">
        <v>38</v>
      </c>
      <c r="O241" s="71"/>
      <c r="P241" s="219">
        <f>O241*H241</f>
        <v>0</v>
      </c>
      <c r="Q241" s="219">
        <v>0.0127</v>
      </c>
      <c r="R241" s="219">
        <f>Q241*H241</f>
        <v>0.9270999999999999</v>
      </c>
      <c r="S241" s="219">
        <v>0</v>
      </c>
      <c r="T241" s="220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1" t="s">
        <v>165</v>
      </c>
      <c r="AT241" s="221" t="s">
        <v>161</v>
      </c>
      <c r="AU241" s="221" t="s">
        <v>82</v>
      </c>
      <c r="AY241" s="17" t="s">
        <v>159</v>
      </c>
      <c r="BE241" s="222">
        <f>IF(N241="základní",J241,0)</f>
        <v>0</v>
      </c>
      <c r="BF241" s="222">
        <f>IF(N241="snížená",J241,0)</f>
        <v>0</v>
      </c>
      <c r="BG241" s="222">
        <f>IF(N241="zákl. přenesená",J241,0)</f>
        <v>0</v>
      </c>
      <c r="BH241" s="222">
        <f>IF(N241="sníž. přenesená",J241,0)</f>
        <v>0</v>
      </c>
      <c r="BI241" s="222">
        <f>IF(N241="nulová",J241,0)</f>
        <v>0</v>
      </c>
      <c r="BJ241" s="17" t="s">
        <v>80</v>
      </c>
      <c r="BK241" s="222">
        <f>ROUND(I241*H241,2)</f>
        <v>0</v>
      </c>
      <c r="BL241" s="17" t="s">
        <v>165</v>
      </c>
      <c r="BM241" s="221" t="s">
        <v>932</v>
      </c>
    </row>
    <row r="242" spans="2:51" s="13" customFormat="1" ht="11.25">
      <c r="B242" s="223"/>
      <c r="C242" s="224"/>
      <c r="D242" s="225" t="s">
        <v>167</v>
      </c>
      <c r="E242" s="226" t="s">
        <v>1</v>
      </c>
      <c r="F242" s="227" t="s">
        <v>374</v>
      </c>
      <c r="G242" s="224"/>
      <c r="H242" s="226" t="s">
        <v>1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AT242" s="233" t="s">
        <v>167</v>
      </c>
      <c r="AU242" s="233" t="s">
        <v>82</v>
      </c>
      <c r="AV242" s="13" t="s">
        <v>80</v>
      </c>
      <c r="AW242" s="13" t="s">
        <v>30</v>
      </c>
      <c r="AX242" s="13" t="s">
        <v>73</v>
      </c>
      <c r="AY242" s="233" t="s">
        <v>159</v>
      </c>
    </row>
    <row r="243" spans="2:51" s="14" customFormat="1" ht="11.25">
      <c r="B243" s="234"/>
      <c r="C243" s="235"/>
      <c r="D243" s="225" t="s">
        <v>167</v>
      </c>
      <c r="E243" s="236" t="s">
        <v>1</v>
      </c>
      <c r="F243" s="237" t="s">
        <v>933</v>
      </c>
      <c r="G243" s="235"/>
      <c r="H243" s="238">
        <v>73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AT243" s="244" t="s">
        <v>167</v>
      </c>
      <c r="AU243" s="244" t="s">
        <v>82</v>
      </c>
      <c r="AV243" s="14" t="s">
        <v>82</v>
      </c>
      <c r="AW243" s="14" t="s">
        <v>30</v>
      </c>
      <c r="AX243" s="14" t="s">
        <v>73</v>
      </c>
      <c r="AY243" s="244" t="s">
        <v>159</v>
      </c>
    </row>
    <row r="244" spans="2:51" s="15" customFormat="1" ht="11.25">
      <c r="B244" s="245"/>
      <c r="C244" s="246"/>
      <c r="D244" s="225" t="s">
        <v>167</v>
      </c>
      <c r="E244" s="247" t="s">
        <v>1</v>
      </c>
      <c r="F244" s="248" t="s">
        <v>171</v>
      </c>
      <c r="G244" s="246"/>
      <c r="H244" s="249">
        <v>73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AT244" s="255" t="s">
        <v>167</v>
      </c>
      <c r="AU244" s="255" t="s">
        <v>82</v>
      </c>
      <c r="AV244" s="15" t="s">
        <v>165</v>
      </c>
      <c r="AW244" s="15" t="s">
        <v>30</v>
      </c>
      <c r="AX244" s="15" t="s">
        <v>80</v>
      </c>
      <c r="AY244" s="255" t="s">
        <v>159</v>
      </c>
    </row>
    <row r="245" spans="1:65" s="2" customFormat="1" ht="21.75" customHeight="1">
      <c r="A245" s="34"/>
      <c r="B245" s="35"/>
      <c r="C245" s="209" t="s">
        <v>329</v>
      </c>
      <c r="D245" s="209" t="s">
        <v>161</v>
      </c>
      <c r="E245" s="210" t="s">
        <v>934</v>
      </c>
      <c r="F245" s="211" t="s">
        <v>935</v>
      </c>
      <c r="G245" s="212" t="s">
        <v>253</v>
      </c>
      <c r="H245" s="213">
        <v>126</v>
      </c>
      <c r="I245" s="214"/>
      <c r="J245" s="215">
        <f>ROUND(I245*H245,2)</f>
        <v>0</v>
      </c>
      <c r="K245" s="216"/>
      <c r="L245" s="39"/>
      <c r="M245" s="217" t="s">
        <v>1</v>
      </c>
      <c r="N245" s="218" t="s">
        <v>38</v>
      </c>
      <c r="O245" s="71"/>
      <c r="P245" s="219">
        <f>O245*H245</f>
        <v>0</v>
      </c>
      <c r="Q245" s="219">
        <v>0.10095</v>
      </c>
      <c r="R245" s="219">
        <f>Q245*H245</f>
        <v>12.7197</v>
      </c>
      <c r="S245" s="219">
        <v>0</v>
      </c>
      <c r="T245" s="220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21" t="s">
        <v>165</v>
      </c>
      <c r="AT245" s="221" t="s">
        <v>161</v>
      </c>
      <c r="AU245" s="221" t="s">
        <v>82</v>
      </c>
      <c r="AY245" s="17" t="s">
        <v>159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17" t="s">
        <v>80</v>
      </c>
      <c r="BK245" s="222">
        <f>ROUND(I245*H245,2)</f>
        <v>0</v>
      </c>
      <c r="BL245" s="17" t="s">
        <v>165</v>
      </c>
      <c r="BM245" s="221" t="s">
        <v>936</v>
      </c>
    </row>
    <row r="246" spans="2:51" s="13" customFormat="1" ht="11.25">
      <c r="B246" s="223"/>
      <c r="C246" s="224"/>
      <c r="D246" s="225" t="s">
        <v>167</v>
      </c>
      <c r="E246" s="226" t="s">
        <v>1</v>
      </c>
      <c r="F246" s="227" t="s">
        <v>168</v>
      </c>
      <c r="G246" s="224"/>
      <c r="H246" s="226" t="s">
        <v>1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167</v>
      </c>
      <c r="AU246" s="233" t="s">
        <v>82</v>
      </c>
      <c r="AV246" s="13" t="s">
        <v>80</v>
      </c>
      <c r="AW246" s="13" t="s">
        <v>30</v>
      </c>
      <c r="AX246" s="13" t="s">
        <v>73</v>
      </c>
      <c r="AY246" s="233" t="s">
        <v>159</v>
      </c>
    </row>
    <row r="247" spans="2:51" s="14" customFormat="1" ht="11.25">
      <c r="B247" s="234"/>
      <c r="C247" s="235"/>
      <c r="D247" s="225" t="s">
        <v>167</v>
      </c>
      <c r="E247" s="236" t="s">
        <v>1</v>
      </c>
      <c r="F247" s="237" t="s">
        <v>937</v>
      </c>
      <c r="G247" s="235"/>
      <c r="H247" s="238">
        <v>126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AT247" s="244" t="s">
        <v>167</v>
      </c>
      <c r="AU247" s="244" t="s">
        <v>82</v>
      </c>
      <c r="AV247" s="14" t="s">
        <v>82</v>
      </c>
      <c r="AW247" s="14" t="s">
        <v>30</v>
      </c>
      <c r="AX247" s="14" t="s">
        <v>73</v>
      </c>
      <c r="AY247" s="244" t="s">
        <v>159</v>
      </c>
    </row>
    <row r="248" spans="2:51" s="15" customFormat="1" ht="11.25">
      <c r="B248" s="245"/>
      <c r="C248" s="246"/>
      <c r="D248" s="225" t="s">
        <v>167</v>
      </c>
      <c r="E248" s="247" t="s">
        <v>1</v>
      </c>
      <c r="F248" s="248" t="s">
        <v>171</v>
      </c>
      <c r="G248" s="246"/>
      <c r="H248" s="249">
        <v>126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AT248" s="255" t="s">
        <v>167</v>
      </c>
      <c r="AU248" s="255" t="s">
        <v>82</v>
      </c>
      <c r="AV248" s="15" t="s">
        <v>165</v>
      </c>
      <c r="AW248" s="15" t="s">
        <v>30</v>
      </c>
      <c r="AX248" s="15" t="s">
        <v>80</v>
      </c>
      <c r="AY248" s="255" t="s">
        <v>159</v>
      </c>
    </row>
    <row r="249" spans="1:65" s="2" customFormat="1" ht="16.5" customHeight="1">
      <c r="A249" s="34"/>
      <c r="B249" s="35"/>
      <c r="C249" s="256" t="s">
        <v>338</v>
      </c>
      <c r="D249" s="256" t="s">
        <v>245</v>
      </c>
      <c r="E249" s="257" t="s">
        <v>938</v>
      </c>
      <c r="F249" s="258" t="s">
        <v>939</v>
      </c>
      <c r="G249" s="259" t="s">
        <v>253</v>
      </c>
      <c r="H249" s="260">
        <v>126</v>
      </c>
      <c r="I249" s="261"/>
      <c r="J249" s="262">
        <f>ROUND(I249*H249,2)</f>
        <v>0</v>
      </c>
      <c r="K249" s="263"/>
      <c r="L249" s="264"/>
      <c r="M249" s="265" t="s">
        <v>1</v>
      </c>
      <c r="N249" s="266" t="s">
        <v>38</v>
      </c>
      <c r="O249" s="71"/>
      <c r="P249" s="219">
        <f>O249*H249</f>
        <v>0</v>
      </c>
      <c r="Q249" s="219">
        <v>0.024</v>
      </c>
      <c r="R249" s="219">
        <f>Q249*H249</f>
        <v>3.024</v>
      </c>
      <c r="S249" s="219">
        <v>0</v>
      </c>
      <c r="T249" s="220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21" t="s">
        <v>201</v>
      </c>
      <c r="AT249" s="221" t="s">
        <v>245</v>
      </c>
      <c r="AU249" s="221" t="s">
        <v>82</v>
      </c>
      <c r="AY249" s="17" t="s">
        <v>159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17" t="s">
        <v>80</v>
      </c>
      <c r="BK249" s="222">
        <f>ROUND(I249*H249,2)</f>
        <v>0</v>
      </c>
      <c r="BL249" s="17" t="s">
        <v>165</v>
      </c>
      <c r="BM249" s="221" t="s">
        <v>940</v>
      </c>
    </row>
    <row r="250" spans="1:65" s="2" customFormat="1" ht="21.75" customHeight="1">
      <c r="A250" s="34"/>
      <c r="B250" s="35"/>
      <c r="C250" s="209" t="s">
        <v>346</v>
      </c>
      <c r="D250" s="209" t="s">
        <v>161</v>
      </c>
      <c r="E250" s="210" t="s">
        <v>941</v>
      </c>
      <c r="F250" s="211" t="s">
        <v>942</v>
      </c>
      <c r="G250" s="212" t="s">
        <v>164</v>
      </c>
      <c r="H250" s="213">
        <v>10.53</v>
      </c>
      <c r="I250" s="214"/>
      <c r="J250" s="215">
        <f>ROUND(I250*H250,2)</f>
        <v>0</v>
      </c>
      <c r="K250" s="216"/>
      <c r="L250" s="39"/>
      <c r="M250" s="217" t="s">
        <v>1</v>
      </c>
      <c r="N250" s="218" t="s">
        <v>38</v>
      </c>
      <c r="O250" s="71"/>
      <c r="P250" s="219">
        <f>O250*H250</f>
        <v>0</v>
      </c>
      <c r="Q250" s="219">
        <v>2.25634</v>
      </c>
      <c r="R250" s="219">
        <f>Q250*H250</f>
        <v>23.759260199999996</v>
      </c>
      <c r="S250" s="219">
        <v>0</v>
      </c>
      <c r="T250" s="22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1" t="s">
        <v>165</v>
      </c>
      <c r="AT250" s="221" t="s">
        <v>161</v>
      </c>
      <c r="AU250" s="221" t="s">
        <v>82</v>
      </c>
      <c r="AY250" s="17" t="s">
        <v>159</v>
      </c>
      <c r="BE250" s="222">
        <f>IF(N250="základní",J250,0)</f>
        <v>0</v>
      </c>
      <c r="BF250" s="222">
        <f>IF(N250="snížená",J250,0)</f>
        <v>0</v>
      </c>
      <c r="BG250" s="222">
        <f>IF(N250="zákl. přenesená",J250,0)</f>
        <v>0</v>
      </c>
      <c r="BH250" s="222">
        <f>IF(N250="sníž. přenesená",J250,0)</f>
        <v>0</v>
      </c>
      <c r="BI250" s="222">
        <f>IF(N250="nulová",J250,0)</f>
        <v>0</v>
      </c>
      <c r="BJ250" s="17" t="s">
        <v>80</v>
      </c>
      <c r="BK250" s="222">
        <f>ROUND(I250*H250,2)</f>
        <v>0</v>
      </c>
      <c r="BL250" s="17" t="s">
        <v>165</v>
      </c>
      <c r="BM250" s="221" t="s">
        <v>943</v>
      </c>
    </row>
    <row r="251" spans="2:51" s="14" customFormat="1" ht="11.25">
      <c r="B251" s="234"/>
      <c r="C251" s="235"/>
      <c r="D251" s="225" t="s">
        <v>167</v>
      </c>
      <c r="E251" s="236" t="s">
        <v>1</v>
      </c>
      <c r="F251" s="237" t="s">
        <v>944</v>
      </c>
      <c r="G251" s="235"/>
      <c r="H251" s="238">
        <v>0.45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AT251" s="244" t="s">
        <v>167</v>
      </c>
      <c r="AU251" s="244" t="s">
        <v>82</v>
      </c>
      <c r="AV251" s="14" t="s">
        <v>82</v>
      </c>
      <c r="AW251" s="14" t="s">
        <v>30</v>
      </c>
      <c r="AX251" s="14" t="s">
        <v>73</v>
      </c>
      <c r="AY251" s="244" t="s">
        <v>159</v>
      </c>
    </row>
    <row r="252" spans="2:51" s="14" customFormat="1" ht="11.25">
      <c r="B252" s="234"/>
      <c r="C252" s="235"/>
      <c r="D252" s="225" t="s">
        <v>167</v>
      </c>
      <c r="E252" s="236" t="s">
        <v>1</v>
      </c>
      <c r="F252" s="237" t="s">
        <v>945</v>
      </c>
      <c r="G252" s="235"/>
      <c r="H252" s="238">
        <v>10.08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AT252" s="244" t="s">
        <v>167</v>
      </c>
      <c r="AU252" s="244" t="s">
        <v>82</v>
      </c>
      <c r="AV252" s="14" t="s">
        <v>82</v>
      </c>
      <c r="AW252" s="14" t="s">
        <v>30</v>
      </c>
      <c r="AX252" s="14" t="s">
        <v>73</v>
      </c>
      <c r="AY252" s="244" t="s">
        <v>159</v>
      </c>
    </row>
    <row r="253" spans="2:51" s="15" customFormat="1" ht="11.25">
      <c r="B253" s="245"/>
      <c r="C253" s="246"/>
      <c r="D253" s="225" t="s">
        <v>167</v>
      </c>
      <c r="E253" s="247" t="s">
        <v>1</v>
      </c>
      <c r="F253" s="248" t="s">
        <v>171</v>
      </c>
      <c r="G253" s="246"/>
      <c r="H253" s="249">
        <v>10.53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AT253" s="255" t="s">
        <v>167</v>
      </c>
      <c r="AU253" s="255" t="s">
        <v>82</v>
      </c>
      <c r="AV253" s="15" t="s">
        <v>165</v>
      </c>
      <c r="AW253" s="15" t="s">
        <v>30</v>
      </c>
      <c r="AX253" s="15" t="s">
        <v>80</v>
      </c>
      <c r="AY253" s="255" t="s">
        <v>159</v>
      </c>
    </row>
    <row r="254" spans="1:65" s="2" customFormat="1" ht="21.75" customHeight="1">
      <c r="A254" s="34"/>
      <c r="B254" s="35"/>
      <c r="C254" s="209" t="s">
        <v>350</v>
      </c>
      <c r="D254" s="209" t="s">
        <v>161</v>
      </c>
      <c r="E254" s="210" t="s">
        <v>946</v>
      </c>
      <c r="F254" s="211" t="s">
        <v>947</v>
      </c>
      <c r="G254" s="212" t="s">
        <v>253</v>
      </c>
      <c r="H254" s="213">
        <v>12</v>
      </c>
      <c r="I254" s="214"/>
      <c r="J254" s="215">
        <f>ROUND(I254*H254,2)</f>
        <v>0</v>
      </c>
      <c r="K254" s="216"/>
      <c r="L254" s="39"/>
      <c r="M254" s="217" t="s">
        <v>1</v>
      </c>
      <c r="N254" s="218" t="s">
        <v>38</v>
      </c>
      <c r="O254" s="71"/>
      <c r="P254" s="219">
        <f>O254*H254</f>
        <v>0</v>
      </c>
      <c r="Q254" s="219">
        <v>0</v>
      </c>
      <c r="R254" s="219">
        <f>Q254*H254</f>
        <v>0</v>
      </c>
      <c r="S254" s="219">
        <v>0</v>
      </c>
      <c r="T254" s="22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21" t="s">
        <v>165</v>
      </c>
      <c r="AT254" s="221" t="s">
        <v>161</v>
      </c>
      <c r="AU254" s="221" t="s">
        <v>82</v>
      </c>
      <c r="AY254" s="17" t="s">
        <v>159</v>
      </c>
      <c r="BE254" s="222">
        <f>IF(N254="základní",J254,0)</f>
        <v>0</v>
      </c>
      <c r="BF254" s="222">
        <f>IF(N254="snížená",J254,0)</f>
        <v>0</v>
      </c>
      <c r="BG254" s="222">
        <f>IF(N254="zákl. přenesená",J254,0)</f>
        <v>0</v>
      </c>
      <c r="BH254" s="222">
        <f>IF(N254="sníž. přenesená",J254,0)</f>
        <v>0</v>
      </c>
      <c r="BI254" s="222">
        <f>IF(N254="nulová",J254,0)</f>
        <v>0</v>
      </c>
      <c r="BJ254" s="17" t="s">
        <v>80</v>
      </c>
      <c r="BK254" s="222">
        <f>ROUND(I254*H254,2)</f>
        <v>0</v>
      </c>
      <c r="BL254" s="17" t="s">
        <v>165</v>
      </c>
      <c r="BM254" s="221" t="s">
        <v>948</v>
      </c>
    </row>
    <row r="255" spans="2:51" s="13" customFormat="1" ht="11.25">
      <c r="B255" s="223"/>
      <c r="C255" s="224"/>
      <c r="D255" s="225" t="s">
        <v>167</v>
      </c>
      <c r="E255" s="226" t="s">
        <v>1</v>
      </c>
      <c r="F255" s="227" t="s">
        <v>168</v>
      </c>
      <c r="G255" s="224"/>
      <c r="H255" s="226" t="s">
        <v>1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167</v>
      </c>
      <c r="AU255" s="233" t="s">
        <v>82</v>
      </c>
      <c r="AV255" s="13" t="s">
        <v>80</v>
      </c>
      <c r="AW255" s="13" t="s">
        <v>30</v>
      </c>
      <c r="AX255" s="13" t="s">
        <v>73</v>
      </c>
      <c r="AY255" s="233" t="s">
        <v>159</v>
      </c>
    </row>
    <row r="256" spans="2:51" s="14" customFormat="1" ht="11.25">
      <c r="B256" s="234"/>
      <c r="C256" s="235"/>
      <c r="D256" s="225" t="s">
        <v>167</v>
      </c>
      <c r="E256" s="236" t="s">
        <v>1</v>
      </c>
      <c r="F256" s="237" t="s">
        <v>222</v>
      </c>
      <c r="G256" s="235"/>
      <c r="H256" s="238">
        <v>12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AT256" s="244" t="s">
        <v>167</v>
      </c>
      <c r="AU256" s="244" t="s">
        <v>82</v>
      </c>
      <c r="AV256" s="14" t="s">
        <v>82</v>
      </c>
      <c r="AW256" s="14" t="s">
        <v>30</v>
      </c>
      <c r="AX256" s="14" t="s">
        <v>73</v>
      </c>
      <c r="AY256" s="244" t="s">
        <v>159</v>
      </c>
    </row>
    <row r="257" spans="2:51" s="15" customFormat="1" ht="11.25">
      <c r="B257" s="245"/>
      <c r="C257" s="246"/>
      <c r="D257" s="225" t="s">
        <v>167</v>
      </c>
      <c r="E257" s="247" t="s">
        <v>1</v>
      </c>
      <c r="F257" s="248" t="s">
        <v>171</v>
      </c>
      <c r="G257" s="246"/>
      <c r="H257" s="249">
        <v>12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AT257" s="255" t="s">
        <v>167</v>
      </c>
      <c r="AU257" s="255" t="s">
        <v>82</v>
      </c>
      <c r="AV257" s="15" t="s">
        <v>165</v>
      </c>
      <c r="AW257" s="15" t="s">
        <v>30</v>
      </c>
      <c r="AX257" s="15" t="s">
        <v>80</v>
      </c>
      <c r="AY257" s="255" t="s">
        <v>159</v>
      </c>
    </row>
    <row r="258" spans="1:65" s="2" customFormat="1" ht="21.75" customHeight="1">
      <c r="A258" s="34"/>
      <c r="B258" s="35"/>
      <c r="C258" s="209" t="s">
        <v>355</v>
      </c>
      <c r="D258" s="209" t="s">
        <v>161</v>
      </c>
      <c r="E258" s="210" t="s">
        <v>949</v>
      </c>
      <c r="F258" s="211" t="s">
        <v>950</v>
      </c>
      <c r="G258" s="212" t="s">
        <v>253</v>
      </c>
      <c r="H258" s="213">
        <v>12</v>
      </c>
      <c r="I258" s="214"/>
      <c r="J258" s="215">
        <f>ROUND(I258*H258,2)</f>
        <v>0</v>
      </c>
      <c r="K258" s="216"/>
      <c r="L258" s="39"/>
      <c r="M258" s="217" t="s">
        <v>1</v>
      </c>
      <c r="N258" s="218" t="s">
        <v>38</v>
      </c>
      <c r="O258" s="71"/>
      <c r="P258" s="219">
        <f>O258*H258</f>
        <v>0</v>
      </c>
      <c r="Q258" s="219">
        <v>5E-05</v>
      </c>
      <c r="R258" s="219">
        <f>Q258*H258</f>
        <v>0.0006000000000000001</v>
      </c>
      <c r="S258" s="219">
        <v>0</v>
      </c>
      <c r="T258" s="220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21" t="s">
        <v>165</v>
      </c>
      <c r="AT258" s="221" t="s">
        <v>161</v>
      </c>
      <c r="AU258" s="221" t="s">
        <v>82</v>
      </c>
      <c r="AY258" s="17" t="s">
        <v>159</v>
      </c>
      <c r="BE258" s="222">
        <f>IF(N258="základní",J258,0)</f>
        <v>0</v>
      </c>
      <c r="BF258" s="222">
        <f>IF(N258="snížená",J258,0)</f>
        <v>0</v>
      </c>
      <c r="BG258" s="222">
        <f>IF(N258="zákl. přenesená",J258,0)</f>
        <v>0</v>
      </c>
      <c r="BH258" s="222">
        <f>IF(N258="sníž. přenesená",J258,0)</f>
        <v>0</v>
      </c>
      <c r="BI258" s="222">
        <f>IF(N258="nulová",J258,0)</f>
        <v>0</v>
      </c>
      <c r="BJ258" s="17" t="s">
        <v>80</v>
      </c>
      <c r="BK258" s="222">
        <f>ROUND(I258*H258,2)</f>
        <v>0</v>
      </c>
      <c r="BL258" s="17" t="s">
        <v>165</v>
      </c>
      <c r="BM258" s="221" t="s">
        <v>951</v>
      </c>
    </row>
    <row r="259" spans="2:51" s="13" customFormat="1" ht="11.25">
      <c r="B259" s="223"/>
      <c r="C259" s="224"/>
      <c r="D259" s="225" t="s">
        <v>167</v>
      </c>
      <c r="E259" s="226" t="s">
        <v>1</v>
      </c>
      <c r="F259" s="227" t="s">
        <v>168</v>
      </c>
      <c r="G259" s="224"/>
      <c r="H259" s="226" t="s">
        <v>1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AT259" s="233" t="s">
        <v>167</v>
      </c>
      <c r="AU259" s="233" t="s">
        <v>82</v>
      </c>
      <c r="AV259" s="13" t="s">
        <v>80</v>
      </c>
      <c r="AW259" s="13" t="s">
        <v>30</v>
      </c>
      <c r="AX259" s="13" t="s">
        <v>73</v>
      </c>
      <c r="AY259" s="233" t="s">
        <v>159</v>
      </c>
    </row>
    <row r="260" spans="2:51" s="14" customFormat="1" ht="11.25">
      <c r="B260" s="234"/>
      <c r="C260" s="235"/>
      <c r="D260" s="225" t="s">
        <v>167</v>
      </c>
      <c r="E260" s="236" t="s">
        <v>1</v>
      </c>
      <c r="F260" s="237" t="s">
        <v>222</v>
      </c>
      <c r="G260" s="235"/>
      <c r="H260" s="238">
        <v>12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167</v>
      </c>
      <c r="AU260" s="244" t="s">
        <v>82</v>
      </c>
      <c r="AV260" s="14" t="s">
        <v>82</v>
      </c>
      <c r="AW260" s="14" t="s">
        <v>30</v>
      </c>
      <c r="AX260" s="14" t="s">
        <v>73</v>
      </c>
      <c r="AY260" s="244" t="s">
        <v>159</v>
      </c>
    </row>
    <row r="261" spans="2:51" s="15" customFormat="1" ht="11.25">
      <c r="B261" s="245"/>
      <c r="C261" s="246"/>
      <c r="D261" s="225" t="s">
        <v>167</v>
      </c>
      <c r="E261" s="247" t="s">
        <v>1</v>
      </c>
      <c r="F261" s="248" t="s">
        <v>171</v>
      </c>
      <c r="G261" s="246"/>
      <c r="H261" s="249">
        <v>12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AT261" s="255" t="s">
        <v>167</v>
      </c>
      <c r="AU261" s="255" t="s">
        <v>82</v>
      </c>
      <c r="AV261" s="15" t="s">
        <v>165</v>
      </c>
      <c r="AW261" s="15" t="s">
        <v>30</v>
      </c>
      <c r="AX261" s="15" t="s">
        <v>80</v>
      </c>
      <c r="AY261" s="255" t="s">
        <v>159</v>
      </c>
    </row>
    <row r="262" spans="1:65" s="2" customFormat="1" ht="16.5" customHeight="1">
      <c r="A262" s="34"/>
      <c r="B262" s="35"/>
      <c r="C262" s="209" t="s">
        <v>364</v>
      </c>
      <c r="D262" s="209" t="s">
        <v>161</v>
      </c>
      <c r="E262" s="210" t="s">
        <v>952</v>
      </c>
      <c r="F262" s="211" t="s">
        <v>953</v>
      </c>
      <c r="G262" s="212" t="s">
        <v>253</v>
      </c>
      <c r="H262" s="213">
        <v>12</v>
      </c>
      <c r="I262" s="214"/>
      <c r="J262" s="215">
        <f>ROUND(I262*H262,2)</f>
        <v>0</v>
      </c>
      <c r="K262" s="216"/>
      <c r="L262" s="39"/>
      <c r="M262" s="217" t="s">
        <v>1</v>
      </c>
      <c r="N262" s="218" t="s">
        <v>38</v>
      </c>
      <c r="O262" s="71"/>
      <c r="P262" s="219">
        <f>O262*H262</f>
        <v>0</v>
      </c>
      <c r="Q262" s="219">
        <v>0</v>
      </c>
      <c r="R262" s="219">
        <f>Q262*H262</f>
        <v>0</v>
      </c>
      <c r="S262" s="219">
        <v>0</v>
      </c>
      <c r="T262" s="220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21" t="s">
        <v>165</v>
      </c>
      <c r="AT262" s="221" t="s">
        <v>161</v>
      </c>
      <c r="AU262" s="221" t="s">
        <v>82</v>
      </c>
      <c r="AY262" s="17" t="s">
        <v>159</v>
      </c>
      <c r="BE262" s="222">
        <f>IF(N262="základní",J262,0)</f>
        <v>0</v>
      </c>
      <c r="BF262" s="222">
        <f>IF(N262="snížená",J262,0)</f>
        <v>0</v>
      </c>
      <c r="BG262" s="222">
        <f>IF(N262="zákl. přenesená",J262,0)</f>
        <v>0</v>
      </c>
      <c r="BH262" s="222">
        <f>IF(N262="sníž. přenesená",J262,0)</f>
        <v>0</v>
      </c>
      <c r="BI262" s="222">
        <f>IF(N262="nulová",J262,0)</f>
        <v>0</v>
      </c>
      <c r="BJ262" s="17" t="s">
        <v>80</v>
      </c>
      <c r="BK262" s="222">
        <f>ROUND(I262*H262,2)</f>
        <v>0</v>
      </c>
      <c r="BL262" s="17" t="s">
        <v>165</v>
      </c>
      <c r="BM262" s="221" t="s">
        <v>954</v>
      </c>
    </row>
    <row r="263" spans="2:51" s="13" customFormat="1" ht="11.25">
      <c r="B263" s="223"/>
      <c r="C263" s="224"/>
      <c r="D263" s="225" t="s">
        <v>167</v>
      </c>
      <c r="E263" s="226" t="s">
        <v>1</v>
      </c>
      <c r="F263" s="227" t="s">
        <v>168</v>
      </c>
      <c r="G263" s="224"/>
      <c r="H263" s="226" t="s">
        <v>1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AT263" s="233" t="s">
        <v>167</v>
      </c>
      <c r="AU263" s="233" t="s">
        <v>82</v>
      </c>
      <c r="AV263" s="13" t="s">
        <v>80</v>
      </c>
      <c r="AW263" s="13" t="s">
        <v>30</v>
      </c>
      <c r="AX263" s="13" t="s">
        <v>73</v>
      </c>
      <c r="AY263" s="233" t="s">
        <v>159</v>
      </c>
    </row>
    <row r="264" spans="2:51" s="14" customFormat="1" ht="11.25">
      <c r="B264" s="234"/>
      <c r="C264" s="235"/>
      <c r="D264" s="225" t="s">
        <v>167</v>
      </c>
      <c r="E264" s="236" t="s">
        <v>1</v>
      </c>
      <c r="F264" s="237" t="s">
        <v>222</v>
      </c>
      <c r="G264" s="235"/>
      <c r="H264" s="238">
        <v>12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AT264" s="244" t="s">
        <v>167</v>
      </c>
      <c r="AU264" s="244" t="s">
        <v>82</v>
      </c>
      <c r="AV264" s="14" t="s">
        <v>82</v>
      </c>
      <c r="AW264" s="14" t="s">
        <v>30</v>
      </c>
      <c r="AX264" s="14" t="s">
        <v>73</v>
      </c>
      <c r="AY264" s="244" t="s">
        <v>159</v>
      </c>
    </row>
    <row r="265" spans="2:51" s="15" customFormat="1" ht="11.25">
      <c r="B265" s="245"/>
      <c r="C265" s="246"/>
      <c r="D265" s="225" t="s">
        <v>167</v>
      </c>
      <c r="E265" s="247" t="s">
        <v>1</v>
      </c>
      <c r="F265" s="248" t="s">
        <v>171</v>
      </c>
      <c r="G265" s="246"/>
      <c r="H265" s="249">
        <v>12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AT265" s="255" t="s">
        <v>167</v>
      </c>
      <c r="AU265" s="255" t="s">
        <v>82</v>
      </c>
      <c r="AV265" s="15" t="s">
        <v>165</v>
      </c>
      <c r="AW265" s="15" t="s">
        <v>30</v>
      </c>
      <c r="AX265" s="15" t="s">
        <v>80</v>
      </c>
      <c r="AY265" s="255" t="s">
        <v>159</v>
      </c>
    </row>
    <row r="266" spans="1:65" s="2" customFormat="1" ht="21.75" customHeight="1">
      <c r="A266" s="34"/>
      <c r="B266" s="35"/>
      <c r="C266" s="209" t="s">
        <v>370</v>
      </c>
      <c r="D266" s="209" t="s">
        <v>161</v>
      </c>
      <c r="E266" s="210" t="s">
        <v>955</v>
      </c>
      <c r="F266" s="211" t="s">
        <v>956</v>
      </c>
      <c r="G266" s="212" t="s">
        <v>240</v>
      </c>
      <c r="H266" s="213">
        <v>171</v>
      </c>
      <c r="I266" s="214"/>
      <c r="J266" s="215">
        <f>ROUND(I266*H266,2)</f>
        <v>0</v>
      </c>
      <c r="K266" s="216"/>
      <c r="L266" s="39"/>
      <c r="M266" s="217" t="s">
        <v>1</v>
      </c>
      <c r="N266" s="218" t="s">
        <v>38</v>
      </c>
      <c r="O266" s="71"/>
      <c r="P266" s="219">
        <f>O266*H266</f>
        <v>0</v>
      </c>
      <c r="Q266" s="219">
        <v>0</v>
      </c>
      <c r="R266" s="219">
        <f>Q266*H266</f>
        <v>0</v>
      </c>
      <c r="S266" s="219">
        <v>0</v>
      </c>
      <c r="T266" s="220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21" t="s">
        <v>165</v>
      </c>
      <c r="AT266" s="221" t="s">
        <v>161</v>
      </c>
      <c r="AU266" s="221" t="s">
        <v>82</v>
      </c>
      <c r="AY266" s="17" t="s">
        <v>159</v>
      </c>
      <c r="BE266" s="222">
        <f>IF(N266="základní",J266,0)</f>
        <v>0</v>
      </c>
      <c r="BF266" s="222">
        <f>IF(N266="snížená",J266,0)</f>
        <v>0</v>
      </c>
      <c r="BG266" s="222">
        <f>IF(N266="zákl. přenesená",J266,0)</f>
        <v>0</v>
      </c>
      <c r="BH266" s="222">
        <f>IF(N266="sníž. přenesená",J266,0)</f>
        <v>0</v>
      </c>
      <c r="BI266" s="222">
        <f>IF(N266="nulová",J266,0)</f>
        <v>0</v>
      </c>
      <c r="BJ266" s="17" t="s">
        <v>80</v>
      </c>
      <c r="BK266" s="222">
        <f>ROUND(I266*H266,2)</f>
        <v>0</v>
      </c>
      <c r="BL266" s="17" t="s">
        <v>165</v>
      </c>
      <c r="BM266" s="221" t="s">
        <v>957</v>
      </c>
    </row>
    <row r="267" spans="2:51" s="14" customFormat="1" ht="11.25">
      <c r="B267" s="234"/>
      <c r="C267" s="235"/>
      <c r="D267" s="225" t="s">
        <v>167</v>
      </c>
      <c r="E267" s="236" t="s">
        <v>1</v>
      </c>
      <c r="F267" s="237" t="s">
        <v>875</v>
      </c>
      <c r="G267" s="235"/>
      <c r="H267" s="238">
        <v>171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167</v>
      </c>
      <c r="AU267" s="244" t="s">
        <v>82</v>
      </c>
      <c r="AV267" s="14" t="s">
        <v>82</v>
      </c>
      <c r="AW267" s="14" t="s">
        <v>30</v>
      </c>
      <c r="AX267" s="14" t="s">
        <v>73</v>
      </c>
      <c r="AY267" s="244" t="s">
        <v>159</v>
      </c>
    </row>
    <row r="268" spans="2:51" s="15" customFormat="1" ht="11.25">
      <c r="B268" s="245"/>
      <c r="C268" s="246"/>
      <c r="D268" s="225" t="s">
        <v>167</v>
      </c>
      <c r="E268" s="247" t="s">
        <v>1</v>
      </c>
      <c r="F268" s="248" t="s">
        <v>171</v>
      </c>
      <c r="G268" s="246"/>
      <c r="H268" s="249">
        <v>171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AT268" s="255" t="s">
        <v>167</v>
      </c>
      <c r="AU268" s="255" t="s">
        <v>82</v>
      </c>
      <c r="AV268" s="15" t="s">
        <v>165</v>
      </c>
      <c r="AW268" s="15" t="s">
        <v>30</v>
      </c>
      <c r="AX268" s="15" t="s">
        <v>80</v>
      </c>
      <c r="AY268" s="255" t="s">
        <v>159</v>
      </c>
    </row>
    <row r="269" spans="2:63" s="12" customFormat="1" ht="22.9" customHeight="1">
      <c r="B269" s="193"/>
      <c r="C269" s="194"/>
      <c r="D269" s="195" t="s">
        <v>72</v>
      </c>
      <c r="E269" s="207" t="s">
        <v>767</v>
      </c>
      <c r="F269" s="207" t="s">
        <v>768</v>
      </c>
      <c r="G269" s="194"/>
      <c r="H269" s="194"/>
      <c r="I269" s="197"/>
      <c r="J269" s="208">
        <f>BK269</f>
        <v>0</v>
      </c>
      <c r="K269" s="194"/>
      <c r="L269" s="199"/>
      <c r="M269" s="200"/>
      <c r="N269" s="201"/>
      <c r="O269" s="201"/>
      <c r="P269" s="202">
        <f>SUM(P270:P298)</f>
        <v>0</v>
      </c>
      <c r="Q269" s="201"/>
      <c r="R269" s="202">
        <f>SUM(R270:R298)</f>
        <v>0</v>
      </c>
      <c r="S269" s="201"/>
      <c r="T269" s="203">
        <f>SUM(T270:T298)</f>
        <v>0</v>
      </c>
      <c r="AR269" s="204" t="s">
        <v>80</v>
      </c>
      <c r="AT269" s="205" t="s">
        <v>72</v>
      </c>
      <c r="AU269" s="205" t="s">
        <v>80</v>
      </c>
      <c r="AY269" s="204" t="s">
        <v>159</v>
      </c>
      <c r="BK269" s="206">
        <f>SUM(BK270:BK298)</f>
        <v>0</v>
      </c>
    </row>
    <row r="270" spans="1:65" s="2" customFormat="1" ht="16.5" customHeight="1">
      <c r="A270" s="34"/>
      <c r="B270" s="35"/>
      <c r="C270" s="209" t="s">
        <v>380</v>
      </c>
      <c r="D270" s="209" t="s">
        <v>161</v>
      </c>
      <c r="E270" s="210" t="s">
        <v>958</v>
      </c>
      <c r="F270" s="211" t="s">
        <v>959</v>
      </c>
      <c r="G270" s="212" t="s">
        <v>219</v>
      </c>
      <c r="H270" s="213">
        <v>88</v>
      </c>
      <c r="I270" s="214"/>
      <c r="J270" s="215">
        <f>ROUND(I270*H270,2)</f>
        <v>0</v>
      </c>
      <c r="K270" s="216"/>
      <c r="L270" s="39"/>
      <c r="M270" s="217" t="s">
        <v>1</v>
      </c>
      <c r="N270" s="218" t="s">
        <v>38</v>
      </c>
      <c r="O270" s="71"/>
      <c r="P270" s="219">
        <f>O270*H270</f>
        <v>0</v>
      </c>
      <c r="Q270" s="219">
        <v>0</v>
      </c>
      <c r="R270" s="219">
        <f>Q270*H270</f>
        <v>0</v>
      </c>
      <c r="S270" s="219">
        <v>0</v>
      </c>
      <c r="T270" s="22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21" t="s">
        <v>165</v>
      </c>
      <c r="AT270" s="221" t="s">
        <v>161</v>
      </c>
      <c r="AU270" s="221" t="s">
        <v>82</v>
      </c>
      <c r="AY270" s="17" t="s">
        <v>159</v>
      </c>
      <c r="BE270" s="222">
        <f>IF(N270="základní",J270,0)</f>
        <v>0</v>
      </c>
      <c r="BF270" s="222">
        <f>IF(N270="snížená",J270,0)</f>
        <v>0</v>
      </c>
      <c r="BG270" s="222">
        <f>IF(N270="zákl. přenesená",J270,0)</f>
        <v>0</v>
      </c>
      <c r="BH270" s="222">
        <f>IF(N270="sníž. přenesená",J270,0)</f>
        <v>0</v>
      </c>
      <c r="BI270" s="222">
        <f>IF(N270="nulová",J270,0)</f>
        <v>0</v>
      </c>
      <c r="BJ270" s="17" t="s">
        <v>80</v>
      </c>
      <c r="BK270" s="222">
        <f>ROUND(I270*H270,2)</f>
        <v>0</v>
      </c>
      <c r="BL270" s="17" t="s">
        <v>165</v>
      </c>
      <c r="BM270" s="221" t="s">
        <v>960</v>
      </c>
    </row>
    <row r="271" spans="2:51" s="14" customFormat="1" ht="11.25">
      <c r="B271" s="234"/>
      <c r="C271" s="235"/>
      <c r="D271" s="225" t="s">
        <v>167</v>
      </c>
      <c r="E271" s="236" t="s">
        <v>1</v>
      </c>
      <c r="F271" s="237" t="s">
        <v>961</v>
      </c>
      <c r="G271" s="235"/>
      <c r="H271" s="238">
        <v>88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AT271" s="244" t="s">
        <v>167</v>
      </c>
      <c r="AU271" s="244" t="s">
        <v>82</v>
      </c>
      <c r="AV271" s="14" t="s">
        <v>82</v>
      </c>
      <c r="AW271" s="14" t="s">
        <v>30</v>
      </c>
      <c r="AX271" s="14" t="s">
        <v>73</v>
      </c>
      <c r="AY271" s="244" t="s">
        <v>159</v>
      </c>
    </row>
    <row r="272" spans="2:51" s="15" customFormat="1" ht="11.25">
      <c r="B272" s="245"/>
      <c r="C272" s="246"/>
      <c r="D272" s="225" t="s">
        <v>167</v>
      </c>
      <c r="E272" s="247" t="s">
        <v>1</v>
      </c>
      <c r="F272" s="248" t="s">
        <v>171</v>
      </c>
      <c r="G272" s="246"/>
      <c r="H272" s="249">
        <v>88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AT272" s="255" t="s">
        <v>167</v>
      </c>
      <c r="AU272" s="255" t="s">
        <v>82</v>
      </c>
      <c r="AV272" s="15" t="s">
        <v>165</v>
      </c>
      <c r="AW272" s="15" t="s">
        <v>30</v>
      </c>
      <c r="AX272" s="15" t="s">
        <v>80</v>
      </c>
      <c r="AY272" s="255" t="s">
        <v>159</v>
      </c>
    </row>
    <row r="273" spans="1:65" s="2" customFormat="1" ht="21.75" customHeight="1">
      <c r="A273" s="34"/>
      <c r="B273" s="35"/>
      <c r="C273" s="209" t="s">
        <v>388</v>
      </c>
      <c r="D273" s="209" t="s">
        <v>161</v>
      </c>
      <c r="E273" s="210" t="s">
        <v>962</v>
      </c>
      <c r="F273" s="211" t="s">
        <v>963</v>
      </c>
      <c r="G273" s="212" t="s">
        <v>219</v>
      </c>
      <c r="H273" s="213">
        <v>880</v>
      </c>
      <c r="I273" s="214"/>
      <c r="J273" s="215">
        <f>ROUND(I273*H273,2)</f>
        <v>0</v>
      </c>
      <c r="K273" s="216"/>
      <c r="L273" s="39"/>
      <c r="M273" s="217" t="s">
        <v>1</v>
      </c>
      <c r="N273" s="218" t="s">
        <v>38</v>
      </c>
      <c r="O273" s="71"/>
      <c r="P273" s="219">
        <f>O273*H273</f>
        <v>0</v>
      </c>
      <c r="Q273" s="219">
        <v>0</v>
      </c>
      <c r="R273" s="219">
        <f>Q273*H273</f>
        <v>0</v>
      </c>
      <c r="S273" s="219">
        <v>0</v>
      </c>
      <c r="T273" s="220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21" t="s">
        <v>165</v>
      </c>
      <c r="AT273" s="221" t="s">
        <v>161</v>
      </c>
      <c r="AU273" s="221" t="s">
        <v>82</v>
      </c>
      <c r="AY273" s="17" t="s">
        <v>159</v>
      </c>
      <c r="BE273" s="222">
        <f>IF(N273="základní",J273,0)</f>
        <v>0</v>
      </c>
      <c r="BF273" s="222">
        <f>IF(N273="snížená",J273,0)</f>
        <v>0</v>
      </c>
      <c r="BG273" s="222">
        <f>IF(N273="zákl. přenesená",J273,0)</f>
        <v>0</v>
      </c>
      <c r="BH273" s="222">
        <f>IF(N273="sníž. přenesená",J273,0)</f>
        <v>0</v>
      </c>
      <c r="BI273" s="222">
        <f>IF(N273="nulová",J273,0)</f>
        <v>0</v>
      </c>
      <c r="BJ273" s="17" t="s">
        <v>80</v>
      </c>
      <c r="BK273" s="222">
        <f>ROUND(I273*H273,2)</f>
        <v>0</v>
      </c>
      <c r="BL273" s="17" t="s">
        <v>165</v>
      </c>
      <c r="BM273" s="221" t="s">
        <v>964</v>
      </c>
    </row>
    <row r="274" spans="2:51" s="14" customFormat="1" ht="11.25">
      <c r="B274" s="234"/>
      <c r="C274" s="235"/>
      <c r="D274" s="225" t="s">
        <v>167</v>
      </c>
      <c r="E274" s="235"/>
      <c r="F274" s="237" t="s">
        <v>965</v>
      </c>
      <c r="G274" s="235"/>
      <c r="H274" s="238">
        <v>880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167</v>
      </c>
      <c r="AU274" s="244" t="s">
        <v>82</v>
      </c>
      <c r="AV274" s="14" t="s">
        <v>82</v>
      </c>
      <c r="AW274" s="14" t="s">
        <v>4</v>
      </c>
      <c r="AX274" s="14" t="s">
        <v>80</v>
      </c>
      <c r="AY274" s="244" t="s">
        <v>159</v>
      </c>
    </row>
    <row r="275" spans="1:65" s="2" customFormat="1" ht="16.5" customHeight="1">
      <c r="A275" s="34"/>
      <c r="B275" s="35"/>
      <c r="C275" s="209" t="s">
        <v>394</v>
      </c>
      <c r="D275" s="209" t="s">
        <v>161</v>
      </c>
      <c r="E275" s="210" t="s">
        <v>966</v>
      </c>
      <c r="F275" s="211" t="s">
        <v>967</v>
      </c>
      <c r="G275" s="212" t="s">
        <v>219</v>
      </c>
      <c r="H275" s="213">
        <v>12.225</v>
      </c>
      <c r="I275" s="214"/>
      <c r="J275" s="215">
        <f>ROUND(I275*H275,2)</f>
        <v>0</v>
      </c>
      <c r="K275" s="216"/>
      <c r="L275" s="39"/>
      <c r="M275" s="217" t="s">
        <v>1</v>
      </c>
      <c r="N275" s="218" t="s">
        <v>38</v>
      </c>
      <c r="O275" s="71"/>
      <c r="P275" s="219">
        <f>O275*H275</f>
        <v>0</v>
      </c>
      <c r="Q275" s="219">
        <v>0</v>
      </c>
      <c r="R275" s="219">
        <f>Q275*H275</f>
        <v>0</v>
      </c>
      <c r="S275" s="219">
        <v>0</v>
      </c>
      <c r="T275" s="220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21" t="s">
        <v>165</v>
      </c>
      <c r="AT275" s="221" t="s">
        <v>161</v>
      </c>
      <c r="AU275" s="221" t="s">
        <v>82</v>
      </c>
      <c r="AY275" s="17" t="s">
        <v>159</v>
      </c>
      <c r="BE275" s="222">
        <f>IF(N275="základní",J275,0)</f>
        <v>0</v>
      </c>
      <c r="BF275" s="222">
        <f>IF(N275="snížená",J275,0)</f>
        <v>0</v>
      </c>
      <c r="BG275" s="222">
        <f>IF(N275="zákl. přenesená",J275,0)</f>
        <v>0</v>
      </c>
      <c r="BH275" s="222">
        <f>IF(N275="sníž. přenesená",J275,0)</f>
        <v>0</v>
      </c>
      <c r="BI275" s="222">
        <f>IF(N275="nulová",J275,0)</f>
        <v>0</v>
      </c>
      <c r="BJ275" s="17" t="s">
        <v>80</v>
      </c>
      <c r="BK275" s="222">
        <f>ROUND(I275*H275,2)</f>
        <v>0</v>
      </c>
      <c r="BL275" s="17" t="s">
        <v>165</v>
      </c>
      <c r="BM275" s="221" t="s">
        <v>968</v>
      </c>
    </row>
    <row r="276" spans="2:51" s="14" customFormat="1" ht="11.25">
      <c r="B276" s="234"/>
      <c r="C276" s="235"/>
      <c r="D276" s="225" t="s">
        <v>167</v>
      </c>
      <c r="E276" s="236" t="s">
        <v>1</v>
      </c>
      <c r="F276" s="237" t="s">
        <v>969</v>
      </c>
      <c r="G276" s="235"/>
      <c r="H276" s="238">
        <v>3.16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AT276" s="244" t="s">
        <v>167</v>
      </c>
      <c r="AU276" s="244" t="s">
        <v>82</v>
      </c>
      <c r="AV276" s="14" t="s">
        <v>82</v>
      </c>
      <c r="AW276" s="14" t="s">
        <v>30</v>
      </c>
      <c r="AX276" s="14" t="s">
        <v>73</v>
      </c>
      <c r="AY276" s="244" t="s">
        <v>159</v>
      </c>
    </row>
    <row r="277" spans="2:51" s="14" customFormat="1" ht="11.25">
      <c r="B277" s="234"/>
      <c r="C277" s="235"/>
      <c r="D277" s="225" t="s">
        <v>167</v>
      </c>
      <c r="E277" s="236" t="s">
        <v>1</v>
      </c>
      <c r="F277" s="237" t="s">
        <v>970</v>
      </c>
      <c r="G277" s="235"/>
      <c r="H277" s="238">
        <v>3.25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AT277" s="244" t="s">
        <v>167</v>
      </c>
      <c r="AU277" s="244" t="s">
        <v>82</v>
      </c>
      <c r="AV277" s="14" t="s">
        <v>82</v>
      </c>
      <c r="AW277" s="14" t="s">
        <v>30</v>
      </c>
      <c r="AX277" s="14" t="s">
        <v>73</v>
      </c>
      <c r="AY277" s="244" t="s">
        <v>159</v>
      </c>
    </row>
    <row r="278" spans="2:51" s="14" customFormat="1" ht="11.25">
      <c r="B278" s="234"/>
      <c r="C278" s="235"/>
      <c r="D278" s="225" t="s">
        <v>167</v>
      </c>
      <c r="E278" s="236" t="s">
        <v>1</v>
      </c>
      <c r="F278" s="237" t="s">
        <v>971</v>
      </c>
      <c r="G278" s="235"/>
      <c r="H278" s="238">
        <v>5.815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167</v>
      </c>
      <c r="AU278" s="244" t="s">
        <v>82</v>
      </c>
      <c r="AV278" s="14" t="s">
        <v>82</v>
      </c>
      <c r="AW278" s="14" t="s">
        <v>30</v>
      </c>
      <c r="AX278" s="14" t="s">
        <v>73</v>
      </c>
      <c r="AY278" s="244" t="s">
        <v>159</v>
      </c>
    </row>
    <row r="279" spans="2:51" s="15" customFormat="1" ht="11.25">
      <c r="B279" s="245"/>
      <c r="C279" s="246"/>
      <c r="D279" s="225" t="s">
        <v>167</v>
      </c>
      <c r="E279" s="247" t="s">
        <v>1</v>
      </c>
      <c r="F279" s="248" t="s">
        <v>171</v>
      </c>
      <c r="G279" s="246"/>
      <c r="H279" s="249">
        <v>12.225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AT279" s="255" t="s">
        <v>167</v>
      </c>
      <c r="AU279" s="255" t="s">
        <v>82</v>
      </c>
      <c r="AV279" s="15" t="s">
        <v>165</v>
      </c>
      <c r="AW279" s="15" t="s">
        <v>30</v>
      </c>
      <c r="AX279" s="15" t="s">
        <v>80</v>
      </c>
      <c r="AY279" s="255" t="s">
        <v>159</v>
      </c>
    </row>
    <row r="280" spans="1:65" s="2" customFormat="1" ht="21.75" customHeight="1">
      <c r="A280" s="34"/>
      <c r="B280" s="35"/>
      <c r="C280" s="209" t="s">
        <v>399</v>
      </c>
      <c r="D280" s="209" t="s">
        <v>161</v>
      </c>
      <c r="E280" s="210" t="s">
        <v>972</v>
      </c>
      <c r="F280" s="211" t="s">
        <v>973</v>
      </c>
      <c r="G280" s="212" t="s">
        <v>219</v>
      </c>
      <c r="H280" s="213">
        <v>122.5</v>
      </c>
      <c r="I280" s="214"/>
      <c r="J280" s="215">
        <f>ROUND(I280*H280,2)</f>
        <v>0</v>
      </c>
      <c r="K280" s="216"/>
      <c r="L280" s="39"/>
      <c r="M280" s="217" t="s">
        <v>1</v>
      </c>
      <c r="N280" s="218" t="s">
        <v>38</v>
      </c>
      <c r="O280" s="71"/>
      <c r="P280" s="219">
        <f>O280*H280</f>
        <v>0</v>
      </c>
      <c r="Q280" s="219">
        <v>0</v>
      </c>
      <c r="R280" s="219">
        <f>Q280*H280</f>
        <v>0</v>
      </c>
      <c r="S280" s="219">
        <v>0</v>
      </c>
      <c r="T280" s="220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21" t="s">
        <v>165</v>
      </c>
      <c r="AT280" s="221" t="s">
        <v>161</v>
      </c>
      <c r="AU280" s="221" t="s">
        <v>82</v>
      </c>
      <c r="AY280" s="17" t="s">
        <v>159</v>
      </c>
      <c r="BE280" s="222">
        <f>IF(N280="základní",J280,0)</f>
        <v>0</v>
      </c>
      <c r="BF280" s="222">
        <f>IF(N280="snížená",J280,0)</f>
        <v>0</v>
      </c>
      <c r="BG280" s="222">
        <f>IF(N280="zákl. přenesená",J280,0)</f>
        <v>0</v>
      </c>
      <c r="BH280" s="222">
        <f>IF(N280="sníž. přenesená",J280,0)</f>
        <v>0</v>
      </c>
      <c r="BI280" s="222">
        <f>IF(N280="nulová",J280,0)</f>
        <v>0</v>
      </c>
      <c r="BJ280" s="17" t="s">
        <v>80</v>
      </c>
      <c r="BK280" s="222">
        <f>ROUND(I280*H280,2)</f>
        <v>0</v>
      </c>
      <c r="BL280" s="17" t="s">
        <v>165</v>
      </c>
      <c r="BM280" s="221" t="s">
        <v>974</v>
      </c>
    </row>
    <row r="281" spans="2:51" s="14" customFormat="1" ht="11.25">
      <c r="B281" s="234"/>
      <c r="C281" s="235"/>
      <c r="D281" s="225" t="s">
        <v>167</v>
      </c>
      <c r="E281" s="235"/>
      <c r="F281" s="237" t="s">
        <v>975</v>
      </c>
      <c r="G281" s="235"/>
      <c r="H281" s="238">
        <v>122.5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AT281" s="244" t="s">
        <v>167</v>
      </c>
      <c r="AU281" s="244" t="s">
        <v>82</v>
      </c>
      <c r="AV281" s="14" t="s">
        <v>82</v>
      </c>
      <c r="AW281" s="14" t="s">
        <v>4</v>
      </c>
      <c r="AX281" s="14" t="s">
        <v>80</v>
      </c>
      <c r="AY281" s="244" t="s">
        <v>159</v>
      </c>
    </row>
    <row r="282" spans="1:65" s="2" customFormat="1" ht="16.5" customHeight="1">
      <c r="A282" s="34"/>
      <c r="B282" s="35"/>
      <c r="C282" s="209" t="s">
        <v>519</v>
      </c>
      <c r="D282" s="209" t="s">
        <v>161</v>
      </c>
      <c r="E282" s="210" t="s">
        <v>976</v>
      </c>
      <c r="F282" s="211" t="s">
        <v>977</v>
      </c>
      <c r="G282" s="212" t="s">
        <v>219</v>
      </c>
      <c r="H282" s="213">
        <v>87.21</v>
      </c>
      <c r="I282" s="214"/>
      <c r="J282" s="215">
        <f>ROUND(I282*H282,2)</f>
        <v>0</v>
      </c>
      <c r="K282" s="216"/>
      <c r="L282" s="39"/>
      <c r="M282" s="217" t="s">
        <v>1</v>
      </c>
      <c r="N282" s="218" t="s">
        <v>38</v>
      </c>
      <c r="O282" s="71"/>
      <c r="P282" s="219">
        <f>O282*H282</f>
        <v>0</v>
      </c>
      <c r="Q282" s="219">
        <v>0</v>
      </c>
      <c r="R282" s="219">
        <f>Q282*H282</f>
        <v>0</v>
      </c>
      <c r="S282" s="219">
        <v>0</v>
      </c>
      <c r="T282" s="220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21" t="s">
        <v>165</v>
      </c>
      <c r="AT282" s="221" t="s">
        <v>161</v>
      </c>
      <c r="AU282" s="221" t="s">
        <v>82</v>
      </c>
      <c r="AY282" s="17" t="s">
        <v>159</v>
      </c>
      <c r="BE282" s="222">
        <f>IF(N282="základní",J282,0)</f>
        <v>0</v>
      </c>
      <c r="BF282" s="222">
        <f>IF(N282="snížená",J282,0)</f>
        <v>0</v>
      </c>
      <c r="BG282" s="222">
        <f>IF(N282="zákl. přenesená",J282,0)</f>
        <v>0</v>
      </c>
      <c r="BH282" s="222">
        <f>IF(N282="sníž. přenesená",J282,0)</f>
        <v>0</v>
      </c>
      <c r="BI282" s="222">
        <f>IF(N282="nulová",J282,0)</f>
        <v>0</v>
      </c>
      <c r="BJ282" s="17" t="s">
        <v>80</v>
      </c>
      <c r="BK282" s="222">
        <f>ROUND(I282*H282,2)</f>
        <v>0</v>
      </c>
      <c r="BL282" s="17" t="s">
        <v>165</v>
      </c>
      <c r="BM282" s="221" t="s">
        <v>978</v>
      </c>
    </row>
    <row r="283" spans="2:51" s="14" customFormat="1" ht="11.25">
      <c r="B283" s="234"/>
      <c r="C283" s="235"/>
      <c r="D283" s="225" t="s">
        <v>167</v>
      </c>
      <c r="E283" s="236" t="s">
        <v>1</v>
      </c>
      <c r="F283" s="237" t="s">
        <v>979</v>
      </c>
      <c r="G283" s="235"/>
      <c r="H283" s="238">
        <v>48.45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167</v>
      </c>
      <c r="AU283" s="244" t="s">
        <v>82</v>
      </c>
      <c r="AV283" s="14" t="s">
        <v>82</v>
      </c>
      <c r="AW283" s="14" t="s">
        <v>30</v>
      </c>
      <c r="AX283" s="14" t="s">
        <v>73</v>
      </c>
      <c r="AY283" s="244" t="s">
        <v>159</v>
      </c>
    </row>
    <row r="284" spans="2:51" s="14" customFormat="1" ht="11.25">
      <c r="B284" s="234"/>
      <c r="C284" s="235"/>
      <c r="D284" s="225" t="s">
        <v>167</v>
      </c>
      <c r="E284" s="236" t="s">
        <v>1</v>
      </c>
      <c r="F284" s="237" t="s">
        <v>980</v>
      </c>
      <c r="G284" s="235"/>
      <c r="H284" s="238">
        <v>38.76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AT284" s="244" t="s">
        <v>167</v>
      </c>
      <c r="AU284" s="244" t="s">
        <v>82</v>
      </c>
      <c r="AV284" s="14" t="s">
        <v>82</v>
      </c>
      <c r="AW284" s="14" t="s">
        <v>30</v>
      </c>
      <c r="AX284" s="14" t="s">
        <v>73</v>
      </c>
      <c r="AY284" s="244" t="s">
        <v>159</v>
      </c>
    </row>
    <row r="285" spans="2:51" s="15" customFormat="1" ht="11.25">
      <c r="B285" s="245"/>
      <c r="C285" s="246"/>
      <c r="D285" s="225" t="s">
        <v>167</v>
      </c>
      <c r="E285" s="247" t="s">
        <v>1</v>
      </c>
      <c r="F285" s="248" t="s">
        <v>171</v>
      </c>
      <c r="G285" s="246"/>
      <c r="H285" s="249">
        <v>87.21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AT285" s="255" t="s">
        <v>167</v>
      </c>
      <c r="AU285" s="255" t="s">
        <v>82</v>
      </c>
      <c r="AV285" s="15" t="s">
        <v>165</v>
      </c>
      <c r="AW285" s="15" t="s">
        <v>30</v>
      </c>
      <c r="AX285" s="15" t="s">
        <v>80</v>
      </c>
      <c r="AY285" s="255" t="s">
        <v>159</v>
      </c>
    </row>
    <row r="286" spans="1:65" s="2" customFormat="1" ht="21.75" customHeight="1">
      <c r="A286" s="34"/>
      <c r="B286" s="35"/>
      <c r="C286" s="209" t="s">
        <v>460</v>
      </c>
      <c r="D286" s="209" t="s">
        <v>161</v>
      </c>
      <c r="E286" s="210" t="s">
        <v>981</v>
      </c>
      <c r="F286" s="211" t="s">
        <v>982</v>
      </c>
      <c r="G286" s="212" t="s">
        <v>219</v>
      </c>
      <c r="H286" s="213">
        <v>38.76</v>
      </c>
      <c r="I286" s="214"/>
      <c r="J286" s="215">
        <f>ROUND(I286*H286,2)</f>
        <v>0</v>
      </c>
      <c r="K286" s="216"/>
      <c r="L286" s="39"/>
      <c r="M286" s="217" t="s">
        <v>1</v>
      </c>
      <c r="N286" s="218" t="s">
        <v>38</v>
      </c>
      <c r="O286" s="71"/>
      <c r="P286" s="219">
        <f>O286*H286</f>
        <v>0</v>
      </c>
      <c r="Q286" s="219">
        <v>0</v>
      </c>
      <c r="R286" s="219">
        <f>Q286*H286</f>
        <v>0</v>
      </c>
      <c r="S286" s="219">
        <v>0</v>
      </c>
      <c r="T286" s="220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21" t="s">
        <v>165</v>
      </c>
      <c r="AT286" s="221" t="s">
        <v>161</v>
      </c>
      <c r="AU286" s="221" t="s">
        <v>82</v>
      </c>
      <c r="AY286" s="17" t="s">
        <v>159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7" t="s">
        <v>80</v>
      </c>
      <c r="BK286" s="222">
        <f>ROUND(I286*H286,2)</f>
        <v>0</v>
      </c>
      <c r="BL286" s="17" t="s">
        <v>165</v>
      </c>
      <c r="BM286" s="221" t="s">
        <v>983</v>
      </c>
    </row>
    <row r="287" spans="2:51" s="14" customFormat="1" ht="11.25">
      <c r="B287" s="234"/>
      <c r="C287" s="235"/>
      <c r="D287" s="225" t="s">
        <v>167</v>
      </c>
      <c r="E287" s="236" t="s">
        <v>1</v>
      </c>
      <c r="F287" s="237" t="s">
        <v>980</v>
      </c>
      <c r="G287" s="235"/>
      <c r="H287" s="238">
        <v>38.76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AT287" s="244" t="s">
        <v>167</v>
      </c>
      <c r="AU287" s="244" t="s">
        <v>82</v>
      </c>
      <c r="AV287" s="14" t="s">
        <v>82</v>
      </c>
      <c r="AW287" s="14" t="s">
        <v>30</v>
      </c>
      <c r="AX287" s="14" t="s">
        <v>73</v>
      </c>
      <c r="AY287" s="244" t="s">
        <v>159</v>
      </c>
    </row>
    <row r="288" spans="2:51" s="15" customFormat="1" ht="11.25">
      <c r="B288" s="245"/>
      <c r="C288" s="246"/>
      <c r="D288" s="225" t="s">
        <v>167</v>
      </c>
      <c r="E288" s="247" t="s">
        <v>1</v>
      </c>
      <c r="F288" s="248" t="s">
        <v>171</v>
      </c>
      <c r="G288" s="246"/>
      <c r="H288" s="249">
        <v>38.76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AT288" s="255" t="s">
        <v>167</v>
      </c>
      <c r="AU288" s="255" t="s">
        <v>82</v>
      </c>
      <c r="AV288" s="15" t="s">
        <v>165</v>
      </c>
      <c r="AW288" s="15" t="s">
        <v>30</v>
      </c>
      <c r="AX288" s="15" t="s">
        <v>80</v>
      </c>
      <c r="AY288" s="255" t="s">
        <v>159</v>
      </c>
    </row>
    <row r="289" spans="1:65" s="2" customFormat="1" ht="21.75" customHeight="1">
      <c r="A289" s="34"/>
      <c r="B289" s="35"/>
      <c r="C289" s="209" t="s">
        <v>526</v>
      </c>
      <c r="D289" s="209" t="s">
        <v>161</v>
      </c>
      <c r="E289" s="210" t="s">
        <v>984</v>
      </c>
      <c r="F289" s="211" t="s">
        <v>777</v>
      </c>
      <c r="G289" s="212" t="s">
        <v>219</v>
      </c>
      <c r="H289" s="213">
        <v>9.065</v>
      </c>
      <c r="I289" s="214"/>
      <c r="J289" s="215">
        <f>ROUND(I289*H289,2)</f>
        <v>0</v>
      </c>
      <c r="K289" s="216"/>
      <c r="L289" s="39"/>
      <c r="M289" s="217" t="s">
        <v>1</v>
      </c>
      <c r="N289" s="218" t="s">
        <v>38</v>
      </c>
      <c r="O289" s="71"/>
      <c r="P289" s="219">
        <f>O289*H289</f>
        <v>0</v>
      </c>
      <c r="Q289" s="219">
        <v>0</v>
      </c>
      <c r="R289" s="219">
        <f>Q289*H289</f>
        <v>0</v>
      </c>
      <c r="S289" s="219">
        <v>0</v>
      </c>
      <c r="T289" s="220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21" t="s">
        <v>165</v>
      </c>
      <c r="AT289" s="221" t="s">
        <v>161</v>
      </c>
      <c r="AU289" s="221" t="s">
        <v>82</v>
      </c>
      <c r="AY289" s="17" t="s">
        <v>159</v>
      </c>
      <c r="BE289" s="222">
        <f>IF(N289="základní",J289,0)</f>
        <v>0</v>
      </c>
      <c r="BF289" s="222">
        <f>IF(N289="snížená",J289,0)</f>
        <v>0</v>
      </c>
      <c r="BG289" s="222">
        <f>IF(N289="zákl. přenesená",J289,0)</f>
        <v>0</v>
      </c>
      <c r="BH289" s="222">
        <f>IF(N289="sníž. přenesená",J289,0)</f>
        <v>0</v>
      </c>
      <c r="BI289" s="222">
        <f>IF(N289="nulová",J289,0)</f>
        <v>0</v>
      </c>
      <c r="BJ289" s="17" t="s">
        <v>80</v>
      </c>
      <c r="BK289" s="222">
        <f>ROUND(I289*H289,2)</f>
        <v>0</v>
      </c>
      <c r="BL289" s="17" t="s">
        <v>165</v>
      </c>
      <c r="BM289" s="221" t="s">
        <v>985</v>
      </c>
    </row>
    <row r="290" spans="2:51" s="14" customFormat="1" ht="11.25">
      <c r="B290" s="234"/>
      <c r="C290" s="235"/>
      <c r="D290" s="225" t="s">
        <v>167</v>
      </c>
      <c r="E290" s="236" t="s">
        <v>1</v>
      </c>
      <c r="F290" s="237" t="s">
        <v>970</v>
      </c>
      <c r="G290" s="235"/>
      <c r="H290" s="238">
        <v>3.25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167</v>
      </c>
      <c r="AU290" s="244" t="s">
        <v>82</v>
      </c>
      <c r="AV290" s="14" t="s">
        <v>82</v>
      </c>
      <c r="AW290" s="14" t="s">
        <v>30</v>
      </c>
      <c r="AX290" s="14" t="s">
        <v>73</v>
      </c>
      <c r="AY290" s="244" t="s">
        <v>159</v>
      </c>
    </row>
    <row r="291" spans="2:51" s="14" customFormat="1" ht="11.25">
      <c r="B291" s="234"/>
      <c r="C291" s="235"/>
      <c r="D291" s="225" t="s">
        <v>167</v>
      </c>
      <c r="E291" s="236" t="s">
        <v>1</v>
      </c>
      <c r="F291" s="237" t="s">
        <v>971</v>
      </c>
      <c r="G291" s="235"/>
      <c r="H291" s="238">
        <v>5.815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AT291" s="244" t="s">
        <v>167</v>
      </c>
      <c r="AU291" s="244" t="s">
        <v>82</v>
      </c>
      <c r="AV291" s="14" t="s">
        <v>82</v>
      </c>
      <c r="AW291" s="14" t="s">
        <v>30</v>
      </c>
      <c r="AX291" s="14" t="s">
        <v>73</v>
      </c>
      <c r="AY291" s="244" t="s">
        <v>159</v>
      </c>
    </row>
    <row r="292" spans="2:51" s="15" customFormat="1" ht="11.25">
      <c r="B292" s="245"/>
      <c r="C292" s="246"/>
      <c r="D292" s="225" t="s">
        <v>167</v>
      </c>
      <c r="E292" s="247" t="s">
        <v>1</v>
      </c>
      <c r="F292" s="248" t="s">
        <v>171</v>
      </c>
      <c r="G292" s="246"/>
      <c r="H292" s="249">
        <v>9.065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AT292" s="255" t="s">
        <v>167</v>
      </c>
      <c r="AU292" s="255" t="s">
        <v>82</v>
      </c>
      <c r="AV292" s="15" t="s">
        <v>165</v>
      </c>
      <c r="AW292" s="15" t="s">
        <v>30</v>
      </c>
      <c r="AX292" s="15" t="s">
        <v>80</v>
      </c>
      <c r="AY292" s="255" t="s">
        <v>159</v>
      </c>
    </row>
    <row r="293" spans="1:65" s="2" customFormat="1" ht="21.75" customHeight="1">
      <c r="A293" s="34"/>
      <c r="B293" s="35"/>
      <c r="C293" s="209" t="s">
        <v>464</v>
      </c>
      <c r="D293" s="209" t="s">
        <v>161</v>
      </c>
      <c r="E293" s="210" t="s">
        <v>986</v>
      </c>
      <c r="F293" s="211" t="s">
        <v>987</v>
      </c>
      <c r="G293" s="212" t="s">
        <v>219</v>
      </c>
      <c r="H293" s="213">
        <v>3.16</v>
      </c>
      <c r="I293" s="214"/>
      <c r="J293" s="215">
        <f>ROUND(I293*H293,2)</f>
        <v>0</v>
      </c>
      <c r="K293" s="216"/>
      <c r="L293" s="39"/>
      <c r="M293" s="217" t="s">
        <v>1</v>
      </c>
      <c r="N293" s="218" t="s">
        <v>38</v>
      </c>
      <c r="O293" s="71"/>
      <c r="P293" s="219">
        <f>O293*H293</f>
        <v>0</v>
      </c>
      <c r="Q293" s="219">
        <v>0</v>
      </c>
      <c r="R293" s="219">
        <f>Q293*H293</f>
        <v>0</v>
      </c>
      <c r="S293" s="219">
        <v>0</v>
      </c>
      <c r="T293" s="220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21" t="s">
        <v>165</v>
      </c>
      <c r="AT293" s="221" t="s">
        <v>161</v>
      </c>
      <c r="AU293" s="221" t="s">
        <v>82</v>
      </c>
      <c r="AY293" s="17" t="s">
        <v>159</v>
      </c>
      <c r="BE293" s="222">
        <f>IF(N293="základní",J293,0)</f>
        <v>0</v>
      </c>
      <c r="BF293" s="222">
        <f>IF(N293="snížená",J293,0)</f>
        <v>0</v>
      </c>
      <c r="BG293" s="222">
        <f>IF(N293="zákl. přenesená",J293,0)</f>
        <v>0</v>
      </c>
      <c r="BH293" s="222">
        <f>IF(N293="sníž. přenesená",J293,0)</f>
        <v>0</v>
      </c>
      <c r="BI293" s="222">
        <f>IF(N293="nulová",J293,0)</f>
        <v>0</v>
      </c>
      <c r="BJ293" s="17" t="s">
        <v>80</v>
      </c>
      <c r="BK293" s="222">
        <f>ROUND(I293*H293,2)</f>
        <v>0</v>
      </c>
      <c r="BL293" s="17" t="s">
        <v>165</v>
      </c>
      <c r="BM293" s="221" t="s">
        <v>988</v>
      </c>
    </row>
    <row r="294" spans="2:51" s="14" customFormat="1" ht="11.25">
      <c r="B294" s="234"/>
      <c r="C294" s="235"/>
      <c r="D294" s="225" t="s">
        <v>167</v>
      </c>
      <c r="E294" s="236" t="s">
        <v>1</v>
      </c>
      <c r="F294" s="237" t="s">
        <v>969</v>
      </c>
      <c r="G294" s="235"/>
      <c r="H294" s="238">
        <v>3.16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167</v>
      </c>
      <c r="AU294" s="244" t="s">
        <v>82</v>
      </c>
      <c r="AV294" s="14" t="s">
        <v>82</v>
      </c>
      <c r="AW294" s="14" t="s">
        <v>30</v>
      </c>
      <c r="AX294" s="14" t="s">
        <v>73</v>
      </c>
      <c r="AY294" s="244" t="s">
        <v>159</v>
      </c>
    </row>
    <row r="295" spans="2:51" s="15" customFormat="1" ht="11.25">
      <c r="B295" s="245"/>
      <c r="C295" s="246"/>
      <c r="D295" s="225" t="s">
        <v>167</v>
      </c>
      <c r="E295" s="247" t="s">
        <v>1</v>
      </c>
      <c r="F295" s="248" t="s">
        <v>171</v>
      </c>
      <c r="G295" s="246"/>
      <c r="H295" s="249">
        <v>3.16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AT295" s="255" t="s">
        <v>167</v>
      </c>
      <c r="AU295" s="255" t="s">
        <v>82</v>
      </c>
      <c r="AV295" s="15" t="s">
        <v>165</v>
      </c>
      <c r="AW295" s="15" t="s">
        <v>30</v>
      </c>
      <c r="AX295" s="15" t="s">
        <v>80</v>
      </c>
      <c r="AY295" s="255" t="s">
        <v>159</v>
      </c>
    </row>
    <row r="296" spans="1:65" s="2" customFormat="1" ht="21.75" customHeight="1">
      <c r="A296" s="34"/>
      <c r="B296" s="35"/>
      <c r="C296" s="209" t="s">
        <v>533</v>
      </c>
      <c r="D296" s="209" t="s">
        <v>161</v>
      </c>
      <c r="E296" s="210" t="s">
        <v>989</v>
      </c>
      <c r="F296" s="211" t="s">
        <v>990</v>
      </c>
      <c r="G296" s="212" t="s">
        <v>219</v>
      </c>
      <c r="H296" s="213">
        <v>88</v>
      </c>
      <c r="I296" s="214"/>
      <c r="J296" s="215">
        <f>ROUND(I296*H296,2)</f>
        <v>0</v>
      </c>
      <c r="K296" s="216"/>
      <c r="L296" s="39"/>
      <c r="M296" s="217" t="s">
        <v>1</v>
      </c>
      <c r="N296" s="218" t="s">
        <v>38</v>
      </c>
      <c r="O296" s="71"/>
      <c r="P296" s="219">
        <f>O296*H296</f>
        <v>0</v>
      </c>
      <c r="Q296" s="219">
        <v>0</v>
      </c>
      <c r="R296" s="219">
        <f>Q296*H296</f>
        <v>0</v>
      </c>
      <c r="S296" s="219">
        <v>0</v>
      </c>
      <c r="T296" s="220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21" t="s">
        <v>165</v>
      </c>
      <c r="AT296" s="221" t="s">
        <v>161</v>
      </c>
      <c r="AU296" s="221" t="s">
        <v>82</v>
      </c>
      <c r="AY296" s="17" t="s">
        <v>159</v>
      </c>
      <c r="BE296" s="222">
        <f>IF(N296="základní",J296,0)</f>
        <v>0</v>
      </c>
      <c r="BF296" s="222">
        <f>IF(N296="snížená",J296,0)</f>
        <v>0</v>
      </c>
      <c r="BG296" s="222">
        <f>IF(N296="zákl. přenesená",J296,0)</f>
        <v>0</v>
      </c>
      <c r="BH296" s="222">
        <f>IF(N296="sníž. přenesená",J296,0)</f>
        <v>0</v>
      </c>
      <c r="BI296" s="222">
        <f>IF(N296="nulová",J296,0)</f>
        <v>0</v>
      </c>
      <c r="BJ296" s="17" t="s">
        <v>80</v>
      </c>
      <c r="BK296" s="222">
        <f>ROUND(I296*H296,2)</f>
        <v>0</v>
      </c>
      <c r="BL296" s="17" t="s">
        <v>165</v>
      </c>
      <c r="BM296" s="221" t="s">
        <v>991</v>
      </c>
    </row>
    <row r="297" spans="2:51" s="14" customFormat="1" ht="11.25">
      <c r="B297" s="234"/>
      <c r="C297" s="235"/>
      <c r="D297" s="225" t="s">
        <v>167</v>
      </c>
      <c r="E297" s="236" t="s">
        <v>1</v>
      </c>
      <c r="F297" s="237" t="s">
        <v>961</v>
      </c>
      <c r="G297" s="235"/>
      <c r="H297" s="238">
        <v>88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167</v>
      </c>
      <c r="AU297" s="244" t="s">
        <v>82</v>
      </c>
      <c r="AV297" s="14" t="s">
        <v>82</v>
      </c>
      <c r="AW297" s="14" t="s">
        <v>30</v>
      </c>
      <c r="AX297" s="14" t="s">
        <v>73</v>
      </c>
      <c r="AY297" s="244" t="s">
        <v>159</v>
      </c>
    </row>
    <row r="298" spans="2:51" s="15" customFormat="1" ht="11.25">
      <c r="B298" s="245"/>
      <c r="C298" s="246"/>
      <c r="D298" s="225" t="s">
        <v>167</v>
      </c>
      <c r="E298" s="247" t="s">
        <v>1</v>
      </c>
      <c r="F298" s="248" t="s">
        <v>171</v>
      </c>
      <c r="G298" s="246"/>
      <c r="H298" s="249">
        <v>88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AT298" s="255" t="s">
        <v>167</v>
      </c>
      <c r="AU298" s="255" t="s">
        <v>82</v>
      </c>
      <c r="AV298" s="15" t="s">
        <v>165</v>
      </c>
      <c r="AW298" s="15" t="s">
        <v>30</v>
      </c>
      <c r="AX298" s="15" t="s">
        <v>80</v>
      </c>
      <c r="AY298" s="255" t="s">
        <v>159</v>
      </c>
    </row>
    <row r="299" spans="2:63" s="12" customFormat="1" ht="22.9" customHeight="1">
      <c r="B299" s="193"/>
      <c r="C299" s="194"/>
      <c r="D299" s="195" t="s">
        <v>72</v>
      </c>
      <c r="E299" s="207" t="s">
        <v>378</v>
      </c>
      <c r="F299" s="207" t="s">
        <v>379</v>
      </c>
      <c r="G299" s="194"/>
      <c r="H299" s="194"/>
      <c r="I299" s="197"/>
      <c r="J299" s="208">
        <f>BK299</f>
        <v>0</v>
      </c>
      <c r="K299" s="194"/>
      <c r="L299" s="199"/>
      <c r="M299" s="200"/>
      <c r="N299" s="201"/>
      <c r="O299" s="201"/>
      <c r="P299" s="202">
        <f>P300</f>
        <v>0</v>
      </c>
      <c r="Q299" s="201"/>
      <c r="R299" s="202">
        <f>R300</f>
        <v>0</v>
      </c>
      <c r="S299" s="201"/>
      <c r="T299" s="203">
        <f>T300</f>
        <v>0</v>
      </c>
      <c r="AR299" s="204" t="s">
        <v>80</v>
      </c>
      <c r="AT299" s="205" t="s">
        <v>72</v>
      </c>
      <c r="AU299" s="205" t="s">
        <v>80</v>
      </c>
      <c r="AY299" s="204" t="s">
        <v>159</v>
      </c>
      <c r="BK299" s="206">
        <f>BK300</f>
        <v>0</v>
      </c>
    </row>
    <row r="300" spans="1:65" s="2" customFormat="1" ht="21.75" customHeight="1">
      <c r="A300" s="34"/>
      <c r="B300" s="35"/>
      <c r="C300" s="209" t="s">
        <v>467</v>
      </c>
      <c r="D300" s="209" t="s">
        <v>161</v>
      </c>
      <c r="E300" s="210" t="s">
        <v>992</v>
      </c>
      <c r="F300" s="211" t="s">
        <v>993</v>
      </c>
      <c r="G300" s="212" t="s">
        <v>219</v>
      </c>
      <c r="H300" s="213">
        <v>119.868</v>
      </c>
      <c r="I300" s="214"/>
      <c r="J300" s="215">
        <f>ROUND(I300*H300,2)</f>
        <v>0</v>
      </c>
      <c r="K300" s="216"/>
      <c r="L300" s="39"/>
      <c r="M300" s="268" t="s">
        <v>1</v>
      </c>
      <c r="N300" s="269" t="s">
        <v>38</v>
      </c>
      <c r="O300" s="270"/>
      <c r="P300" s="271">
        <f>O300*H300</f>
        <v>0</v>
      </c>
      <c r="Q300" s="271">
        <v>0</v>
      </c>
      <c r="R300" s="271">
        <f>Q300*H300</f>
        <v>0</v>
      </c>
      <c r="S300" s="271">
        <v>0</v>
      </c>
      <c r="T300" s="272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21" t="s">
        <v>165</v>
      </c>
      <c r="AT300" s="221" t="s">
        <v>161</v>
      </c>
      <c r="AU300" s="221" t="s">
        <v>82</v>
      </c>
      <c r="AY300" s="17" t="s">
        <v>159</v>
      </c>
      <c r="BE300" s="222">
        <f>IF(N300="základní",J300,0)</f>
        <v>0</v>
      </c>
      <c r="BF300" s="222">
        <f>IF(N300="snížená",J300,0)</f>
        <v>0</v>
      </c>
      <c r="BG300" s="222">
        <f>IF(N300="zákl. přenesená",J300,0)</f>
        <v>0</v>
      </c>
      <c r="BH300" s="222">
        <f>IF(N300="sníž. přenesená",J300,0)</f>
        <v>0</v>
      </c>
      <c r="BI300" s="222">
        <f>IF(N300="nulová",J300,0)</f>
        <v>0</v>
      </c>
      <c r="BJ300" s="17" t="s">
        <v>80</v>
      </c>
      <c r="BK300" s="222">
        <f>ROUND(I300*H300,2)</f>
        <v>0</v>
      </c>
      <c r="BL300" s="17" t="s">
        <v>165</v>
      </c>
      <c r="BM300" s="221" t="s">
        <v>994</v>
      </c>
    </row>
    <row r="301" spans="1:31" s="2" customFormat="1" ht="6.95" customHeight="1">
      <c r="A301" s="34"/>
      <c r="B301" s="54"/>
      <c r="C301" s="55"/>
      <c r="D301" s="55"/>
      <c r="E301" s="55"/>
      <c r="F301" s="55"/>
      <c r="G301" s="55"/>
      <c r="H301" s="55"/>
      <c r="I301" s="158"/>
      <c r="J301" s="55"/>
      <c r="K301" s="55"/>
      <c r="L301" s="39"/>
      <c r="M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</row>
  </sheetData>
  <sheetProtection algorithmName="SHA-512" hashValue="pez554clbqid5+Lau3qp0tAU2KM9B+J3TwpPvEpAL0WmOUkQM7TvRXwYdMTBvxG77zD5Aj8lDDZZgn5wFZ7/Uw==" saltValue="eHMQMvq0WkhC+Bbvi8mLGoOrIq8UOlTFSSgcyUnurnr9JEwOf59edG/URFqRz5Gethp76VyFuX33zjuSiblSGA==" spinCount="100000" sheet="1" objects="1" scenarios="1" formatColumns="0" formatRows="0" autoFilter="0"/>
  <autoFilter ref="C121:K30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109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126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995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ROUND((SUM(BE118:BE133)),2)</f>
        <v>0</v>
      </c>
      <c r="G33" s="34"/>
      <c r="H33" s="34"/>
      <c r="I33" s="137">
        <v>0.21</v>
      </c>
      <c r="J33" s="136">
        <f>ROUND(((SUM(BE118:BE133))*I33),2)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ROUND((SUM(BF118:BF133)),2)</f>
        <v>0</v>
      </c>
      <c r="G34" s="34"/>
      <c r="H34" s="34"/>
      <c r="I34" s="137">
        <v>0.15</v>
      </c>
      <c r="J34" s="136">
        <f>ROUND(((SUM(BF118:BF133))*I34),2)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ROUND((SUM(BG118:BG133)),2)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ROUND((SUM(BH118:BH133)),2)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ROUND((SUM(BI118:BI133)),2)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126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8" t="str">
        <f>E9</f>
        <v>54 - IO 04 Mobiliář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131</v>
      </c>
      <c r="D94" s="163"/>
      <c r="E94" s="163"/>
      <c r="F94" s="163"/>
      <c r="G94" s="163"/>
      <c r="H94" s="163"/>
      <c r="I94" s="164"/>
      <c r="J94" s="165" t="s">
        <v>132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133</v>
      </c>
      <c r="D96" s="36"/>
      <c r="E96" s="36"/>
      <c r="F96" s="36"/>
      <c r="G96" s="36"/>
      <c r="H96" s="36"/>
      <c r="I96" s="122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4.95" customHeight="1">
      <c r="B97" s="167"/>
      <c r="C97" s="168"/>
      <c r="D97" s="169" t="s">
        <v>996</v>
      </c>
      <c r="E97" s="170"/>
      <c r="F97" s="170"/>
      <c r="G97" s="170"/>
      <c r="H97" s="170"/>
      <c r="I97" s="171"/>
      <c r="J97" s="172">
        <f>J119</f>
        <v>0</v>
      </c>
      <c r="K97" s="168"/>
      <c r="L97" s="173"/>
    </row>
    <row r="98" spans="2:12" s="10" customFormat="1" ht="19.9" customHeight="1">
      <c r="B98" s="174"/>
      <c r="C98" s="104"/>
      <c r="D98" s="175" t="s">
        <v>997</v>
      </c>
      <c r="E98" s="176"/>
      <c r="F98" s="176"/>
      <c r="G98" s="176"/>
      <c r="H98" s="176"/>
      <c r="I98" s="177"/>
      <c r="J98" s="178">
        <f>J120</f>
        <v>0</v>
      </c>
      <c r="K98" s="104"/>
      <c r="L98" s="179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22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8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61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144</v>
      </c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3.25" customHeight="1">
      <c r="A108" s="34"/>
      <c r="B108" s="35"/>
      <c r="C108" s="36"/>
      <c r="D108" s="36"/>
      <c r="E108" s="325" t="str">
        <f>E7</f>
        <v>Regenerace panelového sídliště U nádraží - 7. etapa, podetapa 1 - Úprava vodního prvku</v>
      </c>
      <c r="F108" s="326"/>
      <c r="G108" s="326"/>
      <c r="H108" s="32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126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78" t="str">
        <f>E9</f>
        <v>54 - IO 04 Mobiliář</v>
      </c>
      <c r="F110" s="327"/>
      <c r="G110" s="327"/>
      <c r="H110" s="327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123" t="s">
        <v>22</v>
      </c>
      <c r="J112" s="66" t="str">
        <f>IF(J12="","",J12)</f>
        <v>3. 6. 2019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123" t="s">
        <v>29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27</v>
      </c>
      <c r="D115" s="36"/>
      <c r="E115" s="36"/>
      <c r="F115" s="27" t="str">
        <f>IF(E18="","",E18)</f>
        <v>Vyplň údaj</v>
      </c>
      <c r="G115" s="36"/>
      <c r="H115" s="36"/>
      <c r="I115" s="123" t="s">
        <v>31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80"/>
      <c r="B117" s="181"/>
      <c r="C117" s="182" t="s">
        <v>145</v>
      </c>
      <c r="D117" s="183" t="s">
        <v>58</v>
      </c>
      <c r="E117" s="183" t="s">
        <v>54</v>
      </c>
      <c r="F117" s="183" t="s">
        <v>55</v>
      </c>
      <c r="G117" s="183" t="s">
        <v>146</v>
      </c>
      <c r="H117" s="183" t="s">
        <v>147</v>
      </c>
      <c r="I117" s="184" t="s">
        <v>148</v>
      </c>
      <c r="J117" s="185" t="s">
        <v>132</v>
      </c>
      <c r="K117" s="186" t="s">
        <v>149</v>
      </c>
      <c r="L117" s="187"/>
      <c r="M117" s="75" t="s">
        <v>1</v>
      </c>
      <c r="N117" s="76" t="s">
        <v>37</v>
      </c>
      <c r="O117" s="76" t="s">
        <v>150</v>
      </c>
      <c r="P117" s="76" t="s">
        <v>151</v>
      </c>
      <c r="Q117" s="76" t="s">
        <v>152</v>
      </c>
      <c r="R117" s="76" t="s">
        <v>153</v>
      </c>
      <c r="S117" s="76" t="s">
        <v>154</v>
      </c>
      <c r="T117" s="77" t="s">
        <v>155</v>
      </c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</row>
    <row r="118" spans="1:63" s="2" customFormat="1" ht="22.9" customHeight="1">
      <c r="A118" s="34"/>
      <c r="B118" s="35"/>
      <c r="C118" s="82" t="s">
        <v>156</v>
      </c>
      <c r="D118" s="36"/>
      <c r="E118" s="36"/>
      <c r="F118" s="36"/>
      <c r="G118" s="36"/>
      <c r="H118" s="36"/>
      <c r="I118" s="122"/>
      <c r="J118" s="188">
        <f>BK118</f>
        <v>0</v>
      </c>
      <c r="K118" s="36"/>
      <c r="L118" s="39"/>
      <c r="M118" s="78"/>
      <c r="N118" s="189"/>
      <c r="O118" s="79"/>
      <c r="P118" s="190">
        <f>P119</f>
        <v>0</v>
      </c>
      <c r="Q118" s="79"/>
      <c r="R118" s="190">
        <f>R119</f>
        <v>0</v>
      </c>
      <c r="S118" s="79"/>
      <c r="T118" s="191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72</v>
      </c>
      <c r="AU118" s="17" t="s">
        <v>134</v>
      </c>
      <c r="BK118" s="192">
        <f>BK119</f>
        <v>0</v>
      </c>
    </row>
    <row r="119" spans="2:63" s="12" customFormat="1" ht="25.9" customHeight="1">
      <c r="B119" s="193"/>
      <c r="C119" s="194"/>
      <c r="D119" s="195" t="s">
        <v>72</v>
      </c>
      <c r="E119" s="196" t="s">
        <v>384</v>
      </c>
      <c r="F119" s="196" t="s">
        <v>384</v>
      </c>
      <c r="G119" s="194"/>
      <c r="H119" s="194"/>
      <c r="I119" s="197"/>
      <c r="J119" s="198">
        <f>BK119</f>
        <v>0</v>
      </c>
      <c r="K119" s="194"/>
      <c r="L119" s="199"/>
      <c r="M119" s="200"/>
      <c r="N119" s="201"/>
      <c r="O119" s="201"/>
      <c r="P119" s="202">
        <f>P120</f>
        <v>0</v>
      </c>
      <c r="Q119" s="201"/>
      <c r="R119" s="202">
        <f>R120</f>
        <v>0</v>
      </c>
      <c r="S119" s="201"/>
      <c r="T119" s="203">
        <f>T120</f>
        <v>0</v>
      </c>
      <c r="AR119" s="204" t="s">
        <v>82</v>
      </c>
      <c r="AT119" s="205" t="s">
        <v>72</v>
      </c>
      <c r="AU119" s="205" t="s">
        <v>73</v>
      </c>
      <c r="AY119" s="204" t="s">
        <v>159</v>
      </c>
      <c r="BK119" s="206">
        <f>BK120</f>
        <v>0</v>
      </c>
    </row>
    <row r="120" spans="2:63" s="12" customFormat="1" ht="22.9" customHeight="1">
      <c r="B120" s="193"/>
      <c r="C120" s="194"/>
      <c r="D120" s="195" t="s">
        <v>72</v>
      </c>
      <c r="E120" s="207" t="s">
        <v>998</v>
      </c>
      <c r="F120" s="207" t="s">
        <v>999</v>
      </c>
      <c r="G120" s="194"/>
      <c r="H120" s="194"/>
      <c r="I120" s="197"/>
      <c r="J120" s="208">
        <f>BK120</f>
        <v>0</v>
      </c>
      <c r="K120" s="194"/>
      <c r="L120" s="199"/>
      <c r="M120" s="200"/>
      <c r="N120" s="201"/>
      <c r="O120" s="201"/>
      <c r="P120" s="202">
        <f>SUM(P121:P133)</f>
        <v>0</v>
      </c>
      <c r="Q120" s="201"/>
      <c r="R120" s="202">
        <f>SUM(R121:R133)</f>
        <v>0</v>
      </c>
      <c r="S120" s="201"/>
      <c r="T120" s="203">
        <f>SUM(T121:T133)</f>
        <v>0</v>
      </c>
      <c r="AR120" s="204" t="s">
        <v>82</v>
      </c>
      <c r="AT120" s="205" t="s">
        <v>72</v>
      </c>
      <c r="AU120" s="205" t="s">
        <v>80</v>
      </c>
      <c r="AY120" s="204" t="s">
        <v>159</v>
      </c>
      <c r="BK120" s="206">
        <f>SUM(BK121:BK133)</f>
        <v>0</v>
      </c>
    </row>
    <row r="121" spans="1:65" s="2" customFormat="1" ht="21.75" customHeight="1">
      <c r="A121" s="34"/>
      <c r="B121" s="35"/>
      <c r="C121" s="209" t="s">
        <v>80</v>
      </c>
      <c r="D121" s="209" t="s">
        <v>161</v>
      </c>
      <c r="E121" s="210" t="s">
        <v>1000</v>
      </c>
      <c r="F121" s="211" t="s">
        <v>1001</v>
      </c>
      <c r="G121" s="212" t="s">
        <v>412</v>
      </c>
      <c r="H121" s="213">
        <v>1</v>
      </c>
      <c r="I121" s="214"/>
      <c r="J121" s="215">
        <f aca="true" t="shared" si="0" ref="J121:J133">ROUND(I121*H121,2)</f>
        <v>0</v>
      </c>
      <c r="K121" s="216"/>
      <c r="L121" s="39"/>
      <c r="M121" s="217" t="s">
        <v>1</v>
      </c>
      <c r="N121" s="218" t="s">
        <v>38</v>
      </c>
      <c r="O121" s="71"/>
      <c r="P121" s="219">
        <f aca="true" t="shared" si="1" ref="P121:P133">O121*H121</f>
        <v>0</v>
      </c>
      <c r="Q121" s="219">
        <v>0</v>
      </c>
      <c r="R121" s="219">
        <f aca="true" t="shared" si="2" ref="R121:R133">Q121*H121</f>
        <v>0</v>
      </c>
      <c r="S121" s="219">
        <v>0</v>
      </c>
      <c r="T121" s="220">
        <f aca="true" t="shared" si="3" ref="T121:T133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1" t="s">
        <v>244</v>
      </c>
      <c r="AT121" s="221" t="s">
        <v>161</v>
      </c>
      <c r="AU121" s="221" t="s">
        <v>82</v>
      </c>
      <c r="AY121" s="17" t="s">
        <v>159</v>
      </c>
      <c r="BE121" s="222">
        <f aca="true" t="shared" si="4" ref="BE121:BE133">IF(N121="základní",J121,0)</f>
        <v>0</v>
      </c>
      <c r="BF121" s="222">
        <f aca="true" t="shared" si="5" ref="BF121:BF133">IF(N121="snížená",J121,0)</f>
        <v>0</v>
      </c>
      <c r="BG121" s="222">
        <f aca="true" t="shared" si="6" ref="BG121:BG133">IF(N121="zákl. přenesená",J121,0)</f>
        <v>0</v>
      </c>
      <c r="BH121" s="222">
        <f aca="true" t="shared" si="7" ref="BH121:BH133">IF(N121="sníž. přenesená",J121,0)</f>
        <v>0</v>
      </c>
      <c r="BI121" s="222">
        <f aca="true" t="shared" si="8" ref="BI121:BI133">IF(N121="nulová",J121,0)</f>
        <v>0</v>
      </c>
      <c r="BJ121" s="17" t="s">
        <v>80</v>
      </c>
      <c r="BK121" s="222">
        <f aca="true" t="shared" si="9" ref="BK121:BK133">ROUND(I121*H121,2)</f>
        <v>0</v>
      </c>
      <c r="BL121" s="17" t="s">
        <v>244</v>
      </c>
      <c r="BM121" s="221" t="s">
        <v>1002</v>
      </c>
    </row>
    <row r="122" spans="1:65" s="2" customFormat="1" ht="21.75" customHeight="1">
      <c r="A122" s="34"/>
      <c r="B122" s="35"/>
      <c r="C122" s="209" t="s">
        <v>82</v>
      </c>
      <c r="D122" s="209" t="s">
        <v>161</v>
      </c>
      <c r="E122" s="210" t="s">
        <v>1003</v>
      </c>
      <c r="F122" s="211" t="s">
        <v>1004</v>
      </c>
      <c r="G122" s="212" t="s">
        <v>412</v>
      </c>
      <c r="H122" s="213">
        <v>1</v>
      </c>
      <c r="I122" s="214"/>
      <c r="J122" s="215">
        <f t="shared" si="0"/>
        <v>0</v>
      </c>
      <c r="K122" s="216"/>
      <c r="L122" s="39"/>
      <c r="M122" s="217" t="s">
        <v>1</v>
      </c>
      <c r="N122" s="218" t="s">
        <v>38</v>
      </c>
      <c r="O122" s="71"/>
      <c r="P122" s="219">
        <f t="shared" si="1"/>
        <v>0</v>
      </c>
      <c r="Q122" s="219">
        <v>0</v>
      </c>
      <c r="R122" s="219">
        <f t="shared" si="2"/>
        <v>0</v>
      </c>
      <c r="S122" s="219">
        <v>0</v>
      </c>
      <c r="T122" s="220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21" t="s">
        <v>244</v>
      </c>
      <c r="AT122" s="221" t="s">
        <v>161</v>
      </c>
      <c r="AU122" s="221" t="s">
        <v>82</v>
      </c>
      <c r="AY122" s="17" t="s">
        <v>159</v>
      </c>
      <c r="BE122" s="222">
        <f t="shared" si="4"/>
        <v>0</v>
      </c>
      <c r="BF122" s="222">
        <f t="shared" si="5"/>
        <v>0</v>
      </c>
      <c r="BG122" s="222">
        <f t="shared" si="6"/>
        <v>0</v>
      </c>
      <c r="BH122" s="222">
        <f t="shared" si="7"/>
        <v>0</v>
      </c>
      <c r="BI122" s="222">
        <f t="shared" si="8"/>
        <v>0</v>
      </c>
      <c r="BJ122" s="17" t="s">
        <v>80</v>
      </c>
      <c r="BK122" s="222">
        <f t="shared" si="9"/>
        <v>0</v>
      </c>
      <c r="BL122" s="17" t="s">
        <v>244</v>
      </c>
      <c r="BM122" s="221" t="s">
        <v>1005</v>
      </c>
    </row>
    <row r="123" spans="1:65" s="2" customFormat="1" ht="21.75" customHeight="1">
      <c r="A123" s="34"/>
      <c r="B123" s="35"/>
      <c r="C123" s="209" t="s">
        <v>177</v>
      </c>
      <c r="D123" s="209" t="s">
        <v>161</v>
      </c>
      <c r="E123" s="210" t="s">
        <v>1006</v>
      </c>
      <c r="F123" s="211" t="s">
        <v>1007</v>
      </c>
      <c r="G123" s="212" t="s">
        <v>412</v>
      </c>
      <c r="H123" s="213">
        <v>1</v>
      </c>
      <c r="I123" s="214"/>
      <c r="J123" s="215">
        <f t="shared" si="0"/>
        <v>0</v>
      </c>
      <c r="K123" s="216"/>
      <c r="L123" s="39"/>
      <c r="M123" s="217" t="s">
        <v>1</v>
      </c>
      <c r="N123" s="218" t="s">
        <v>38</v>
      </c>
      <c r="O123" s="71"/>
      <c r="P123" s="219">
        <f t="shared" si="1"/>
        <v>0</v>
      </c>
      <c r="Q123" s="219">
        <v>0</v>
      </c>
      <c r="R123" s="219">
        <f t="shared" si="2"/>
        <v>0</v>
      </c>
      <c r="S123" s="219">
        <v>0</v>
      </c>
      <c r="T123" s="220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244</v>
      </c>
      <c r="AT123" s="221" t="s">
        <v>161</v>
      </c>
      <c r="AU123" s="221" t="s">
        <v>82</v>
      </c>
      <c r="AY123" s="17" t="s">
        <v>159</v>
      </c>
      <c r="BE123" s="222">
        <f t="shared" si="4"/>
        <v>0</v>
      </c>
      <c r="BF123" s="222">
        <f t="shared" si="5"/>
        <v>0</v>
      </c>
      <c r="BG123" s="222">
        <f t="shared" si="6"/>
        <v>0</v>
      </c>
      <c r="BH123" s="222">
        <f t="shared" si="7"/>
        <v>0</v>
      </c>
      <c r="BI123" s="222">
        <f t="shared" si="8"/>
        <v>0</v>
      </c>
      <c r="BJ123" s="17" t="s">
        <v>80</v>
      </c>
      <c r="BK123" s="222">
        <f t="shared" si="9"/>
        <v>0</v>
      </c>
      <c r="BL123" s="17" t="s">
        <v>244</v>
      </c>
      <c r="BM123" s="221" t="s">
        <v>1008</v>
      </c>
    </row>
    <row r="124" spans="1:65" s="2" customFormat="1" ht="33" customHeight="1">
      <c r="A124" s="34"/>
      <c r="B124" s="35"/>
      <c r="C124" s="209" t="s">
        <v>165</v>
      </c>
      <c r="D124" s="209" t="s">
        <v>161</v>
      </c>
      <c r="E124" s="210" t="s">
        <v>1009</v>
      </c>
      <c r="F124" s="211" t="s">
        <v>1010</v>
      </c>
      <c r="G124" s="212" t="s">
        <v>412</v>
      </c>
      <c r="H124" s="213">
        <v>1</v>
      </c>
      <c r="I124" s="214"/>
      <c r="J124" s="215">
        <f t="shared" si="0"/>
        <v>0</v>
      </c>
      <c r="K124" s="216"/>
      <c r="L124" s="39"/>
      <c r="M124" s="217" t="s">
        <v>1</v>
      </c>
      <c r="N124" s="218" t="s">
        <v>38</v>
      </c>
      <c r="O124" s="71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244</v>
      </c>
      <c r="AT124" s="221" t="s">
        <v>161</v>
      </c>
      <c r="AU124" s="221" t="s">
        <v>82</v>
      </c>
      <c r="AY124" s="17" t="s">
        <v>159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7" t="s">
        <v>80</v>
      </c>
      <c r="BK124" s="222">
        <f t="shared" si="9"/>
        <v>0</v>
      </c>
      <c r="BL124" s="17" t="s">
        <v>244</v>
      </c>
      <c r="BM124" s="221" t="s">
        <v>1011</v>
      </c>
    </row>
    <row r="125" spans="1:65" s="2" customFormat="1" ht="21.75" customHeight="1">
      <c r="A125" s="34"/>
      <c r="B125" s="35"/>
      <c r="C125" s="209" t="s">
        <v>185</v>
      </c>
      <c r="D125" s="209" t="s">
        <v>161</v>
      </c>
      <c r="E125" s="210" t="s">
        <v>1012</v>
      </c>
      <c r="F125" s="211" t="s">
        <v>1013</v>
      </c>
      <c r="G125" s="212" t="s">
        <v>412</v>
      </c>
      <c r="H125" s="213">
        <v>1</v>
      </c>
      <c r="I125" s="214"/>
      <c r="J125" s="215">
        <f t="shared" si="0"/>
        <v>0</v>
      </c>
      <c r="K125" s="216"/>
      <c r="L125" s="39"/>
      <c r="M125" s="217" t="s">
        <v>1</v>
      </c>
      <c r="N125" s="218" t="s">
        <v>38</v>
      </c>
      <c r="O125" s="71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244</v>
      </c>
      <c r="AT125" s="221" t="s">
        <v>161</v>
      </c>
      <c r="AU125" s="221" t="s">
        <v>82</v>
      </c>
      <c r="AY125" s="17" t="s">
        <v>159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7" t="s">
        <v>80</v>
      </c>
      <c r="BK125" s="222">
        <f t="shared" si="9"/>
        <v>0</v>
      </c>
      <c r="BL125" s="17" t="s">
        <v>244</v>
      </c>
      <c r="BM125" s="221" t="s">
        <v>1014</v>
      </c>
    </row>
    <row r="126" spans="1:65" s="2" customFormat="1" ht="21.75" customHeight="1">
      <c r="A126" s="34"/>
      <c r="B126" s="35"/>
      <c r="C126" s="209" t="s">
        <v>191</v>
      </c>
      <c r="D126" s="209" t="s">
        <v>161</v>
      </c>
      <c r="E126" s="210" t="s">
        <v>1015</v>
      </c>
      <c r="F126" s="211" t="s">
        <v>1016</v>
      </c>
      <c r="G126" s="212" t="s">
        <v>412</v>
      </c>
      <c r="H126" s="213">
        <v>1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38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244</v>
      </c>
      <c r="AT126" s="221" t="s">
        <v>161</v>
      </c>
      <c r="AU126" s="221" t="s">
        <v>82</v>
      </c>
      <c r="AY126" s="17" t="s">
        <v>159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80</v>
      </c>
      <c r="BK126" s="222">
        <f t="shared" si="9"/>
        <v>0</v>
      </c>
      <c r="BL126" s="17" t="s">
        <v>244</v>
      </c>
      <c r="BM126" s="221" t="s">
        <v>1017</v>
      </c>
    </row>
    <row r="127" spans="1:65" s="2" customFormat="1" ht="33" customHeight="1">
      <c r="A127" s="34"/>
      <c r="B127" s="35"/>
      <c r="C127" s="209" t="s">
        <v>196</v>
      </c>
      <c r="D127" s="209" t="s">
        <v>161</v>
      </c>
      <c r="E127" s="210" t="s">
        <v>1018</v>
      </c>
      <c r="F127" s="211" t="s">
        <v>1019</v>
      </c>
      <c r="G127" s="212" t="s">
        <v>412</v>
      </c>
      <c r="H127" s="213">
        <v>1</v>
      </c>
      <c r="I127" s="214"/>
      <c r="J127" s="215">
        <f t="shared" si="0"/>
        <v>0</v>
      </c>
      <c r="K127" s="216"/>
      <c r="L127" s="39"/>
      <c r="M127" s="217" t="s">
        <v>1</v>
      </c>
      <c r="N127" s="218" t="s">
        <v>38</v>
      </c>
      <c r="O127" s="71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244</v>
      </c>
      <c r="AT127" s="221" t="s">
        <v>161</v>
      </c>
      <c r="AU127" s="221" t="s">
        <v>82</v>
      </c>
      <c r="AY127" s="17" t="s">
        <v>159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80</v>
      </c>
      <c r="BK127" s="222">
        <f t="shared" si="9"/>
        <v>0</v>
      </c>
      <c r="BL127" s="17" t="s">
        <v>244</v>
      </c>
      <c r="BM127" s="221" t="s">
        <v>1020</v>
      </c>
    </row>
    <row r="128" spans="1:65" s="2" customFormat="1" ht="21.75" customHeight="1">
      <c r="A128" s="34"/>
      <c r="B128" s="35"/>
      <c r="C128" s="209" t="s">
        <v>201</v>
      </c>
      <c r="D128" s="209" t="s">
        <v>161</v>
      </c>
      <c r="E128" s="210" t="s">
        <v>1021</v>
      </c>
      <c r="F128" s="211" t="s">
        <v>1022</v>
      </c>
      <c r="G128" s="212" t="s">
        <v>412</v>
      </c>
      <c r="H128" s="213">
        <v>1</v>
      </c>
      <c r="I128" s="214"/>
      <c r="J128" s="215">
        <f t="shared" si="0"/>
        <v>0</v>
      </c>
      <c r="K128" s="216"/>
      <c r="L128" s="39"/>
      <c r="M128" s="217" t="s">
        <v>1</v>
      </c>
      <c r="N128" s="218" t="s">
        <v>38</v>
      </c>
      <c r="O128" s="71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244</v>
      </c>
      <c r="AT128" s="221" t="s">
        <v>161</v>
      </c>
      <c r="AU128" s="221" t="s">
        <v>82</v>
      </c>
      <c r="AY128" s="17" t="s">
        <v>159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7" t="s">
        <v>80</v>
      </c>
      <c r="BK128" s="222">
        <f t="shared" si="9"/>
        <v>0</v>
      </c>
      <c r="BL128" s="17" t="s">
        <v>244</v>
      </c>
      <c r="BM128" s="221" t="s">
        <v>1023</v>
      </c>
    </row>
    <row r="129" spans="1:65" s="2" customFormat="1" ht="21.75" customHeight="1">
      <c r="A129" s="34"/>
      <c r="B129" s="35"/>
      <c r="C129" s="209" t="s">
        <v>206</v>
      </c>
      <c r="D129" s="209" t="s">
        <v>161</v>
      </c>
      <c r="E129" s="210" t="s">
        <v>1024</v>
      </c>
      <c r="F129" s="211" t="s">
        <v>1025</v>
      </c>
      <c r="G129" s="212" t="s">
        <v>412</v>
      </c>
      <c r="H129" s="213">
        <v>1</v>
      </c>
      <c r="I129" s="214"/>
      <c r="J129" s="215">
        <f t="shared" si="0"/>
        <v>0</v>
      </c>
      <c r="K129" s="216"/>
      <c r="L129" s="39"/>
      <c r="M129" s="217" t="s">
        <v>1</v>
      </c>
      <c r="N129" s="218" t="s">
        <v>38</v>
      </c>
      <c r="O129" s="71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244</v>
      </c>
      <c r="AT129" s="221" t="s">
        <v>161</v>
      </c>
      <c r="AU129" s="221" t="s">
        <v>82</v>
      </c>
      <c r="AY129" s="17" t="s">
        <v>159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7" t="s">
        <v>80</v>
      </c>
      <c r="BK129" s="222">
        <f t="shared" si="9"/>
        <v>0</v>
      </c>
      <c r="BL129" s="17" t="s">
        <v>244</v>
      </c>
      <c r="BM129" s="221" t="s">
        <v>1026</v>
      </c>
    </row>
    <row r="130" spans="1:65" s="2" customFormat="1" ht="33" customHeight="1">
      <c r="A130" s="34"/>
      <c r="B130" s="35"/>
      <c r="C130" s="209" t="s">
        <v>211</v>
      </c>
      <c r="D130" s="209" t="s">
        <v>161</v>
      </c>
      <c r="E130" s="210" t="s">
        <v>1027</v>
      </c>
      <c r="F130" s="211" t="s">
        <v>1028</v>
      </c>
      <c r="G130" s="212" t="s">
        <v>412</v>
      </c>
      <c r="H130" s="213">
        <v>1</v>
      </c>
      <c r="I130" s="214"/>
      <c r="J130" s="215">
        <f t="shared" si="0"/>
        <v>0</v>
      </c>
      <c r="K130" s="216"/>
      <c r="L130" s="39"/>
      <c r="M130" s="217" t="s">
        <v>1</v>
      </c>
      <c r="N130" s="218" t="s">
        <v>38</v>
      </c>
      <c r="O130" s="71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244</v>
      </c>
      <c r="AT130" s="221" t="s">
        <v>161</v>
      </c>
      <c r="AU130" s="221" t="s">
        <v>82</v>
      </c>
      <c r="AY130" s="17" t="s">
        <v>159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7" t="s">
        <v>80</v>
      </c>
      <c r="BK130" s="222">
        <f t="shared" si="9"/>
        <v>0</v>
      </c>
      <c r="BL130" s="17" t="s">
        <v>244</v>
      </c>
      <c r="BM130" s="221" t="s">
        <v>1029</v>
      </c>
    </row>
    <row r="131" spans="1:65" s="2" customFormat="1" ht="33" customHeight="1">
      <c r="A131" s="34"/>
      <c r="B131" s="35"/>
      <c r="C131" s="209" t="s">
        <v>216</v>
      </c>
      <c r="D131" s="209" t="s">
        <v>161</v>
      </c>
      <c r="E131" s="210" t="s">
        <v>1030</v>
      </c>
      <c r="F131" s="211" t="s">
        <v>1031</v>
      </c>
      <c r="G131" s="212" t="s">
        <v>412</v>
      </c>
      <c r="H131" s="213">
        <v>1</v>
      </c>
      <c r="I131" s="214"/>
      <c r="J131" s="215">
        <f t="shared" si="0"/>
        <v>0</v>
      </c>
      <c r="K131" s="216"/>
      <c r="L131" s="39"/>
      <c r="M131" s="217" t="s">
        <v>1</v>
      </c>
      <c r="N131" s="218" t="s">
        <v>38</v>
      </c>
      <c r="O131" s="71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244</v>
      </c>
      <c r="AT131" s="221" t="s">
        <v>161</v>
      </c>
      <c r="AU131" s="221" t="s">
        <v>82</v>
      </c>
      <c r="AY131" s="17" t="s">
        <v>159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7" t="s">
        <v>80</v>
      </c>
      <c r="BK131" s="222">
        <f t="shared" si="9"/>
        <v>0</v>
      </c>
      <c r="BL131" s="17" t="s">
        <v>244</v>
      </c>
      <c r="BM131" s="221" t="s">
        <v>1032</v>
      </c>
    </row>
    <row r="132" spans="1:65" s="2" customFormat="1" ht="33" customHeight="1">
      <c r="A132" s="34"/>
      <c r="B132" s="35"/>
      <c r="C132" s="209" t="s">
        <v>222</v>
      </c>
      <c r="D132" s="209" t="s">
        <v>161</v>
      </c>
      <c r="E132" s="210" t="s">
        <v>1033</v>
      </c>
      <c r="F132" s="211" t="s">
        <v>1034</v>
      </c>
      <c r="G132" s="212" t="s">
        <v>412</v>
      </c>
      <c r="H132" s="213">
        <v>1</v>
      </c>
      <c r="I132" s="214"/>
      <c r="J132" s="215">
        <f t="shared" si="0"/>
        <v>0</v>
      </c>
      <c r="K132" s="216"/>
      <c r="L132" s="39"/>
      <c r="M132" s="217" t="s">
        <v>1</v>
      </c>
      <c r="N132" s="218" t="s">
        <v>38</v>
      </c>
      <c r="O132" s="71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1" t="s">
        <v>244</v>
      </c>
      <c r="AT132" s="221" t="s">
        <v>161</v>
      </c>
      <c r="AU132" s="221" t="s">
        <v>82</v>
      </c>
      <c r="AY132" s="17" t="s">
        <v>159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7" t="s">
        <v>80</v>
      </c>
      <c r="BK132" s="222">
        <f t="shared" si="9"/>
        <v>0</v>
      </c>
      <c r="BL132" s="17" t="s">
        <v>244</v>
      </c>
      <c r="BM132" s="221" t="s">
        <v>1035</v>
      </c>
    </row>
    <row r="133" spans="1:65" s="2" customFormat="1" ht="16.5" customHeight="1">
      <c r="A133" s="34"/>
      <c r="B133" s="35"/>
      <c r="C133" s="209" t="s">
        <v>229</v>
      </c>
      <c r="D133" s="209" t="s">
        <v>161</v>
      </c>
      <c r="E133" s="210" t="s">
        <v>1036</v>
      </c>
      <c r="F133" s="211" t="s">
        <v>1037</v>
      </c>
      <c r="G133" s="212" t="s">
        <v>764</v>
      </c>
      <c r="H133" s="213">
        <v>1</v>
      </c>
      <c r="I133" s="214"/>
      <c r="J133" s="215">
        <f t="shared" si="0"/>
        <v>0</v>
      </c>
      <c r="K133" s="216"/>
      <c r="L133" s="39"/>
      <c r="M133" s="268" t="s">
        <v>1</v>
      </c>
      <c r="N133" s="269" t="s">
        <v>38</v>
      </c>
      <c r="O133" s="270"/>
      <c r="P133" s="271">
        <f t="shared" si="1"/>
        <v>0</v>
      </c>
      <c r="Q133" s="271">
        <v>0</v>
      </c>
      <c r="R133" s="271">
        <f t="shared" si="2"/>
        <v>0</v>
      </c>
      <c r="S133" s="271">
        <v>0</v>
      </c>
      <c r="T133" s="272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244</v>
      </c>
      <c r="AT133" s="221" t="s">
        <v>161</v>
      </c>
      <c r="AU133" s="221" t="s">
        <v>82</v>
      </c>
      <c r="AY133" s="17" t="s">
        <v>159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7" t="s">
        <v>80</v>
      </c>
      <c r="BK133" s="222">
        <f t="shared" si="9"/>
        <v>0</v>
      </c>
      <c r="BL133" s="17" t="s">
        <v>244</v>
      </c>
      <c r="BM133" s="221" t="s">
        <v>1038</v>
      </c>
    </row>
    <row r="134" spans="1:31" s="2" customFormat="1" ht="6.95" customHeight="1">
      <c r="A134" s="34"/>
      <c r="B134" s="54"/>
      <c r="C134" s="55"/>
      <c r="D134" s="55"/>
      <c r="E134" s="55"/>
      <c r="F134" s="55"/>
      <c r="G134" s="55"/>
      <c r="H134" s="55"/>
      <c r="I134" s="158"/>
      <c r="J134" s="55"/>
      <c r="K134" s="55"/>
      <c r="L134" s="39"/>
      <c r="M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</sheetData>
  <sheetProtection algorithmName="SHA-512" hashValue="MlpKJ8da+qFaovmoHSrozV1+OhNP8Gr/phLyqpxcDPIifuC7TUJ4D8wJLtGlXWF+Qt1VCjvLtytZFSkovKZRZA==" saltValue="JYuG96pHkgZhRzfNI051NvYM0KnaPrjBf1lwHlldCr96MaVrxmm3Eq3My7LRscxpewmJnDvmm6v6T7wk4gTejw==" spinCount="100000" sheet="1" objects="1" scenarios="1" formatColumns="0" formatRows="0" autoFilter="0"/>
  <autoFilter ref="C117:K13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112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82</v>
      </c>
    </row>
    <row r="4" spans="2:46" s="1" customFormat="1" ht="24.95" customHeight="1">
      <c r="B4" s="20"/>
      <c r="D4" s="119" t="s">
        <v>125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18" t="str">
        <f>'Rekapitulace stavby'!K6</f>
        <v>Regenerace panelového sídliště U nádraží - 7. etapa, podetapa 1 - Úprava vodního prvku</v>
      </c>
      <c r="F7" s="319"/>
      <c r="G7" s="319"/>
      <c r="H7" s="319"/>
      <c r="I7" s="115"/>
      <c r="L7" s="20"/>
    </row>
    <row r="8" spans="1:31" s="2" customFormat="1" ht="12" customHeight="1">
      <c r="A8" s="34"/>
      <c r="B8" s="39"/>
      <c r="C8" s="34"/>
      <c r="D8" s="121" t="s">
        <v>126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1" t="s">
        <v>1039</v>
      </c>
      <c r="F9" s="320"/>
      <c r="G9" s="320"/>
      <c r="H9" s="320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2" t="str">
        <f>'Rekapitulace stavby'!E14</f>
        <v>Vyplň údaj</v>
      </c>
      <c r="F18" s="323"/>
      <c r="G18" s="323"/>
      <c r="H18" s="323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4" t="s">
        <v>1</v>
      </c>
      <c r="F27" s="324"/>
      <c r="G27" s="324"/>
      <c r="H27" s="324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ROUND((SUM(BE120:BE140)),2)</f>
        <v>0</v>
      </c>
      <c r="G33" s="34"/>
      <c r="H33" s="34"/>
      <c r="I33" s="137">
        <v>0.21</v>
      </c>
      <c r="J33" s="136">
        <f>ROUND(((SUM(BE120:BE140))*I33),2)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ROUND((SUM(BF120:BF140)),2)</f>
        <v>0</v>
      </c>
      <c r="G34" s="34"/>
      <c r="H34" s="34"/>
      <c r="I34" s="137">
        <v>0.15</v>
      </c>
      <c r="J34" s="136">
        <f>ROUND(((SUM(BF120:BF140))*I34),2)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ROUND((SUM(BG120:BG140)),2)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ROUND((SUM(BH120:BH140)),2)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ROUND((SUM(BI120:BI140)),2)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5" t="str">
        <f>E7</f>
        <v>Regenerace panelového sídliště U nádraží - 7. etapa, podetapa 1 - Úprava vodního prvku</v>
      </c>
      <c r="F85" s="326"/>
      <c r="G85" s="326"/>
      <c r="H85" s="326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126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8" t="str">
        <f>E9</f>
        <v>55 - IO 05 Napojení na vodovod</v>
      </c>
      <c r="F87" s="327"/>
      <c r="G87" s="327"/>
      <c r="H87" s="327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131</v>
      </c>
      <c r="D94" s="163"/>
      <c r="E94" s="163"/>
      <c r="F94" s="163"/>
      <c r="G94" s="163"/>
      <c r="H94" s="163"/>
      <c r="I94" s="164"/>
      <c r="J94" s="165" t="s">
        <v>132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133</v>
      </c>
      <c r="D96" s="36"/>
      <c r="E96" s="36"/>
      <c r="F96" s="36"/>
      <c r="G96" s="36"/>
      <c r="H96" s="36"/>
      <c r="I96" s="122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134</v>
      </c>
    </row>
    <row r="97" spans="2:12" s="9" customFormat="1" ht="24.95" customHeight="1">
      <c r="B97" s="167"/>
      <c r="C97" s="168"/>
      <c r="D97" s="169" t="s">
        <v>1040</v>
      </c>
      <c r="E97" s="170"/>
      <c r="F97" s="170"/>
      <c r="G97" s="170"/>
      <c r="H97" s="170"/>
      <c r="I97" s="171"/>
      <c r="J97" s="172">
        <f>J121</f>
        <v>0</v>
      </c>
      <c r="K97" s="168"/>
      <c r="L97" s="173"/>
    </row>
    <row r="98" spans="2:12" s="10" customFormat="1" ht="19.9" customHeight="1">
      <c r="B98" s="174"/>
      <c r="C98" s="104"/>
      <c r="D98" s="175" t="s">
        <v>1041</v>
      </c>
      <c r="E98" s="176"/>
      <c r="F98" s="176"/>
      <c r="G98" s="176"/>
      <c r="H98" s="176"/>
      <c r="I98" s="177"/>
      <c r="J98" s="178">
        <f>J122</f>
        <v>0</v>
      </c>
      <c r="K98" s="104"/>
      <c r="L98" s="179"/>
    </row>
    <row r="99" spans="2:12" s="10" customFormat="1" ht="19.9" customHeight="1">
      <c r="B99" s="174"/>
      <c r="C99" s="104"/>
      <c r="D99" s="175" t="s">
        <v>1042</v>
      </c>
      <c r="E99" s="176"/>
      <c r="F99" s="176"/>
      <c r="G99" s="176"/>
      <c r="H99" s="176"/>
      <c r="I99" s="177"/>
      <c r="J99" s="178">
        <f>J132</f>
        <v>0</v>
      </c>
      <c r="K99" s="104"/>
      <c r="L99" s="179"/>
    </row>
    <row r="100" spans="2:12" s="10" customFormat="1" ht="19.9" customHeight="1">
      <c r="B100" s="174"/>
      <c r="C100" s="104"/>
      <c r="D100" s="175" t="s">
        <v>1043</v>
      </c>
      <c r="E100" s="176"/>
      <c r="F100" s="176"/>
      <c r="G100" s="176"/>
      <c r="H100" s="176"/>
      <c r="I100" s="177"/>
      <c r="J100" s="178">
        <f>J138</f>
        <v>0</v>
      </c>
      <c r="K100" s="104"/>
      <c r="L100" s="179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22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8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61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144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3.25" customHeight="1">
      <c r="A110" s="34"/>
      <c r="B110" s="35"/>
      <c r="C110" s="36"/>
      <c r="D110" s="36"/>
      <c r="E110" s="325" t="str">
        <f>E7</f>
        <v>Regenerace panelového sídliště U nádraží - 7. etapa, podetapa 1 - Úprava vodního prvku</v>
      </c>
      <c r="F110" s="326"/>
      <c r="G110" s="326"/>
      <c r="H110" s="32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126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8" t="str">
        <f>E9</f>
        <v>55 - IO 05 Napojení na vodovod</v>
      </c>
      <c r="F112" s="327"/>
      <c r="G112" s="327"/>
      <c r="H112" s="327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123" t="s">
        <v>22</v>
      </c>
      <c r="J114" s="66" t="str">
        <f>IF(J12="","",J12)</f>
        <v>3. 6. 2019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123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123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80"/>
      <c r="B119" s="181"/>
      <c r="C119" s="182" t="s">
        <v>145</v>
      </c>
      <c r="D119" s="183" t="s">
        <v>58</v>
      </c>
      <c r="E119" s="183" t="s">
        <v>54</v>
      </c>
      <c r="F119" s="183" t="s">
        <v>55</v>
      </c>
      <c r="G119" s="183" t="s">
        <v>146</v>
      </c>
      <c r="H119" s="183" t="s">
        <v>147</v>
      </c>
      <c r="I119" s="184" t="s">
        <v>148</v>
      </c>
      <c r="J119" s="185" t="s">
        <v>132</v>
      </c>
      <c r="K119" s="186" t="s">
        <v>149</v>
      </c>
      <c r="L119" s="187"/>
      <c r="M119" s="75" t="s">
        <v>1</v>
      </c>
      <c r="N119" s="76" t="s">
        <v>37</v>
      </c>
      <c r="O119" s="76" t="s">
        <v>150</v>
      </c>
      <c r="P119" s="76" t="s">
        <v>151</v>
      </c>
      <c r="Q119" s="76" t="s">
        <v>152</v>
      </c>
      <c r="R119" s="76" t="s">
        <v>153</v>
      </c>
      <c r="S119" s="76" t="s">
        <v>154</v>
      </c>
      <c r="T119" s="77" t="s">
        <v>155</v>
      </c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</row>
    <row r="120" spans="1:63" s="2" customFormat="1" ht="22.9" customHeight="1">
      <c r="A120" s="34"/>
      <c r="B120" s="35"/>
      <c r="C120" s="82" t="s">
        <v>156</v>
      </c>
      <c r="D120" s="36"/>
      <c r="E120" s="36"/>
      <c r="F120" s="36"/>
      <c r="G120" s="36"/>
      <c r="H120" s="36"/>
      <c r="I120" s="122"/>
      <c r="J120" s="188">
        <f>BK120</f>
        <v>0</v>
      </c>
      <c r="K120" s="36"/>
      <c r="L120" s="39"/>
      <c r="M120" s="78"/>
      <c r="N120" s="189"/>
      <c r="O120" s="79"/>
      <c r="P120" s="190">
        <f>P121</f>
        <v>0</v>
      </c>
      <c r="Q120" s="79"/>
      <c r="R120" s="190">
        <f>R121</f>
        <v>0</v>
      </c>
      <c r="S120" s="79"/>
      <c r="T120" s="191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134</v>
      </c>
      <c r="BK120" s="192">
        <f>BK121</f>
        <v>0</v>
      </c>
    </row>
    <row r="121" spans="2:63" s="12" customFormat="1" ht="25.9" customHeight="1">
      <c r="B121" s="193"/>
      <c r="C121" s="194"/>
      <c r="D121" s="195" t="s">
        <v>72</v>
      </c>
      <c r="E121" s="196" t="s">
        <v>1044</v>
      </c>
      <c r="F121" s="196" t="s">
        <v>1045</v>
      </c>
      <c r="G121" s="194"/>
      <c r="H121" s="194"/>
      <c r="I121" s="197"/>
      <c r="J121" s="198">
        <f>BK121</f>
        <v>0</v>
      </c>
      <c r="K121" s="194"/>
      <c r="L121" s="199"/>
      <c r="M121" s="200"/>
      <c r="N121" s="201"/>
      <c r="O121" s="201"/>
      <c r="P121" s="202">
        <f>P122+P132+P138</f>
        <v>0</v>
      </c>
      <c r="Q121" s="201"/>
      <c r="R121" s="202">
        <f>R122+R132+R138</f>
        <v>0</v>
      </c>
      <c r="S121" s="201"/>
      <c r="T121" s="203">
        <f>T122+T132+T138</f>
        <v>0</v>
      </c>
      <c r="AR121" s="204" t="s">
        <v>80</v>
      </c>
      <c r="AT121" s="205" t="s">
        <v>72</v>
      </c>
      <c r="AU121" s="205" t="s">
        <v>73</v>
      </c>
      <c r="AY121" s="204" t="s">
        <v>159</v>
      </c>
      <c r="BK121" s="206">
        <f>BK122+BK132+BK138</f>
        <v>0</v>
      </c>
    </row>
    <row r="122" spans="2:63" s="12" customFormat="1" ht="22.9" customHeight="1">
      <c r="B122" s="193"/>
      <c r="C122" s="194"/>
      <c r="D122" s="195" t="s">
        <v>72</v>
      </c>
      <c r="E122" s="207" t="s">
        <v>1046</v>
      </c>
      <c r="F122" s="207" t="s">
        <v>1047</v>
      </c>
      <c r="G122" s="194"/>
      <c r="H122" s="194"/>
      <c r="I122" s="197"/>
      <c r="J122" s="208">
        <f>BK122</f>
        <v>0</v>
      </c>
      <c r="K122" s="194"/>
      <c r="L122" s="199"/>
      <c r="M122" s="200"/>
      <c r="N122" s="201"/>
      <c r="O122" s="201"/>
      <c r="P122" s="202">
        <f>SUM(P123:P131)</f>
        <v>0</v>
      </c>
      <c r="Q122" s="201"/>
      <c r="R122" s="202">
        <f>SUM(R123:R131)</f>
        <v>0</v>
      </c>
      <c r="S122" s="201"/>
      <c r="T122" s="203">
        <f>SUM(T123:T131)</f>
        <v>0</v>
      </c>
      <c r="AR122" s="204" t="s">
        <v>80</v>
      </c>
      <c r="AT122" s="205" t="s">
        <v>72</v>
      </c>
      <c r="AU122" s="205" t="s">
        <v>80</v>
      </c>
      <c r="AY122" s="204" t="s">
        <v>159</v>
      </c>
      <c r="BK122" s="206">
        <f>SUM(BK123:BK131)</f>
        <v>0</v>
      </c>
    </row>
    <row r="123" spans="1:65" s="2" customFormat="1" ht="21.75" customHeight="1">
      <c r="A123" s="34"/>
      <c r="B123" s="35"/>
      <c r="C123" s="209" t="s">
        <v>80</v>
      </c>
      <c r="D123" s="209" t="s">
        <v>161</v>
      </c>
      <c r="E123" s="210" t="s">
        <v>1048</v>
      </c>
      <c r="F123" s="211" t="s">
        <v>1049</v>
      </c>
      <c r="G123" s="212" t="s">
        <v>164</v>
      </c>
      <c r="H123" s="213">
        <v>64.271</v>
      </c>
      <c r="I123" s="214"/>
      <c r="J123" s="215">
        <f aca="true" t="shared" si="0" ref="J123:J131">ROUND(I123*H123,2)</f>
        <v>0</v>
      </c>
      <c r="K123" s="216"/>
      <c r="L123" s="39"/>
      <c r="M123" s="217" t="s">
        <v>1</v>
      </c>
      <c r="N123" s="218" t="s">
        <v>38</v>
      </c>
      <c r="O123" s="71"/>
      <c r="P123" s="219">
        <f aca="true" t="shared" si="1" ref="P123:P131">O123*H123</f>
        <v>0</v>
      </c>
      <c r="Q123" s="219">
        <v>0</v>
      </c>
      <c r="R123" s="219">
        <f aca="true" t="shared" si="2" ref="R123:R131">Q123*H123</f>
        <v>0</v>
      </c>
      <c r="S123" s="219">
        <v>0</v>
      </c>
      <c r="T123" s="220">
        <f aca="true" t="shared" si="3" ref="T123:T131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165</v>
      </c>
      <c r="AT123" s="221" t="s">
        <v>161</v>
      </c>
      <c r="AU123" s="221" t="s">
        <v>82</v>
      </c>
      <c r="AY123" s="17" t="s">
        <v>159</v>
      </c>
      <c r="BE123" s="222">
        <f aca="true" t="shared" si="4" ref="BE123:BE131">IF(N123="základní",J123,0)</f>
        <v>0</v>
      </c>
      <c r="BF123" s="222">
        <f aca="true" t="shared" si="5" ref="BF123:BF131">IF(N123="snížená",J123,0)</f>
        <v>0</v>
      </c>
      <c r="BG123" s="222">
        <f aca="true" t="shared" si="6" ref="BG123:BG131">IF(N123="zákl. přenesená",J123,0)</f>
        <v>0</v>
      </c>
      <c r="BH123" s="222">
        <f aca="true" t="shared" si="7" ref="BH123:BH131">IF(N123="sníž. přenesená",J123,0)</f>
        <v>0</v>
      </c>
      <c r="BI123" s="222">
        <f aca="true" t="shared" si="8" ref="BI123:BI131">IF(N123="nulová",J123,0)</f>
        <v>0</v>
      </c>
      <c r="BJ123" s="17" t="s">
        <v>80</v>
      </c>
      <c r="BK123" s="222">
        <f aca="true" t="shared" si="9" ref="BK123:BK131">ROUND(I123*H123,2)</f>
        <v>0</v>
      </c>
      <c r="BL123" s="17" t="s">
        <v>165</v>
      </c>
      <c r="BM123" s="221" t="s">
        <v>1050</v>
      </c>
    </row>
    <row r="124" spans="1:65" s="2" customFormat="1" ht="21.75" customHeight="1">
      <c r="A124" s="34"/>
      <c r="B124" s="35"/>
      <c r="C124" s="209" t="s">
        <v>82</v>
      </c>
      <c r="D124" s="209" t="s">
        <v>161</v>
      </c>
      <c r="E124" s="210" t="s">
        <v>1051</v>
      </c>
      <c r="F124" s="211" t="s">
        <v>1052</v>
      </c>
      <c r="G124" s="212" t="s">
        <v>240</v>
      </c>
      <c r="H124" s="213">
        <v>44.748</v>
      </c>
      <c r="I124" s="214"/>
      <c r="J124" s="215">
        <f t="shared" si="0"/>
        <v>0</v>
      </c>
      <c r="K124" s="216"/>
      <c r="L124" s="39"/>
      <c r="M124" s="217" t="s">
        <v>1</v>
      </c>
      <c r="N124" s="218" t="s">
        <v>38</v>
      </c>
      <c r="O124" s="71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165</v>
      </c>
      <c r="AT124" s="221" t="s">
        <v>161</v>
      </c>
      <c r="AU124" s="221" t="s">
        <v>82</v>
      </c>
      <c r="AY124" s="17" t="s">
        <v>159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7" t="s">
        <v>80</v>
      </c>
      <c r="BK124" s="222">
        <f t="shared" si="9"/>
        <v>0</v>
      </c>
      <c r="BL124" s="17" t="s">
        <v>165</v>
      </c>
      <c r="BM124" s="221" t="s">
        <v>1053</v>
      </c>
    </row>
    <row r="125" spans="1:65" s="2" customFormat="1" ht="16.5" customHeight="1">
      <c r="A125" s="34"/>
      <c r="B125" s="35"/>
      <c r="C125" s="209" t="s">
        <v>177</v>
      </c>
      <c r="D125" s="209" t="s">
        <v>161</v>
      </c>
      <c r="E125" s="210" t="s">
        <v>1054</v>
      </c>
      <c r="F125" s="211" t="s">
        <v>1055</v>
      </c>
      <c r="G125" s="212" t="s">
        <v>164</v>
      </c>
      <c r="H125" s="213">
        <v>9.324</v>
      </c>
      <c r="I125" s="214"/>
      <c r="J125" s="215">
        <f t="shared" si="0"/>
        <v>0</v>
      </c>
      <c r="K125" s="216"/>
      <c r="L125" s="39"/>
      <c r="M125" s="217" t="s">
        <v>1</v>
      </c>
      <c r="N125" s="218" t="s">
        <v>38</v>
      </c>
      <c r="O125" s="71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165</v>
      </c>
      <c r="AT125" s="221" t="s">
        <v>161</v>
      </c>
      <c r="AU125" s="221" t="s">
        <v>82</v>
      </c>
      <c r="AY125" s="17" t="s">
        <v>159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7" t="s">
        <v>80</v>
      </c>
      <c r="BK125" s="222">
        <f t="shared" si="9"/>
        <v>0</v>
      </c>
      <c r="BL125" s="17" t="s">
        <v>165</v>
      </c>
      <c r="BM125" s="221" t="s">
        <v>1056</v>
      </c>
    </row>
    <row r="126" spans="1:65" s="2" customFormat="1" ht="16.5" customHeight="1">
      <c r="A126" s="34"/>
      <c r="B126" s="35"/>
      <c r="C126" s="209" t="s">
        <v>165</v>
      </c>
      <c r="D126" s="209" t="s">
        <v>161</v>
      </c>
      <c r="E126" s="210" t="s">
        <v>1057</v>
      </c>
      <c r="F126" s="211" t="s">
        <v>1058</v>
      </c>
      <c r="G126" s="212" t="s">
        <v>164</v>
      </c>
      <c r="H126" s="213">
        <v>21.756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38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165</v>
      </c>
      <c r="AT126" s="221" t="s">
        <v>161</v>
      </c>
      <c r="AU126" s="221" t="s">
        <v>82</v>
      </c>
      <c r="AY126" s="17" t="s">
        <v>159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80</v>
      </c>
      <c r="BK126" s="222">
        <f t="shared" si="9"/>
        <v>0</v>
      </c>
      <c r="BL126" s="17" t="s">
        <v>165</v>
      </c>
      <c r="BM126" s="221" t="s">
        <v>1059</v>
      </c>
    </row>
    <row r="127" spans="1:65" s="2" customFormat="1" ht="16.5" customHeight="1">
      <c r="A127" s="34"/>
      <c r="B127" s="35"/>
      <c r="C127" s="209" t="s">
        <v>185</v>
      </c>
      <c r="D127" s="209" t="s">
        <v>161</v>
      </c>
      <c r="E127" s="210" t="s">
        <v>1060</v>
      </c>
      <c r="F127" s="211" t="s">
        <v>1061</v>
      </c>
      <c r="G127" s="212" t="s">
        <v>164</v>
      </c>
      <c r="H127" s="213">
        <v>33.191</v>
      </c>
      <c r="I127" s="214"/>
      <c r="J127" s="215">
        <f t="shared" si="0"/>
        <v>0</v>
      </c>
      <c r="K127" s="216"/>
      <c r="L127" s="39"/>
      <c r="M127" s="217" t="s">
        <v>1</v>
      </c>
      <c r="N127" s="218" t="s">
        <v>38</v>
      </c>
      <c r="O127" s="71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165</v>
      </c>
      <c r="AT127" s="221" t="s">
        <v>161</v>
      </c>
      <c r="AU127" s="221" t="s">
        <v>82</v>
      </c>
      <c r="AY127" s="17" t="s">
        <v>159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80</v>
      </c>
      <c r="BK127" s="222">
        <f t="shared" si="9"/>
        <v>0</v>
      </c>
      <c r="BL127" s="17" t="s">
        <v>165</v>
      </c>
      <c r="BM127" s="221" t="s">
        <v>1062</v>
      </c>
    </row>
    <row r="128" spans="1:65" s="2" customFormat="1" ht="16.5" customHeight="1">
      <c r="A128" s="34"/>
      <c r="B128" s="35"/>
      <c r="C128" s="209" t="s">
        <v>191</v>
      </c>
      <c r="D128" s="209" t="s">
        <v>161</v>
      </c>
      <c r="E128" s="210" t="s">
        <v>1063</v>
      </c>
      <c r="F128" s="211" t="s">
        <v>1064</v>
      </c>
      <c r="G128" s="212" t="s">
        <v>164</v>
      </c>
      <c r="H128" s="213">
        <v>6.098</v>
      </c>
      <c r="I128" s="214"/>
      <c r="J128" s="215">
        <f t="shared" si="0"/>
        <v>0</v>
      </c>
      <c r="K128" s="216"/>
      <c r="L128" s="39"/>
      <c r="M128" s="217" t="s">
        <v>1</v>
      </c>
      <c r="N128" s="218" t="s">
        <v>38</v>
      </c>
      <c r="O128" s="71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165</v>
      </c>
      <c r="AT128" s="221" t="s">
        <v>161</v>
      </c>
      <c r="AU128" s="221" t="s">
        <v>82</v>
      </c>
      <c r="AY128" s="17" t="s">
        <v>159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7" t="s">
        <v>80</v>
      </c>
      <c r="BK128" s="222">
        <f t="shared" si="9"/>
        <v>0</v>
      </c>
      <c r="BL128" s="17" t="s">
        <v>165</v>
      </c>
      <c r="BM128" s="221" t="s">
        <v>1065</v>
      </c>
    </row>
    <row r="129" spans="1:65" s="2" customFormat="1" ht="16.5" customHeight="1">
      <c r="A129" s="34"/>
      <c r="B129" s="35"/>
      <c r="C129" s="209" t="s">
        <v>196</v>
      </c>
      <c r="D129" s="209" t="s">
        <v>161</v>
      </c>
      <c r="E129" s="210" t="s">
        <v>1066</v>
      </c>
      <c r="F129" s="211" t="s">
        <v>1067</v>
      </c>
      <c r="G129" s="212" t="s">
        <v>253</v>
      </c>
      <c r="H129" s="213">
        <v>47.09</v>
      </c>
      <c r="I129" s="214"/>
      <c r="J129" s="215">
        <f t="shared" si="0"/>
        <v>0</v>
      </c>
      <c r="K129" s="216"/>
      <c r="L129" s="39"/>
      <c r="M129" s="217" t="s">
        <v>1</v>
      </c>
      <c r="N129" s="218" t="s">
        <v>38</v>
      </c>
      <c r="O129" s="71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165</v>
      </c>
      <c r="AT129" s="221" t="s">
        <v>161</v>
      </c>
      <c r="AU129" s="221" t="s">
        <v>82</v>
      </c>
      <c r="AY129" s="17" t="s">
        <v>159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7" t="s">
        <v>80</v>
      </c>
      <c r="BK129" s="222">
        <f t="shared" si="9"/>
        <v>0</v>
      </c>
      <c r="BL129" s="17" t="s">
        <v>165</v>
      </c>
      <c r="BM129" s="221" t="s">
        <v>1068</v>
      </c>
    </row>
    <row r="130" spans="1:65" s="2" customFormat="1" ht="16.5" customHeight="1">
      <c r="A130" s="34"/>
      <c r="B130" s="35"/>
      <c r="C130" s="209" t="s">
        <v>201</v>
      </c>
      <c r="D130" s="209" t="s">
        <v>161</v>
      </c>
      <c r="E130" s="210" t="s">
        <v>1069</v>
      </c>
      <c r="F130" s="211" t="s">
        <v>1070</v>
      </c>
      <c r="G130" s="212" t="s">
        <v>253</v>
      </c>
      <c r="H130" s="213">
        <v>47.09</v>
      </c>
      <c r="I130" s="214"/>
      <c r="J130" s="215">
        <f t="shared" si="0"/>
        <v>0</v>
      </c>
      <c r="K130" s="216"/>
      <c r="L130" s="39"/>
      <c r="M130" s="217" t="s">
        <v>1</v>
      </c>
      <c r="N130" s="218" t="s">
        <v>38</v>
      </c>
      <c r="O130" s="71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165</v>
      </c>
      <c r="AT130" s="221" t="s">
        <v>161</v>
      </c>
      <c r="AU130" s="221" t="s">
        <v>82</v>
      </c>
      <c r="AY130" s="17" t="s">
        <v>159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7" t="s">
        <v>80</v>
      </c>
      <c r="BK130" s="222">
        <f t="shared" si="9"/>
        <v>0</v>
      </c>
      <c r="BL130" s="17" t="s">
        <v>165</v>
      </c>
      <c r="BM130" s="221" t="s">
        <v>1071</v>
      </c>
    </row>
    <row r="131" spans="1:65" s="2" customFormat="1" ht="16.5" customHeight="1">
      <c r="A131" s="34"/>
      <c r="B131" s="35"/>
      <c r="C131" s="209" t="s">
        <v>206</v>
      </c>
      <c r="D131" s="209" t="s">
        <v>161</v>
      </c>
      <c r="E131" s="210" t="s">
        <v>1072</v>
      </c>
      <c r="F131" s="211" t="s">
        <v>1073</v>
      </c>
      <c r="G131" s="212" t="s">
        <v>253</v>
      </c>
      <c r="H131" s="213">
        <v>47.09</v>
      </c>
      <c r="I131" s="214"/>
      <c r="J131" s="215">
        <f t="shared" si="0"/>
        <v>0</v>
      </c>
      <c r="K131" s="216"/>
      <c r="L131" s="39"/>
      <c r="M131" s="217" t="s">
        <v>1</v>
      </c>
      <c r="N131" s="218" t="s">
        <v>38</v>
      </c>
      <c r="O131" s="71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165</v>
      </c>
      <c r="AT131" s="221" t="s">
        <v>161</v>
      </c>
      <c r="AU131" s="221" t="s">
        <v>82</v>
      </c>
      <c r="AY131" s="17" t="s">
        <v>159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7" t="s">
        <v>80</v>
      </c>
      <c r="BK131" s="222">
        <f t="shared" si="9"/>
        <v>0</v>
      </c>
      <c r="BL131" s="17" t="s">
        <v>165</v>
      </c>
      <c r="BM131" s="221" t="s">
        <v>1074</v>
      </c>
    </row>
    <row r="132" spans="2:63" s="12" customFormat="1" ht="22.9" customHeight="1">
      <c r="B132" s="193"/>
      <c r="C132" s="194"/>
      <c r="D132" s="195" t="s">
        <v>72</v>
      </c>
      <c r="E132" s="207" t="s">
        <v>1075</v>
      </c>
      <c r="F132" s="207" t="s">
        <v>1076</v>
      </c>
      <c r="G132" s="194"/>
      <c r="H132" s="194"/>
      <c r="I132" s="197"/>
      <c r="J132" s="208">
        <f>BK132</f>
        <v>0</v>
      </c>
      <c r="K132" s="194"/>
      <c r="L132" s="199"/>
      <c r="M132" s="200"/>
      <c r="N132" s="201"/>
      <c r="O132" s="201"/>
      <c r="P132" s="202">
        <f>SUM(P133:P137)</f>
        <v>0</v>
      </c>
      <c r="Q132" s="201"/>
      <c r="R132" s="202">
        <f>SUM(R133:R137)</f>
        <v>0</v>
      </c>
      <c r="S132" s="201"/>
      <c r="T132" s="203">
        <f>SUM(T133:T137)</f>
        <v>0</v>
      </c>
      <c r="AR132" s="204" t="s">
        <v>80</v>
      </c>
      <c r="AT132" s="205" t="s">
        <v>72</v>
      </c>
      <c r="AU132" s="205" t="s">
        <v>80</v>
      </c>
      <c r="AY132" s="204" t="s">
        <v>159</v>
      </c>
      <c r="BK132" s="206">
        <f>SUM(BK133:BK137)</f>
        <v>0</v>
      </c>
    </row>
    <row r="133" spans="1:65" s="2" customFormat="1" ht="33" customHeight="1">
      <c r="A133" s="34"/>
      <c r="B133" s="35"/>
      <c r="C133" s="209" t="s">
        <v>211</v>
      </c>
      <c r="D133" s="209" t="s">
        <v>161</v>
      </c>
      <c r="E133" s="210" t="s">
        <v>1077</v>
      </c>
      <c r="F133" s="211" t="s">
        <v>1078</v>
      </c>
      <c r="G133" s="212" t="s">
        <v>1079</v>
      </c>
      <c r="H133" s="213">
        <v>1</v>
      </c>
      <c r="I133" s="214"/>
      <c r="J133" s="215">
        <f>ROUND(I133*H133,2)</f>
        <v>0</v>
      </c>
      <c r="K133" s="216"/>
      <c r="L133" s="39"/>
      <c r="M133" s="217" t="s">
        <v>1</v>
      </c>
      <c r="N133" s="218" t="s">
        <v>38</v>
      </c>
      <c r="O133" s="71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165</v>
      </c>
      <c r="AT133" s="221" t="s">
        <v>161</v>
      </c>
      <c r="AU133" s="221" t="s">
        <v>82</v>
      </c>
      <c r="AY133" s="17" t="s">
        <v>159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7" t="s">
        <v>80</v>
      </c>
      <c r="BK133" s="222">
        <f>ROUND(I133*H133,2)</f>
        <v>0</v>
      </c>
      <c r="BL133" s="17" t="s">
        <v>165</v>
      </c>
      <c r="BM133" s="221" t="s">
        <v>1080</v>
      </c>
    </row>
    <row r="134" spans="1:65" s="2" customFormat="1" ht="16.5" customHeight="1">
      <c r="A134" s="34"/>
      <c r="B134" s="35"/>
      <c r="C134" s="209" t="s">
        <v>216</v>
      </c>
      <c r="D134" s="209" t="s">
        <v>161</v>
      </c>
      <c r="E134" s="210" t="s">
        <v>1081</v>
      </c>
      <c r="F134" s="211" t="s">
        <v>1082</v>
      </c>
      <c r="G134" s="212" t="s">
        <v>164</v>
      </c>
      <c r="H134" s="213">
        <v>8</v>
      </c>
      <c r="I134" s="214"/>
      <c r="J134" s="215">
        <f>ROUND(I134*H134,2)</f>
        <v>0</v>
      </c>
      <c r="K134" s="216"/>
      <c r="L134" s="39"/>
      <c r="M134" s="217" t="s">
        <v>1</v>
      </c>
      <c r="N134" s="218" t="s">
        <v>38</v>
      </c>
      <c r="O134" s="71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1" t="s">
        <v>165</v>
      </c>
      <c r="AT134" s="221" t="s">
        <v>161</v>
      </c>
      <c r="AU134" s="221" t="s">
        <v>82</v>
      </c>
      <c r="AY134" s="17" t="s">
        <v>159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80</v>
      </c>
      <c r="BK134" s="222">
        <f>ROUND(I134*H134,2)</f>
        <v>0</v>
      </c>
      <c r="BL134" s="17" t="s">
        <v>165</v>
      </c>
      <c r="BM134" s="221" t="s">
        <v>1083</v>
      </c>
    </row>
    <row r="135" spans="1:65" s="2" customFormat="1" ht="16.5" customHeight="1">
      <c r="A135" s="34"/>
      <c r="B135" s="35"/>
      <c r="C135" s="209" t="s">
        <v>222</v>
      </c>
      <c r="D135" s="209" t="s">
        <v>161</v>
      </c>
      <c r="E135" s="210" t="s">
        <v>1084</v>
      </c>
      <c r="F135" s="211" t="s">
        <v>1085</v>
      </c>
      <c r="G135" s="212" t="s">
        <v>164</v>
      </c>
      <c r="H135" s="213">
        <v>0.565</v>
      </c>
      <c r="I135" s="214"/>
      <c r="J135" s="215">
        <f>ROUND(I135*H135,2)</f>
        <v>0</v>
      </c>
      <c r="K135" s="216"/>
      <c r="L135" s="39"/>
      <c r="M135" s="217" t="s">
        <v>1</v>
      </c>
      <c r="N135" s="218" t="s">
        <v>38</v>
      </c>
      <c r="O135" s="71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1" t="s">
        <v>165</v>
      </c>
      <c r="AT135" s="221" t="s">
        <v>161</v>
      </c>
      <c r="AU135" s="221" t="s">
        <v>82</v>
      </c>
      <c r="AY135" s="17" t="s">
        <v>159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80</v>
      </c>
      <c r="BK135" s="222">
        <f>ROUND(I135*H135,2)</f>
        <v>0</v>
      </c>
      <c r="BL135" s="17" t="s">
        <v>165</v>
      </c>
      <c r="BM135" s="221" t="s">
        <v>1086</v>
      </c>
    </row>
    <row r="136" spans="1:65" s="2" customFormat="1" ht="33" customHeight="1">
      <c r="A136" s="34"/>
      <c r="B136" s="35"/>
      <c r="C136" s="209" t="s">
        <v>229</v>
      </c>
      <c r="D136" s="209" t="s">
        <v>161</v>
      </c>
      <c r="E136" s="210" t="s">
        <v>1087</v>
      </c>
      <c r="F136" s="211" t="s">
        <v>1088</v>
      </c>
      <c r="G136" s="212" t="s">
        <v>1079</v>
      </c>
      <c r="H136" s="213">
        <v>1</v>
      </c>
      <c r="I136" s="214"/>
      <c r="J136" s="215">
        <f>ROUND(I136*H136,2)</f>
        <v>0</v>
      </c>
      <c r="K136" s="216"/>
      <c r="L136" s="39"/>
      <c r="M136" s="217" t="s">
        <v>1</v>
      </c>
      <c r="N136" s="218" t="s">
        <v>38</v>
      </c>
      <c r="O136" s="7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1" t="s">
        <v>165</v>
      </c>
      <c r="AT136" s="221" t="s">
        <v>161</v>
      </c>
      <c r="AU136" s="221" t="s">
        <v>82</v>
      </c>
      <c r="AY136" s="17" t="s">
        <v>159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80</v>
      </c>
      <c r="BK136" s="222">
        <f>ROUND(I136*H136,2)</f>
        <v>0</v>
      </c>
      <c r="BL136" s="17" t="s">
        <v>165</v>
      </c>
      <c r="BM136" s="221" t="s">
        <v>1089</v>
      </c>
    </row>
    <row r="137" spans="1:65" s="2" customFormat="1" ht="16.5" customHeight="1">
      <c r="A137" s="34"/>
      <c r="B137" s="35"/>
      <c r="C137" s="209" t="s">
        <v>233</v>
      </c>
      <c r="D137" s="209" t="s">
        <v>161</v>
      </c>
      <c r="E137" s="210" t="s">
        <v>1090</v>
      </c>
      <c r="F137" s="211" t="s">
        <v>1091</v>
      </c>
      <c r="G137" s="212" t="s">
        <v>1079</v>
      </c>
      <c r="H137" s="213">
        <v>1</v>
      </c>
      <c r="I137" s="214"/>
      <c r="J137" s="215">
        <f>ROUND(I137*H137,2)</f>
        <v>0</v>
      </c>
      <c r="K137" s="216"/>
      <c r="L137" s="39"/>
      <c r="M137" s="217" t="s">
        <v>1</v>
      </c>
      <c r="N137" s="218" t="s">
        <v>38</v>
      </c>
      <c r="O137" s="7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1" t="s">
        <v>165</v>
      </c>
      <c r="AT137" s="221" t="s">
        <v>161</v>
      </c>
      <c r="AU137" s="221" t="s">
        <v>82</v>
      </c>
      <c r="AY137" s="17" t="s">
        <v>159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7" t="s">
        <v>80</v>
      </c>
      <c r="BK137" s="222">
        <f>ROUND(I137*H137,2)</f>
        <v>0</v>
      </c>
      <c r="BL137" s="17" t="s">
        <v>165</v>
      </c>
      <c r="BM137" s="221" t="s">
        <v>1092</v>
      </c>
    </row>
    <row r="138" spans="2:63" s="12" customFormat="1" ht="22.9" customHeight="1">
      <c r="B138" s="193"/>
      <c r="C138" s="194"/>
      <c r="D138" s="195" t="s">
        <v>72</v>
      </c>
      <c r="E138" s="207" t="s">
        <v>1093</v>
      </c>
      <c r="F138" s="207" t="s">
        <v>1094</v>
      </c>
      <c r="G138" s="194"/>
      <c r="H138" s="194"/>
      <c r="I138" s="197"/>
      <c r="J138" s="208">
        <f>BK138</f>
        <v>0</v>
      </c>
      <c r="K138" s="194"/>
      <c r="L138" s="199"/>
      <c r="M138" s="200"/>
      <c r="N138" s="201"/>
      <c r="O138" s="201"/>
      <c r="P138" s="202">
        <f>SUM(P139:P140)</f>
        <v>0</v>
      </c>
      <c r="Q138" s="201"/>
      <c r="R138" s="202">
        <f>SUM(R139:R140)</f>
        <v>0</v>
      </c>
      <c r="S138" s="201"/>
      <c r="T138" s="203">
        <f>SUM(T139:T140)</f>
        <v>0</v>
      </c>
      <c r="AR138" s="204" t="s">
        <v>80</v>
      </c>
      <c r="AT138" s="205" t="s">
        <v>72</v>
      </c>
      <c r="AU138" s="205" t="s">
        <v>80</v>
      </c>
      <c r="AY138" s="204" t="s">
        <v>159</v>
      </c>
      <c r="BK138" s="206">
        <f>SUM(BK139:BK140)</f>
        <v>0</v>
      </c>
    </row>
    <row r="139" spans="1:65" s="2" customFormat="1" ht="16.5" customHeight="1">
      <c r="A139" s="34"/>
      <c r="B139" s="35"/>
      <c r="C139" s="209" t="s">
        <v>8</v>
      </c>
      <c r="D139" s="209" t="s">
        <v>161</v>
      </c>
      <c r="E139" s="210" t="s">
        <v>1095</v>
      </c>
      <c r="F139" s="211" t="s">
        <v>1096</v>
      </c>
      <c r="G139" s="212" t="s">
        <v>1097</v>
      </c>
      <c r="H139" s="213">
        <v>1</v>
      </c>
      <c r="I139" s="214"/>
      <c r="J139" s="215">
        <f>ROUND(I139*H139,2)</f>
        <v>0</v>
      </c>
      <c r="K139" s="216"/>
      <c r="L139" s="39"/>
      <c r="M139" s="217" t="s">
        <v>1</v>
      </c>
      <c r="N139" s="218" t="s">
        <v>38</v>
      </c>
      <c r="O139" s="71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1" t="s">
        <v>165</v>
      </c>
      <c r="AT139" s="221" t="s">
        <v>161</v>
      </c>
      <c r="AU139" s="221" t="s">
        <v>82</v>
      </c>
      <c r="AY139" s="17" t="s">
        <v>159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80</v>
      </c>
      <c r="BK139" s="222">
        <f>ROUND(I139*H139,2)</f>
        <v>0</v>
      </c>
      <c r="BL139" s="17" t="s">
        <v>165</v>
      </c>
      <c r="BM139" s="221" t="s">
        <v>1098</v>
      </c>
    </row>
    <row r="140" spans="1:65" s="2" customFormat="1" ht="16.5" customHeight="1">
      <c r="A140" s="34"/>
      <c r="B140" s="35"/>
      <c r="C140" s="209" t="s">
        <v>244</v>
      </c>
      <c r="D140" s="209" t="s">
        <v>161</v>
      </c>
      <c r="E140" s="210" t="s">
        <v>1099</v>
      </c>
      <c r="F140" s="211" t="s">
        <v>1100</v>
      </c>
      <c r="G140" s="212" t="s">
        <v>1097</v>
      </c>
      <c r="H140" s="213">
        <v>1</v>
      </c>
      <c r="I140" s="214"/>
      <c r="J140" s="215">
        <f>ROUND(I140*H140,2)</f>
        <v>0</v>
      </c>
      <c r="K140" s="216"/>
      <c r="L140" s="39"/>
      <c r="M140" s="268" t="s">
        <v>1</v>
      </c>
      <c r="N140" s="269" t="s">
        <v>38</v>
      </c>
      <c r="O140" s="270"/>
      <c r="P140" s="271">
        <f>O140*H140</f>
        <v>0</v>
      </c>
      <c r="Q140" s="271">
        <v>0</v>
      </c>
      <c r="R140" s="271">
        <f>Q140*H140</f>
        <v>0</v>
      </c>
      <c r="S140" s="271">
        <v>0</v>
      </c>
      <c r="T140" s="27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1" t="s">
        <v>165</v>
      </c>
      <c r="AT140" s="221" t="s">
        <v>161</v>
      </c>
      <c r="AU140" s="221" t="s">
        <v>82</v>
      </c>
      <c r="AY140" s="17" t="s">
        <v>159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7" t="s">
        <v>80</v>
      </c>
      <c r="BK140" s="222">
        <f>ROUND(I140*H140,2)</f>
        <v>0</v>
      </c>
      <c r="BL140" s="17" t="s">
        <v>165</v>
      </c>
      <c r="BM140" s="221" t="s">
        <v>1101</v>
      </c>
    </row>
    <row r="141" spans="1:31" s="2" customFormat="1" ht="6.95" customHeight="1">
      <c r="A141" s="34"/>
      <c r="B141" s="54"/>
      <c r="C141" s="55"/>
      <c r="D141" s="55"/>
      <c r="E141" s="55"/>
      <c r="F141" s="55"/>
      <c r="G141" s="55"/>
      <c r="H141" s="55"/>
      <c r="I141" s="158"/>
      <c r="J141" s="55"/>
      <c r="K141" s="55"/>
      <c r="L141" s="39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sheetProtection algorithmName="SHA-512" hashValue="jJCkCpX7WXnTmL08vgOn0d9JApCQRfl0cQ6pMQAapZjFgJerGtVHvC+D3KnBSRpToJzRtkHL5MhNSSTw6PYOJw==" saltValue="xEzf8YCHEuLZuFf3o4cOOWLws3X4P46ZG2ODscAJcIAxdvUeRZEDtJTDdJQmn4yjwu9nvYZba0tGGMHbuyKK0A==" spinCount="100000" sheet="1" objects="1" scenarios="1" formatColumns="0" formatRows="0" autoFilter="0"/>
  <autoFilter ref="C119:K14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DESKTOP-4NS5FKT\uzivatel</dc:creator>
  <cp:keywords/>
  <dc:description/>
  <cp:lastModifiedBy>uzivatel</cp:lastModifiedBy>
  <dcterms:created xsi:type="dcterms:W3CDTF">2020-06-30T05:35:04Z</dcterms:created>
  <dcterms:modified xsi:type="dcterms:W3CDTF">2020-06-30T05:35:56Z</dcterms:modified>
  <cp:category/>
  <cp:version/>
  <cp:contentType/>
  <cp:contentStatus/>
</cp:coreProperties>
</file>