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BYT Č.1      1+ KK" sheetId="2" r:id="rId2"/>
    <sheet name="SO2 - BYT Č.29    1+ KK" sheetId="3" r:id="rId3"/>
    <sheet name="SO3 - BYT Č.30    1+ KK" sheetId="4" r:id="rId4"/>
    <sheet name="SO4 - BYT Č.71    2+ KK  ..." sheetId="5" r:id="rId5"/>
  </sheets>
  <definedNames>
    <definedName name="_xlnm.Print_Area" localSheetId="0">'Rekapitulace stavby'!$D$4:$AO$76,'Rekapitulace stavby'!$C$82:$AQ$99</definedName>
    <definedName name="_xlnm._FilterDatabase" localSheetId="1" hidden="1">'SO1 - BYT Č.1      1+ KK'!$C$136:$K$378</definedName>
    <definedName name="_xlnm.Print_Area" localSheetId="1">'SO1 - BYT Č.1      1+ KK'!$C$4:$J$76,'SO1 - BYT Č.1      1+ KK'!$C$82:$J$118,'SO1 - BYT Č.1      1+ KK'!$C$124:$K$378</definedName>
    <definedName name="_xlnm._FilterDatabase" localSheetId="2" hidden="1">'SO2 - BYT Č.29    1+ KK'!$C$136:$K$378</definedName>
    <definedName name="_xlnm.Print_Area" localSheetId="2">'SO2 - BYT Č.29    1+ KK'!$C$4:$J$76,'SO2 - BYT Č.29    1+ KK'!$C$82:$J$118,'SO2 - BYT Č.29    1+ KK'!$C$124:$K$378</definedName>
    <definedName name="_xlnm._FilterDatabase" localSheetId="3" hidden="1">'SO3 - BYT Č.30    1+ KK'!$C$136:$K$378</definedName>
    <definedName name="_xlnm.Print_Area" localSheetId="3">'SO3 - BYT Č.30    1+ KK'!$C$4:$J$76,'SO3 - BYT Č.30    1+ KK'!$C$82:$J$118,'SO3 - BYT Č.30    1+ KK'!$C$124:$K$378</definedName>
    <definedName name="_xlnm._FilterDatabase" localSheetId="4" hidden="1">'SO4 - BYT Č.71    2+ KK  ...'!$C$136:$K$396</definedName>
    <definedName name="_xlnm.Print_Area" localSheetId="4">'SO4 - BYT Č.71    2+ KK  ...'!$C$4:$J$76,'SO4 - BYT Č.71    2+ KK  ...'!$C$82:$J$118,'SO4 - BYT Č.71    2+ KK  ...'!$C$124:$K$396</definedName>
    <definedName name="_xlnm.Print_Titles" localSheetId="0">'Rekapitulace stavby'!$92:$92</definedName>
    <definedName name="_xlnm.Print_Titles" localSheetId="1">'SO1 - BYT Č.1      1+ KK'!$136:$136</definedName>
    <definedName name="_xlnm.Print_Titles" localSheetId="2">'SO2 - BYT Č.29    1+ KK'!$136:$136</definedName>
    <definedName name="_xlnm.Print_Titles" localSheetId="3">'SO3 - BYT Č.30    1+ KK'!$136:$136</definedName>
    <definedName name="_xlnm.Print_Titles" localSheetId="4">'SO4 - BYT Č.71    2+ KK  ...'!$136:$136</definedName>
  </definedNames>
  <calcPr fullCalcOnLoad="1"/>
</workbook>
</file>

<file path=xl/sharedStrings.xml><?xml version="1.0" encoding="utf-8"?>
<sst xmlns="http://schemas.openxmlformats.org/spreadsheetml/2006/main" count="11314" uniqueCount="813">
  <si>
    <t>Export Komplet</t>
  </si>
  <si>
    <t/>
  </si>
  <si>
    <t>2.0</t>
  </si>
  <si>
    <t>ZAMOK</t>
  </si>
  <si>
    <t>False</t>
  </si>
  <si>
    <t>{cf601b14-2b6b-4bda-b725-aa1e09372d1a}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</si>
  <si>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</si>
  <si>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</si>
  <si>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</si>
  <si>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</si>
  <si>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</si>
  <si>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</si>
  <si>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</si>
  <si>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</si>
  <si>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19-13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</si>
  <si>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</si>
  <si>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</si>
  <si>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BYTŮ GRANÁTOVÁ ČP.1897</t>
  </si>
  <si>
    <t>KSO:</t>
  </si>
  <si>
    <t>CC-CZ:</t>
  </si>
  <si>
    <t>Místo:</t>
  </si>
  <si>
    <t>TURNOV</t>
  </si>
  <si>
    <t>Datum:</t>
  </si>
  <si>
    <t>16. 3. 2019</t>
  </si>
  <si>
    <t>Zadavatel:</t>
  </si>
  <si>
    <t>IČ:</t>
  </si>
  <si>
    <t>MĚSTO TURNOV, ANTONÍNA DVOŘÁKA 335</t>
  </si>
  <si>
    <t>DIČ:</t>
  </si>
  <si>
    <t>Uchazeč:</t>
  </si>
  <si>
    <t>Vyplň údaj</t>
  </si>
  <si>
    <t>Projektant:</t>
  </si>
  <si>
    <t>ING.PAVEL MAREK projekční atelier TURNOV</t>
  </si>
  <si>
    <t>True</t>
  </si>
  <si>
    <t>Zpracovatel:</t>
  </si>
  <si>
    <t>JANA VYDROVÁ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</si>
  <si>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</si>
  <si>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</si>
  <si>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</si>
  <si>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</si>
  <si>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</si>
  <si>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</si>
  <si>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</si>
  <si>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</si>
  <si>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</si>
  <si>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</si>
  <si>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</si>
  <si>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</si>
  <si>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</si>
  <si>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</si>
  <si>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</si>
  <si>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</si>
  <si>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</si>
  <si>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</si>
  <si>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</si>
  <si>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</si>
  <si>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</si>
  <si>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</si>
  <si>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</si>
  <si>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</si>
  <si>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</si>
  <si>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</si>
  <si>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</si>
  <si>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</si>
  <si>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</si>
  <si>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</si>
  <si>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</si>
  <si>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</si>
  <si>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</si>
  <si>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</si>
  <si>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</si>
  <si>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</si>
  <si>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</si>
  <si>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</si>
  <si>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</si>
  <si>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</si>
  <si>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</si>
  <si>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</si>
  <si>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</si>
  <si>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</si>
  <si>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</si>
  <si>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</si>
  <si>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</si>
  <si>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BYT Č.1      1+ KK</t>
  </si>
  <si>
    <t>STA</t>
  </si>
  <si>
    <t>1</t>
  </si>
  <si>
    <t>{7a1a7724-058c-4569-8880-b0dfc4580010}</t>
  </si>
  <si>
    <t>SO2</t>
  </si>
  <si>
    <t>BYT Č.29    1+ KK</t>
  </si>
  <si>
    <t>{e9cccf92-9ddf-409e-b48d-4c9c878b2c54}</t>
  </si>
  <si>
    <t>SO3</t>
  </si>
  <si>
    <t>BYT Č.30    1+ KK</t>
  </si>
  <si>
    <t>{4f7d6bbc-c6d5-4444-be4a-2fa20af2a679}</t>
  </si>
  <si>
    <t>SO4</t>
  </si>
  <si>
    <t>BYT Č.71    2+ KK  VARIANTA B</t>
  </si>
  <si>
    <t>{94da605d-de0e-4d38-a388-c241c513a6a6}</t>
  </si>
  <si>
    <t>KRYCÍ LIST SOUPISU PRACÍ</t>
  </si>
  <si>
    <t>Objekt:</t>
  </si>
  <si>
    <t>SO1 - BYT Č.1      1+ KK</t>
  </si>
  <si>
    <t>MĚSTO TURNOV, ANTONÍNA DVOŘÁKA 335, TURNOV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</si>
  <si>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</si>
  <si>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</si>
  <si>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</si>
  <si>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</si>
  <si>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</si>
  <si>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</si>
  <si>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</si>
  <si>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</si>
  <si>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</t>
  </si>
  <si>
    <t xml:space="preserve">    96 - Bourání konstrukcí</t>
  </si>
  <si>
    <t xml:space="preserve">    998 - Přesun hmot</t>
  </si>
  <si>
    <t>PSV - Práce a dodávky PSV</t>
  </si>
  <si>
    <t xml:space="preserve">    711 - Izolace proti vodě, vlhkosti a plynům</t>
  </si>
  <si>
    <t xml:space="preserve">    720 - Zdravotní technika</t>
  </si>
  <si>
    <t xml:space="preserve">    725 - Zdravotechnika - zařizovací předměty</t>
  </si>
  <si>
    <t xml:space="preserve">    763 - Konstrukce sádrokartonové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</si>
  <si>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</si>
  <si>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</si>
  <si>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</si>
  <si>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Obklady keramické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</si>
  <si>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</si>
  <si>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</si>
  <si>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</si>
  <si>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</si>
  <si>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</si>
  <si>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</si>
  <si>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</si>
  <si>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</si>
  <si>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</si>
  <si>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</si>
  <si>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</si>
  <si>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</si>
  <si>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</si>
  <si>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</si>
  <si>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</si>
  <si>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</si>
  <si>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</si>
  <si>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</si>
  <si>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</si>
  <si>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</si>
  <si>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</si>
  <si>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</si>
  <si>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</si>
  <si>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</si>
  <si>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</si>
  <si>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317142422</t>
  </si>
  <si>
    <t>Překlad nenosný pórobetonový š 100 mm v do 250 mm na tenkovrstvou maltu dl do 1250 mm</t>
  </si>
  <si>
    <t>kus</t>
  </si>
  <si>
    <t>4</t>
  </si>
  <si>
    <t>2</t>
  </si>
  <si>
    <t>-1157663791</t>
  </si>
  <si>
    <t>317142442</t>
  </si>
  <si>
    <t>Překlad nenosný pórobetonový š 150 mm v do 250 mm na tenkovrstvou maltu dl do 1250 mm</t>
  </si>
  <si>
    <t>-109693271</t>
  </si>
  <si>
    <t>342272225</t>
  </si>
  <si>
    <t>Příčka z pórobetonových hladkých tvárnic na tenkovrstvou maltu tl 100 mm</t>
  </si>
  <si>
    <t>m2</t>
  </si>
  <si>
    <t>-594839103</t>
  </si>
  <si>
    <t>VV</t>
  </si>
  <si>
    <t xml:space="preserve">  (0,95+1,245+1,91)*2,60</t>
  </si>
  <si>
    <t xml:space="preserve">  (0,75+0,70)*2,60</t>
  </si>
  <si>
    <t>"odpočet otvorů</t>
  </si>
  <si>
    <t xml:space="preserve">  -0,80*1,97</t>
  </si>
  <si>
    <t xml:space="preserve">  -0,55*0,60</t>
  </si>
  <si>
    <t>Součet</t>
  </si>
  <si>
    <t>342272245</t>
  </si>
  <si>
    <t>Příčka z pórobetonových hladkých tvárnic na tenkovrstvou maltu tl 150 mm</t>
  </si>
  <si>
    <t>972300597</t>
  </si>
  <si>
    <t xml:space="preserve">  (2,16+3,545)*2,60</t>
  </si>
  <si>
    <t xml:space="preserve">  0,90*1,20</t>
  </si>
  <si>
    <t>5</t>
  </si>
  <si>
    <t>342291131</t>
  </si>
  <si>
    <t>Ukotvení příček k betonovým konstrukcím plochými kotvami</t>
  </si>
  <si>
    <t>m</t>
  </si>
  <si>
    <t>123970071</t>
  </si>
  <si>
    <t xml:space="preserve">  2,60*5</t>
  </si>
  <si>
    <t>6</t>
  </si>
  <si>
    <t>Úpravy povrchů, podlahy a osazování výplní</t>
  </si>
  <si>
    <t>612142001</t>
  </si>
  <si>
    <t>Potažení vnitřních stěn sklovláknitým pletivem vtlačeným do tenkovrstvé hmoty</t>
  </si>
  <si>
    <t>-714449022</t>
  </si>
  <si>
    <t>"pórobetonové příčky</t>
  </si>
  <si>
    <t xml:space="preserve">  (0,95+1,245+1,91+1,15+3,545)*2,60</t>
  </si>
  <si>
    <t xml:space="preserve">  (2,16+0,65+0,70+1,495)*2,60</t>
  </si>
  <si>
    <t xml:space="preserve">  (1,81+1,245+1,05)*2,60</t>
  </si>
  <si>
    <t xml:space="preserve">  -0,80*1,97*4</t>
  </si>
  <si>
    <t>7</t>
  </si>
  <si>
    <t>612311131</t>
  </si>
  <si>
    <t>Potažení vnitřních stěn vápenným štukem tloušťky do 3 mm</t>
  </si>
  <si>
    <t>2138812089</t>
  </si>
  <si>
    <t>"m.č.101"   (2,395+2,86)*2,60</t>
  </si>
  <si>
    <t>"m.č.103"   (6,00*2+3,545+0,60*2)*2,60</t>
  </si>
  <si>
    <t xml:space="preserve">  -0,90*2,36</t>
  </si>
  <si>
    <t xml:space="preserve">  -1,25*1,55</t>
  </si>
  <si>
    <t>8</t>
  </si>
  <si>
    <t>612321141</t>
  </si>
  <si>
    <t>Vápenocementová omítka štuková dvouvrstvá vnitřních stěn nanášená ručně</t>
  </si>
  <si>
    <t>-425519421</t>
  </si>
  <si>
    <t>"m.č.101"  (0,95+1,245+1,91+1,15)*2,60</t>
  </si>
  <si>
    <t>"m.č.103"  3,545*2,60</t>
  </si>
  <si>
    <t xml:space="preserve">  -0,80*1,97*3</t>
  </si>
  <si>
    <t>"odpočet obkladu u kuchyňské linky</t>
  </si>
  <si>
    <t xml:space="preserve">  -1,80*0,60</t>
  </si>
  <si>
    <t>9</t>
  </si>
  <si>
    <t>612325421</t>
  </si>
  <si>
    <t>Oprava vnitřní vápenocementové štukové omítky stěn v rozsahu plochy do 10%</t>
  </si>
  <si>
    <t>726669002</t>
  </si>
  <si>
    <t>10</t>
  </si>
  <si>
    <t>612331121</t>
  </si>
  <si>
    <t>Cementová omítka hladká jednovrstvá vnitřních stěn nanášená ručně</t>
  </si>
  <si>
    <t>1941596513</t>
  </si>
  <si>
    <t>"m.č.102</t>
  </si>
  <si>
    <t xml:space="preserve">  (0,90+2,16+0,65+0,70+1,495)*2,50</t>
  </si>
  <si>
    <t xml:space="preserve">  (1,81+1,245+0,95)*2,50</t>
  </si>
  <si>
    <t>"m.č.103</t>
  </si>
  <si>
    <t xml:space="preserve">  (1,80+0,60)*0,60</t>
  </si>
  <si>
    <t>Ostatní konstrukce a práce</t>
  </si>
  <si>
    <t>11</t>
  </si>
  <si>
    <t>949101111</t>
  </si>
  <si>
    <t>Lešení pomocné pro objekty pozemních staveb s lešeňovou podlahou v do 1,9 m zatížení do 150 kg/m2</t>
  </si>
  <si>
    <t>1696606058</t>
  </si>
  <si>
    <t xml:space="preserve">  4,50+4,40+21,30</t>
  </si>
  <si>
    <t>12</t>
  </si>
  <si>
    <t>952901111</t>
  </si>
  <si>
    <t>Vyčištění budov bytové a občanské výstavby při v. podlaží do 4 m</t>
  </si>
  <si>
    <t>1944043631</t>
  </si>
  <si>
    <t xml:space="preserve">  3,545*9,01</t>
  </si>
  <si>
    <t>96</t>
  </si>
  <si>
    <t>Bourání konstrukcí</t>
  </si>
  <si>
    <t>13</t>
  </si>
  <si>
    <t>962084121</t>
  </si>
  <si>
    <t>Bourání příček deskových umakartových tl do 50 mm</t>
  </si>
  <si>
    <t>-640999578</t>
  </si>
  <si>
    <t xml:space="preserve">  (2,205*2+2,70+1,60+0,915)*2,60</t>
  </si>
  <si>
    <t xml:space="preserve">  (0,95+1,60)*2,60</t>
  </si>
  <si>
    <t xml:space="preserve">  -0,60*1,97*2</t>
  </si>
  <si>
    <t xml:space="preserve">  -0,60*2,00</t>
  </si>
  <si>
    <t>14</t>
  </si>
  <si>
    <t>968072455</t>
  </si>
  <si>
    <t>Vybourání kovových dveřních zárubní pl do 2 m2</t>
  </si>
  <si>
    <t>1146872509</t>
  </si>
  <si>
    <t xml:space="preserve">  0,60*1,97*2</t>
  </si>
  <si>
    <t xml:space="preserve">  0,80*1,97</t>
  </si>
  <si>
    <t>978059541</t>
  </si>
  <si>
    <t>Odsekání a odebrání obkladů stěn z vnitřních obkládaček plochy přes 1 m2</t>
  </si>
  <si>
    <t>1513919529</t>
  </si>
  <si>
    <t xml:space="preserve">  1,15*1,50</t>
  </si>
  <si>
    <t>16</t>
  </si>
  <si>
    <t>721220801</t>
  </si>
  <si>
    <t>Demontáž uzávěrek zápachových DN 70</t>
  </si>
  <si>
    <t>-1335337363</t>
  </si>
  <si>
    <t>17</t>
  </si>
  <si>
    <t>725110811</t>
  </si>
  <si>
    <t>Demontáž klozetů splachovací s nádrží</t>
  </si>
  <si>
    <t>soubor</t>
  </si>
  <si>
    <t>-1039012078</t>
  </si>
  <si>
    <t>18</t>
  </si>
  <si>
    <t>725210821</t>
  </si>
  <si>
    <t>Demontáž umyvadel bez výtokových armatur</t>
  </si>
  <si>
    <t>-658503568</t>
  </si>
  <si>
    <t>19</t>
  </si>
  <si>
    <t>725220842</t>
  </si>
  <si>
    <t>Demontáž van ocelových volně stojících</t>
  </si>
  <si>
    <t>-1853621151</t>
  </si>
  <si>
    <t>20</t>
  </si>
  <si>
    <t>725310823</t>
  </si>
  <si>
    <t>Demontáž dřez jednoduchý vestavěný v kuchyňských sestavách bez výtokových armatur</t>
  </si>
  <si>
    <t>-1808372818</t>
  </si>
  <si>
    <t>725820801</t>
  </si>
  <si>
    <t>Demontáž baterie nástěnné do G 3 / 4</t>
  </si>
  <si>
    <t>937760413</t>
  </si>
  <si>
    <t>22</t>
  </si>
  <si>
    <t>725820802</t>
  </si>
  <si>
    <t>Demontáž baterie stojánkové do jednoho otvoru</t>
  </si>
  <si>
    <t>-1465747366</t>
  </si>
  <si>
    <t>23</t>
  </si>
  <si>
    <t>763131831</t>
  </si>
  <si>
    <t>Demontáž SDK podhledu s jednovrstvou nosnou kcí z ocelových profilů opláštění jednoduché</t>
  </si>
  <si>
    <t>-623202984</t>
  </si>
  <si>
    <t xml:space="preserve">  2,205*1,60</t>
  </si>
  <si>
    <t>24</t>
  </si>
  <si>
    <t>766812820</t>
  </si>
  <si>
    <t>Demontáž kuchyňských linek dřevěných nebo kovových délky do 1,5 m</t>
  </si>
  <si>
    <t>-524338560</t>
  </si>
  <si>
    <t>25</t>
  </si>
  <si>
    <t>766825821</t>
  </si>
  <si>
    <t>Demontáž truhlářských vestavěných skříní dvoukřídlových</t>
  </si>
  <si>
    <t>-1790028197</t>
  </si>
  <si>
    <t>26</t>
  </si>
  <si>
    <t>776201812</t>
  </si>
  <si>
    <t>Demontáž lepených povlakových podlah s podložkou ručně</t>
  </si>
  <si>
    <t>-546219468</t>
  </si>
  <si>
    <t>27</t>
  </si>
  <si>
    <t>776410811</t>
  </si>
  <si>
    <t>Odstranění soklíků a lišt pryžových nebo plastových</t>
  </si>
  <si>
    <t>805243641</t>
  </si>
  <si>
    <t xml:space="preserve">  (3,545+9,01)*2</t>
  </si>
  <si>
    <t>28</t>
  </si>
  <si>
    <t>776991821</t>
  </si>
  <si>
    <t>Odstranění lepidla ručně z podlah</t>
  </si>
  <si>
    <t>523350393</t>
  </si>
  <si>
    <t>29</t>
  </si>
  <si>
    <t>997013151</t>
  </si>
  <si>
    <t>Vnitrostaveništní doprava suti a vybouraných hmot svisle v do 6 m s omezením mechanizace</t>
  </si>
  <si>
    <t>t</t>
  </si>
  <si>
    <t>-1097566766</t>
  </si>
  <si>
    <t>30</t>
  </si>
  <si>
    <t>997013501</t>
  </si>
  <si>
    <t>Odvoz suti a vybouraných hmot na skládku do 1 km se složením</t>
  </si>
  <si>
    <t>246873306</t>
  </si>
  <si>
    <t>31</t>
  </si>
  <si>
    <t>997013509</t>
  </si>
  <si>
    <t>Příplatek k odvozu suti a vybouraných hmot na skládku ZKD 1 km přes 1 km</t>
  </si>
  <si>
    <t>2113611295</t>
  </si>
  <si>
    <t>32</t>
  </si>
  <si>
    <t>997013831</t>
  </si>
  <si>
    <t>Poplatek za uložení na skládce (skládkovné) stavebního odpadu směsného kód odpadu 170 904</t>
  </si>
  <si>
    <t>-1750551114</t>
  </si>
  <si>
    <t>998</t>
  </si>
  <si>
    <t>Přesun hmot</t>
  </si>
  <si>
    <t>33</t>
  </si>
  <si>
    <t>998011001</t>
  </si>
  <si>
    <t>Přesun hmot pro budovy zděné v do 6 m</t>
  </si>
  <si>
    <t>1659727825</t>
  </si>
  <si>
    <t>PSV</t>
  </si>
  <si>
    <t>Práce a dodávky PSV</t>
  </si>
  <si>
    <t>711</t>
  </si>
  <si>
    <t>Izolace proti vodě, vlhkosti a plynům</t>
  </si>
  <si>
    <t>34</t>
  </si>
  <si>
    <t>711493112</t>
  </si>
  <si>
    <t>Izolace proti podpovrchové a tlakové vodě vodorovná těsnicí stěrkou jednosložkovou hydroizolační</t>
  </si>
  <si>
    <t>676926660</t>
  </si>
  <si>
    <t xml:space="preserve">  4,40+(1,21+0,65+0,70+1,495+1,81+1,245)*0,20</t>
  </si>
  <si>
    <t>35</t>
  </si>
  <si>
    <t>711493122</t>
  </si>
  <si>
    <t>Izolace proti podpovrchové a tlakové vodě svislá těsnicí stěrkou jednosložkovou hydroizolační</t>
  </si>
  <si>
    <t>1505521004</t>
  </si>
  <si>
    <t xml:space="preserve">  (1,05*2+0,90)*2,45</t>
  </si>
  <si>
    <t>36</t>
  </si>
  <si>
    <t>998711101</t>
  </si>
  <si>
    <t>Přesun hmot tonážní pro izolace proti vodě, vlhkosti a plynům v objektech výšky do 6 m</t>
  </si>
  <si>
    <t>1093069945</t>
  </si>
  <si>
    <t>720</t>
  </si>
  <si>
    <t>Zdravotní technika</t>
  </si>
  <si>
    <t>37</t>
  </si>
  <si>
    <t>Přenos ZTI</t>
  </si>
  <si>
    <t>Zdravotní technika dle položkového rozpočtu</t>
  </si>
  <si>
    <t>kpl</t>
  </si>
  <si>
    <t>1667674617</t>
  </si>
  <si>
    <t>725</t>
  </si>
  <si>
    <t>Zdravotechnika - zařizovací předměty</t>
  </si>
  <si>
    <t>38</t>
  </si>
  <si>
    <t>725112022</t>
  </si>
  <si>
    <t>Klozet keramický závěsný na nosné stěny s hlubokým splachováním odpad vodorovný</t>
  </si>
  <si>
    <t>1288434565</t>
  </si>
  <si>
    <t>39</t>
  </si>
  <si>
    <t>725211624</t>
  </si>
  <si>
    <t>Umyvadlo keramické bílé šířky 650 mm se sloupem na sifon připevněné na stěnu šrouby</t>
  </si>
  <si>
    <t>-1845345122</t>
  </si>
  <si>
    <t>40</t>
  </si>
  <si>
    <t>725241213</t>
  </si>
  <si>
    <t>Vanička sprchová z litého polymermramoru čtvercová 900x900 mm</t>
  </si>
  <si>
    <t>853627527</t>
  </si>
  <si>
    <t>41</t>
  </si>
  <si>
    <t>725244103</t>
  </si>
  <si>
    <t>Dveře sprchové rámové se skleněnou výplní tl. 5 mm otvíravé jednokřídlové do niky na vaničku šířky 900 mm</t>
  </si>
  <si>
    <t>350497817</t>
  </si>
  <si>
    <t>42</t>
  </si>
  <si>
    <t>725291641</t>
  </si>
  <si>
    <t>Doplňky zařízení koupelen a záchodů nerezové madlo sprchové 750 x 450 mm</t>
  </si>
  <si>
    <t>-1709698481</t>
  </si>
  <si>
    <t>43</t>
  </si>
  <si>
    <t>725821325</t>
  </si>
  <si>
    <t>Baterie dřezová stojánková páková s otáčivým kulatým ústím a délkou ramínka 220 mm</t>
  </si>
  <si>
    <t>80336472</t>
  </si>
  <si>
    <t>44</t>
  </si>
  <si>
    <t>725822654</t>
  </si>
  <si>
    <t>Baterie umyvadlová automatická senzorová s termostatickým ventilem</t>
  </si>
  <si>
    <t>-474697837</t>
  </si>
  <si>
    <t>45</t>
  </si>
  <si>
    <t>725841332</t>
  </si>
  <si>
    <t>Baterie sprchová podomítková s přepínačem a pohyblivým držákem</t>
  </si>
  <si>
    <t>954092642</t>
  </si>
  <si>
    <t>46</t>
  </si>
  <si>
    <t>725861301</t>
  </si>
  <si>
    <t>Zápachová uzávěrka pro umyvadla DN 32 s přípojkou pro pračku nebo myčku</t>
  </si>
  <si>
    <t>2112099438</t>
  </si>
  <si>
    <t>47</t>
  </si>
  <si>
    <t>725865312</t>
  </si>
  <si>
    <t>Zápachová uzávěrka sprchových van DN 40/50 s kulovým kloubem na odtoku a odpadním ventilem</t>
  </si>
  <si>
    <t>-924881200</t>
  </si>
  <si>
    <t>48</t>
  </si>
  <si>
    <t>725980123</t>
  </si>
  <si>
    <t>Revizní dvířka 55x60 cm</t>
  </si>
  <si>
    <t>-1471530404</t>
  </si>
  <si>
    <t>49</t>
  </si>
  <si>
    <t>743551</t>
  </si>
  <si>
    <t>Elektrický topný žebřík</t>
  </si>
  <si>
    <t>-437887451</t>
  </si>
  <si>
    <t>50</t>
  </si>
  <si>
    <t>998725101</t>
  </si>
  <si>
    <t>Přesun hmot tonážní pro zařizovací předměty v objektech v do 6 m</t>
  </si>
  <si>
    <t>196028571</t>
  </si>
  <si>
    <t>763</t>
  </si>
  <si>
    <t>Konstrukce sádrokartonové</t>
  </si>
  <si>
    <t>51</t>
  </si>
  <si>
    <t>763131411</t>
  </si>
  <si>
    <t>SDK podhled desky 1xA 12,5 bez TI dvouvrstvá spodní kce profil CD+UD</t>
  </si>
  <si>
    <t>1061905078</t>
  </si>
  <si>
    <t>"m.č.101+103</t>
  </si>
  <si>
    <t xml:space="preserve">  4,50+21,30</t>
  </si>
  <si>
    <t>52</t>
  </si>
  <si>
    <t>763131451</t>
  </si>
  <si>
    <t>SDK podhled deska 1xH2 12,5 bez TI dvouvrstvá spodní kce profil CD+UD</t>
  </si>
  <si>
    <t>-401394231</t>
  </si>
  <si>
    <t>"m.č.102"   4,40</t>
  </si>
  <si>
    <t>53</t>
  </si>
  <si>
    <t>763131714</t>
  </si>
  <si>
    <t>SDK podhled základní penetrační nátěr</t>
  </si>
  <si>
    <t>-2068582338</t>
  </si>
  <si>
    <t xml:space="preserve">  25,80+4,40</t>
  </si>
  <si>
    <t>54</t>
  </si>
  <si>
    <t>998763301</t>
  </si>
  <si>
    <t>Přesun hmot tonážní pro sádrokartonové konstrukce v objektech v do 6 m</t>
  </si>
  <si>
    <t>-1573322748</t>
  </si>
  <si>
    <t>766</t>
  </si>
  <si>
    <t>Konstrukce truhlářské</t>
  </si>
  <si>
    <t>55</t>
  </si>
  <si>
    <t>766660171</t>
  </si>
  <si>
    <t>Montáž dveřních křídel otvíravých jednokřídlových š do 0,8 m do obložkové zárubně</t>
  </si>
  <si>
    <t>-1599401932</t>
  </si>
  <si>
    <t>56</t>
  </si>
  <si>
    <t>M</t>
  </si>
  <si>
    <t>61164005</t>
  </si>
  <si>
    <t>dveře vnitřní profilované plné 1křídlé 800x1970mm</t>
  </si>
  <si>
    <t>1958178317</t>
  </si>
  <si>
    <t>57</t>
  </si>
  <si>
    <t>766660729</t>
  </si>
  <si>
    <t>Montáž dveřního interiérového kování - štítku s klikou</t>
  </si>
  <si>
    <t>18800009</t>
  </si>
  <si>
    <t>58</t>
  </si>
  <si>
    <t>54914610</t>
  </si>
  <si>
    <t>kování dveřní vrchní klika včetně rozet a montážního materiálu R BB nerez PK</t>
  </si>
  <si>
    <t>1679171917</t>
  </si>
  <si>
    <t>59</t>
  </si>
  <si>
    <t>766682111</t>
  </si>
  <si>
    <t>Montáž zárubní obložkových pro dveře jednokřídlové tl stěny do 170 mm</t>
  </si>
  <si>
    <t>-1034666629</t>
  </si>
  <si>
    <t>60</t>
  </si>
  <si>
    <t>61182262</t>
  </si>
  <si>
    <t>zárubeň obložková pro dveře 1křídlé ,800x1970mm tl 60-170mm fólie bílá</t>
  </si>
  <si>
    <t>359197992</t>
  </si>
  <si>
    <t>61</t>
  </si>
  <si>
    <t>Nabídka</t>
  </si>
  <si>
    <t>Kuchyňská linka včetně dřezu, vařiče a digestoře, dl.180 cm</t>
  </si>
  <si>
    <t>-1284800586</t>
  </si>
  <si>
    <t>62</t>
  </si>
  <si>
    <t>998766101</t>
  </si>
  <si>
    <t>Přesun hmot tonážní pro konstrukce truhlářské v objektech v do 6 m</t>
  </si>
  <si>
    <t>-1623971748</t>
  </si>
  <si>
    <t>771</t>
  </si>
  <si>
    <t>Podlahy z dlaždic</t>
  </si>
  <si>
    <t>63</t>
  </si>
  <si>
    <t>771121011</t>
  </si>
  <si>
    <t>Nátěr penetrační na podlahu</t>
  </si>
  <si>
    <t>942467239</t>
  </si>
  <si>
    <t>"m.č.102"    4,40</t>
  </si>
  <si>
    <t>64</t>
  </si>
  <si>
    <t>771151011</t>
  </si>
  <si>
    <t>Samonivelační stěrka podlah pevnosti 20 MPa tl 3 mm</t>
  </si>
  <si>
    <t>1789837308</t>
  </si>
  <si>
    <t>65</t>
  </si>
  <si>
    <t>771574115</t>
  </si>
  <si>
    <t>Montáž podlah keramických hladkých lepených flexibilním lepidlem do 25 ks/m2</t>
  </si>
  <si>
    <t>1691420942</t>
  </si>
  <si>
    <t>66</t>
  </si>
  <si>
    <t>59761011</t>
  </si>
  <si>
    <t>dlažba keramická hutná bílá vel.200x200 mm, součinitel protiskluznosti menší než 0,7</t>
  </si>
  <si>
    <t>-571714193</t>
  </si>
  <si>
    <t>4,4*1,1 'Přepočtené koeficientem množství</t>
  </si>
  <si>
    <t>67</t>
  </si>
  <si>
    <t>58582108</t>
  </si>
  <si>
    <t>lepidlo cementové flexibilní pro keramické obklady a dlažby</t>
  </si>
  <si>
    <t>kg</t>
  </si>
  <si>
    <t>-64378905</t>
  </si>
  <si>
    <t xml:space="preserve">  4,40*4</t>
  </si>
  <si>
    <t>68</t>
  </si>
  <si>
    <t>771577151</t>
  </si>
  <si>
    <t>Příplatek k montáž podlah keramických za plochu do 5 m2</t>
  </si>
  <si>
    <t>1322186478</t>
  </si>
  <si>
    <t>69</t>
  </si>
  <si>
    <t>998771101</t>
  </si>
  <si>
    <t>Přesun hmot tonážní pro podlahy z dlaždic v objektech v do 6 m</t>
  </si>
  <si>
    <t>-897314589</t>
  </si>
  <si>
    <t>776</t>
  </si>
  <si>
    <t>Podlahy povlakové</t>
  </si>
  <si>
    <t>70</t>
  </si>
  <si>
    <t>776141111</t>
  </si>
  <si>
    <t>Vyrovnání podkladu povlakových podlah stěrkou pevnosti 20 MPa tl 3 mm</t>
  </si>
  <si>
    <t>-2129359546</t>
  </si>
  <si>
    <t>71</t>
  </si>
  <si>
    <t>776231111</t>
  </si>
  <si>
    <t>Lepení lamel a čtverců z vinylu standardním lepidlem</t>
  </si>
  <si>
    <t>1587703120</t>
  </si>
  <si>
    <t>72</t>
  </si>
  <si>
    <t>28411050</t>
  </si>
  <si>
    <t>dílce vinylové tl 2,0mm, nášlapná vrstva 0,40mm, úprava PUR, bez ftalátů - výběr odstínů investorem</t>
  </si>
  <si>
    <t>-912954713</t>
  </si>
  <si>
    <t>25,8*1,1 'Přepočtené koeficientem množství</t>
  </si>
  <si>
    <t>73</t>
  </si>
  <si>
    <t>776411111</t>
  </si>
  <si>
    <t>Montáž obvodových soklíků výšky do 80 mm</t>
  </si>
  <si>
    <t>251257381</t>
  </si>
  <si>
    <t>"m.č.101</t>
  </si>
  <si>
    <t xml:space="preserve">  2,395*2+2,86*2-0,80*2</t>
  </si>
  <si>
    <t xml:space="preserve">  3,545*2+6,00*2-0,80</t>
  </si>
  <si>
    <t>74</t>
  </si>
  <si>
    <t>28411004</t>
  </si>
  <si>
    <t>lišta soklová PVC samolepící 30x30mm</t>
  </si>
  <si>
    <t>2046514553</t>
  </si>
  <si>
    <t>27,2*1,02 'Přepočtené koeficientem množství</t>
  </si>
  <si>
    <t>75</t>
  </si>
  <si>
    <t>776421312</t>
  </si>
  <si>
    <t>Montáž přechodových šroubovaných lišt</t>
  </si>
  <si>
    <t>-2042575402</t>
  </si>
  <si>
    <t xml:space="preserve">  0,80*3</t>
  </si>
  <si>
    <t>76</t>
  </si>
  <si>
    <t>55343124</t>
  </si>
  <si>
    <t>profil přechodový Al vrtaný 30mm elox</t>
  </si>
  <si>
    <t>1250889821</t>
  </si>
  <si>
    <t>2,4*1,02 'Přepočtené koeficientem množství</t>
  </si>
  <si>
    <t>77</t>
  </si>
  <si>
    <t>998776101</t>
  </si>
  <si>
    <t>Přesun hmot tonážní pro podlahy povlakové v objektech v do 6 m</t>
  </si>
  <si>
    <t>680847512</t>
  </si>
  <si>
    <t>781</t>
  </si>
  <si>
    <t>Obklady keramické</t>
  </si>
  <si>
    <t>78</t>
  </si>
  <si>
    <t>781121011</t>
  </si>
  <si>
    <t>Nátěr penetrační na stěnu</t>
  </si>
  <si>
    <t>2079820509</t>
  </si>
  <si>
    <t xml:space="preserve">  (0,90+2,16+0,65+0,70+1,495)*2,45</t>
  </si>
  <si>
    <t xml:space="preserve">  (1,81+1,245+0,95)*2,45</t>
  </si>
  <si>
    <t>79</t>
  </si>
  <si>
    <t>781474112</t>
  </si>
  <si>
    <t>Montáž obkladů vnitřních keramických hladkých do 12 ks/m2 lepených flexibilním lepidlem</t>
  </si>
  <si>
    <t>-65669833</t>
  </si>
  <si>
    <t>80</t>
  </si>
  <si>
    <t>59761066</t>
  </si>
  <si>
    <t>obklad keramický bílý matný vel.40x20 cm</t>
  </si>
  <si>
    <t>931374594</t>
  </si>
  <si>
    <t>23,813*1,1 'Přepočtené koeficientem množství</t>
  </si>
  <si>
    <t>81</t>
  </si>
  <si>
    <t>-335796514</t>
  </si>
  <si>
    <t xml:space="preserve">  23,813*3</t>
  </si>
  <si>
    <t>82</t>
  </si>
  <si>
    <t>781477111</t>
  </si>
  <si>
    <t>Příplatek k montáži obkladů vnitřních keramických hladkých za plochu do 10 m2</t>
  </si>
  <si>
    <t>625406538</t>
  </si>
  <si>
    <t>83</t>
  </si>
  <si>
    <t>781491011</t>
  </si>
  <si>
    <t>Montáž zrcadel plochy do 1 m2 lepených silikonovým tmelem na podkladní omítku</t>
  </si>
  <si>
    <t>1900864132</t>
  </si>
  <si>
    <t xml:space="preserve">  0,60*0,80</t>
  </si>
  <si>
    <t>84</t>
  </si>
  <si>
    <t>63465124</t>
  </si>
  <si>
    <t xml:space="preserve">zrcadlo nemontované čiré tl 4mm </t>
  </si>
  <si>
    <t>-2012354180</t>
  </si>
  <si>
    <t>0,48*1,1 'Přepočtené koeficientem množství</t>
  </si>
  <si>
    <t>85</t>
  </si>
  <si>
    <t>781494111</t>
  </si>
  <si>
    <t>Plastové profily rohové lepené flexibilním lepidlem</t>
  </si>
  <si>
    <t>-2144629026</t>
  </si>
  <si>
    <t xml:space="preserve">  2,45*8+2,00*2+0,60*3</t>
  </si>
  <si>
    <t>86</t>
  </si>
  <si>
    <t>998781101</t>
  </si>
  <si>
    <t>Přesun hmot tonážní pro obklady keramické v objektech v do 6 m</t>
  </si>
  <si>
    <t>-653470403</t>
  </si>
  <si>
    <t>783</t>
  </si>
  <si>
    <t>Dokončovací práce - nátěry</t>
  </si>
  <si>
    <t>87</t>
  </si>
  <si>
    <t>783617119</t>
  </si>
  <si>
    <t>Krycí dvojnásobný syntetický nátěr otopných těles včetně odstranění původního nátěru</t>
  </si>
  <si>
    <t>-1719250280</t>
  </si>
  <si>
    <t>784</t>
  </si>
  <si>
    <t>Dokončovací práce - malby a tapety</t>
  </si>
  <si>
    <t>88</t>
  </si>
  <si>
    <t>784121001</t>
  </si>
  <si>
    <t>Oškrabání malby v mísnostech výšky do 3,80 m</t>
  </si>
  <si>
    <t>-1015660486</t>
  </si>
  <si>
    <t>"stěny</t>
  </si>
  <si>
    <t xml:space="preserve">  (3,545+9,01)*2*2,60</t>
  </si>
  <si>
    <t>89</t>
  </si>
  <si>
    <t>784121011</t>
  </si>
  <si>
    <t>Rozmývání podkladu po oškrabání malby v místnostech výšky do 3,80 m</t>
  </si>
  <si>
    <t>-2036488950</t>
  </si>
  <si>
    <t>90</t>
  </si>
  <si>
    <t>784211101</t>
  </si>
  <si>
    <t>Dvojnásobné bílé malby ze směsí za mokra výborně otěruvzdorných v místnostech výšky do 3,80 m</t>
  </si>
  <si>
    <t>443809043</t>
  </si>
  <si>
    <t>"m.č.102 - strop</t>
  </si>
  <si>
    <t xml:space="preserve">  4,40</t>
  </si>
  <si>
    <t>91</t>
  </si>
  <si>
    <t>784221101</t>
  </si>
  <si>
    <t>Dvojnásobné bílé malby ze směsí za sucha dobře otěruvzdorných v místnostech do 3,80 m</t>
  </si>
  <si>
    <t>-74167052</t>
  </si>
  <si>
    <t>"strop"      4,50</t>
  </si>
  <si>
    <t>"stěny"  (2,395+2,86)*2*2,55</t>
  </si>
  <si>
    <t>"strop"    21,30</t>
  </si>
  <si>
    <t>"stěny"  (3,545+6,00+0,60)*2*2,55</t>
  </si>
  <si>
    <t>Práce a dodávky M</t>
  </si>
  <si>
    <t>21-M</t>
  </si>
  <si>
    <t>Elektromontáže</t>
  </si>
  <si>
    <t>92</t>
  </si>
  <si>
    <t>Přenos EL</t>
  </si>
  <si>
    <t>Elektroinstalace</t>
  </si>
  <si>
    <t>-81176134</t>
  </si>
  <si>
    <t>VRN</t>
  </si>
  <si>
    <t>Vedlejší rozpočtové náklady</t>
  </si>
  <si>
    <t>VRN3</t>
  </si>
  <si>
    <t>Zařízení staveniště</t>
  </si>
  <si>
    <t>93</t>
  </si>
  <si>
    <t>030001000</t>
  </si>
  <si>
    <t>…%</t>
  </si>
  <si>
    <t>1024</t>
  </si>
  <si>
    <t>1081895386</t>
  </si>
  <si>
    <t>SO2 - BYT Č.29    1+ KK</t>
  </si>
  <si>
    <t>SO3 - BYT Č.30    1+ KK</t>
  </si>
  <si>
    <t>SO4 - BYT Č.71    2+ KK  VARIANTA B</t>
  </si>
  <si>
    <t>1912085360</t>
  </si>
  <si>
    <t xml:space="preserve">  (3,45+1,05+0,80)*2,60</t>
  </si>
  <si>
    <t>"odpočet otvoru</t>
  </si>
  <si>
    <t xml:space="preserve">  -0,60*0,60</t>
  </si>
  <si>
    <t>982126739</t>
  </si>
  <si>
    <t xml:space="preserve">  2,55*2,60</t>
  </si>
  <si>
    <t>1815929818</t>
  </si>
  <si>
    <t xml:space="preserve">  2,60*3+1,20</t>
  </si>
  <si>
    <t>1633101930</t>
  </si>
  <si>
    <t xml:space="preserve">  3,45*2,60</t>
  </si>
  <si>
    <t xml:space="preserve">  (2,55+1,05+0,10+0,10+0,80)*2,60</t>
  </si>
  <si>
    <t>303463642</t>
  </si>
  <si>
    <t>"m.č.101"   (1,91+1,30)*2*2,60</t>
  </si>
  <si>
    <t>"m.č.102"   (1,49+1,30)*2*2,60</t>
  </si>
  <si>
    <t>"m.č.103"   (3,45+4,49)*2*2,60</t>
  </si>
  <si>
    <t>"m.č.105"   (4,36*2+3,45)*2,60</t>
  </si>
  <si>
    <t xml:space="preserve">  -0,80*1,97*8</t>
  </si>
  <si>
    <t xml:space="preserve">  -1,25*1,55*2</t>
  </si>
  <si>
    <t>"přípočet ostění</t>
  </si>
  <si>
    <t xml:space="preserve">  (1,25+2*1,55)*0,10</t>
  </si>
  <si>
    <t>-633587180</t>
  </si>
  <si>
    <t>"m.č.105"  3,45*2,60</t>
  </si>
  <si>
    <t>1013515167</t>
  </si>
  <si>
    <t>-1260145243</t>
  </si>
  <si>
    <t xml:space="preserve">  (0,60+2,10)*0,60</t>
  </si>
  <si>
    <t>"m.č.104</t>
  </si>
  <si>
    <t xml:space="preserve">  (3,45+1,80+2,55+1,050)*2,45</t>
  </si>
  <si>
    <t xml:space="preserve">  (0,10+0,10+0,80+1,00)*2,45</t>
  </si>
  <si>
    <t>581866968</t>
  </si>
  <si>
    <t xml:space="preserve">  2,50+1,90+15,50+5,50+15,00</t>
  </si>
  <si>
    <t>1667276950</t>
  </si>
  <si>
    <t xml:space="preserve">  7,05*6,41</t>
  </si>
  <si>
    <t>962031132</t>
  </si>
  <si>
    <t>Bourání příček z cihel pálených na MVC tl do 100 mm</t>
  </si>
  <si>
    <t>-653834866</t>
  </si>
  <si>
    <t xml:space="preserve"> 0,60*2,60</t>
  </si>
  <si>
    <t>746492068</t>
  </si>
  <si>
    <t xml:space="preserve">  (1,58+0,95+1,17*2+2,15)*2,60</t>
  </si>
  <si>
    <t xml:space="preserve">  -0,60*1,97</t>
  </si>
  <si>
    <t>967031732</t>
  </si>
  <si>
    <t>Přisekání plošné zdiva z cihel pálených na MV nebo MVC tl do 100 mm</t>
  </si>
  <si>
    <t>-1049654717</t>
  </si>
  <si>
    <t>"po vybourání příčky</t>
  </si>
  <si>
    <t xml:space="preserve">  0,10*2,60</t>
  </si>
  <si>
    <t>-2022528302</t>
  </si>
  <si>
    <t xml:space="preserve">  0,60*1,97</t>
  </si>
  <si>
    <t>978013191</t>
  </si>
  <si>
    <t>Otlučení (osekání) vnitřní vápenné nebo vápenocementové omítky stěn v rozsahu do 100 %</t>
  </si>
  <si>
    <t>-133059409</t>
  </si>
  <si>
    <t xml:space="preserve">  (2,30+1,80)*2,45</t>
  </si>
  <si>
    <t xml:space="preserve">  (0,60+2,70)*1,60</t>
  </si>
  <si>
    <t>1699136523</t>
  </si>
  <si>
    <t xml:space="preserve">  (2,11+1,17)*1,50</t>
  </si>
  <si>
    <t>-348832620</t>
  </si>
  <si>
    <t>-1825055199</t>
  </si>
  <si>
    <t>-2122705801</t>
  </si>
  <si>
    <t>859966851</t>
  </si>
  <si>
    <t>139733149</t>
  </si>
  <si>
    <t>1189540774</t>
  </si>
  <si>
    <t>140974124</t>
  </si>
  <si>
    <t>-1998459757</t>
  </si>
  <si>
    <t xml:space="preserve">  2,15*1,60</t>
  </si>
  <si>
    <t>-565584478</t>
  </si>
  <si>
    <t>766825811</t>
  </si>
  <si>
    <t>Demontáž truhlářských vestavěných skříní jednokřídlových</t>
  </si>
  <si>
    <t>-769619325</t>
  </si>
  <si>
    <t>815285853</t>
  </si>
  <si>
    <t>87395219</t>
  </si>
  <si>
    <t xml:space="preserve">  2,50+1,90+15,50</t>
  </si>
  <si>
    <t xml:space="preserve">  3,45*6,41</t>
  </si>
  <si>
    <t>-302218191</t>
  </si>
  <si>
    <t xml:space="preserve">  1,49*2+1,91*2+1,30*4</t>
  </si>
  <si>
    <t xml:space="preserve">  (3,45+4,49)*2</t>
  </si>
  <si>
    <t xml:space="preserve">  (3,45+6,41)*2</t>
  </si>
  <si>
    <t>1233935339</t>
  </si>
  <si>
    <t>-43559486</t>
  </si>
  <si>
    <t>-1511677670</t>
  </si>
  <si>
    <t>1031330964</t>
  </si>
  <si>
    <t>1861993993</t>
  </si>
  <si>
    <t>-2017408437</t>
  </si>
  <si>
    <t>-990996337</t>
  </si>
  <si>
    <t xml:space="preserve">  5,50+(2,55+1,80+2,55+0,90+0,10)*0,20</t>
  </si>
  <si>
    <t>-85560756</t>
  </si>
  <si>
    <t xml:space="preserve">  (0,10+0,80+1,00+0,90)*2,45</t>
  </si>
  <si>
    <t>394211315</t>
  </si>
  <si>
    <t>Zdravotní technika - dle položkového rozpočtu</t>
  </si>
  <si>
    <t>-534838256</t>
  </si>
  <si>
    <t>704189869</t>
  </si>
  <si>
    <t>974723703</t>
  </si>
  <si>
    <t>725241216</t>
  </si>
  <si>
    <t>Vanička sprchová z litého polymermramoru obdélník. 1000x800 mm</t>
  </si>
  <si>
    <t>1063898113</t>
  </si>
  <si>
    <t>-279958045</t>
  </si>
  <si>
    <t>-368053502</t>
  </si>
  <si>
    <t>-2094940485</t>
  </si>
  <si>
    <t>44332140</t>
  </si>
  <si>
    <t>-2044926873</t>
  </si>
  <si>
    <t>729075041</t>
  </si>
  <si>
    <t>-1011514270</t>
  </si>
  <si>
    <t>Revizní dvířka 60x60 cm</t>
  </si>
  <si>
    <t>-1638588074</t>
  </si>
  <si>
    <t>218611477</t>
  </si>
  <si>
    <t>133777666</t>
  </si>
  <si>
    <t>-277695669</t>
  </si>
  <si>
    <t>"m.č.101 až 103+105</t>
  </si>
  <si>
    <t xml:space="preserve">  2,50+1,90+15,50+15,00</t>
  </si>
  <si>
    <t>-1932804870</t>
  </si>
  <si>
    <t>"m.č.104"   5,50</t>
  </si>
  <si>
    <t>-1492773931</t>
  </si>
  <si>
    <t xml:space="preserve">  34,90+5,50</t>
  </si>
  <si>
    <t>935321390</t>
  </si>
  <si>
    <t>1253185296</t>
  </si>
  <si>
    <t>2114456950</t>
  </si>
  <si>
    <t>-1691710326</t>
  </si>
  <si>
    <t>-2105590470</t>
  </si>
  <si>
    <t>-429165226</t>
  </si>
  <si>
    <t>1858667146</t>
  </si>
  <si>
    <t>766682311</t>
  </si>
  <si>
    <t>Montáž obkladu kovových zárubní pro dveře jednokřídlové tl stěny do 170 mm</t>
  </si>
  <si>
    <t>-1631342945</t>
  </si>
  <si>
    <t>61182291</t>
  </si>
  <si>
    <t xml:space="preserve">obklad kovové zárubně pro dveře 1křídlé 600,700,800,900x1970mm tl 60-170mm </t>
  </si>
  <si>
    <t>696018976</t>
  </si>
  <si>
    <t>Kuchyňská linka včetně dřezu, varné desky a digestoře, dl.210 cm</t>
  </si>
  <si>
    <t>-1369120613</t>
  </si>
  <si>
    <t>2080688383</t>
  </si>
  <si>
    <t>2077277524</t>
  </si>
  <si>
    <t>"m.č.104"    5,50</t>
  </si>
  <si>
    <t>-1027344222</t>
  </si>
  <si>
    <t>1695356207</t>
  </si>
  <si>
    <t>1400123506</t>
  </si>
  <si>
    <t>5,5*1,1 'Přepočtené koeficientem množství</t>
  </si>
  <si>
    <t>-1625787442</t>
  </si>
  <si>
    <t xml:space="preserve">  5,50*4</t>
  </si>
  <si>
    <t>-1050476672</t>
  </si>
  <si>
    <t>-905368309</t>
  </si>
  <si>
    <t>"m.č.101+102+103+105</t>
  </si>
  <si>
    <t>-779840217</t>
  </si>
  <si>
    <t>-680059154</t>
  </si>
  <si>
    <t>34,9*1,1 'Přepočtené koeficientem množství</t>
  </si>
  <si>
    <t>537548339</t>
  </si>
  <si>
    <t xml:space="preserve">  (1,91+1,30)*2-0,80*4</t>
  </si>
  <si>
    <t xml:space="preserve">  (1,49+1,30)*2-0,80</t>
  </si>
  <si>
    <t xml:space="preserve">  (3,45+4,49)*2-0,80*2</t>
  </si>
  <si>
    <t>"m.č.105</t>
  </si>
  <si>
    <t xml:space="preserve">  (3,45+4,36)*2-0,80</t>
  </si>
  <si>
    <t>1413540144</t>
  </si>
  <si>
    <t>37,1*1,02 'Přepočtené koeficientem množství</t>
  </si>
  <si>
    <t>-1129323674</t>
  </si>
  <si>
    <t xml:space="preserve">  0,80*5</t>
  </si>
  <si>
    <t>-1336526942</t>
  </si>
  <si>
    <t>4*1,02 'Přepočtené koeficientem množství</t>
  </si>
  <si>
    <t>444646553</t>
  </si>
  <si>
    <t>-972569370</t>
  </si>
  <si>
    <t xml:space="preserve">  (3,45+1,80+2,55+1,05)*2,45</t>
  </si>
  <si>
    <t>1187707861</t>
  </si>
  <si>
    <t>-105298938</t>
  </si>
  <si>
    <t>26,267*1,1 'Přepočtené koeficientem množství</t>
  </si>
  <si>
    <t>1072112709</t>
  </si>
  <si>
    <t xml:space="preserve">  26,267*3</t>
  </si>
  <si>
    <t>-538666374</t>
  </si>
  <si>
    <t>1659326786</t>
  </si>
  <si>
    <t>-1559875704</t>
  </si>
  <si>
    <t>1464564449</t>
  </si>
  <si>
    <t>-1587474945</t>
  </si>
  <si>
    <t>-1750916256</t>
  </si>
  <si>
    <t>513893923</t>
  </si>
  <si>
    <t xml:space="preserve">  (1,49+1,30)*2*2,60</t>
  </si>
  <si>
    <t xml:space="preserve">  (1,91+1,30)*2*2,60</t>
  </si>
  <si>
    <t xml:space="preserve">  (3,45+4,49)*2*2,60</t>
  </si>
  <si>
    <t xml:space="preserve">  (3,45+6,41)*2*2,60</t>
  </si>
  <si>
    <t>-334482283</t>
  </si>
  <si>
    <t>-137737650</t>
  </si>
  <si>
    <t>"m.č.104 - strop</t>
  </si>
  <si>
    <t xml:space="preserve">  5,50</t>
  </si>
  <si>
    <t>94</t>
  </si>
  <si>
    <t>491972452</t>
  </si>
  <si>
    <t>"stropy - m.č.101 až 103+105</t>
  </si>
  <si>
    <t>"m.č.101"  (1,91+1,30)*2*2,60</t>
  </si>
  <si>
    <t>"m.č.102"  (1,49+1,30)*2*2,60</t>
  </si>
  <si>
    <t>"m.č.103"  (3,45+4,49)*2*2,60</t>
  </si>
  <si>
    <t>"m.č.105"  (3,45+4,36)*2*2,60</t>
  </si>
  <si>
    <t>95</t>
  </si>
  <si>
    <t>2121621163</t>
  </si>
  <si>
    <t>1234662118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</si>
</sst>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19-13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BYTŮ GRANÁTOVÁ ČP.1897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TURNOV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16. 3. 2019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TURNOV, ANTONÍNA DVOŘÁKA 335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ING.PAVEL MAREK projekční atelier TURNOV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JANA VYDROVÁ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'SO1 - BYT Č.1      1+ KK'!J30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'SO1 - BYT Č.1      1+ KK'!P137</f>
        <v>0</v>
      </c>
      <c r="AV95" s="128">
        <f>'SO1 - BYT Č.1      1+ KK'!J33</f>
        <v>0</v>
      </c>
      <c r="AW95" s="128">
        <f>'SO1 - BYT Č.1      1+ KK'!J34</f>
        <v>0</v>
      </c>
      <c r="AX95" s="128">
        <f>'SO1 - BYT Č.1      1+ KK'!J35</f>
        <v>0</v>
      </c>
      <c r="AY95" s="128">
        <f>'SO1 - BYT Č.1      1+ KK'!J36</f>
        <v>0</v>
      </c>
      <c r="AZ95" s="128">
        <f>'SO1 - BYT Č.1      1+ KK'!F33</f>
        <v>0</v>
      </c>
      <c r="BA95" s="128">
        <f>'SO1 - BYT Č.1      1+ KK'!F34</f>
        <v>0</v>
      </c>
      <c r="BB95" s="128">
        <f>'SO1 - BYT Č.1      1+ KK'!F35</f>
        <v>0</v>
      </c>
      <c r="BC95" s="128">
        <f>'SO1 - BYT Č.1      1+ KK'!F36</f>
        <v>0</v>
      </c>
      <c r="BD95" s="130">
        <f>'SO1 - BYT Č.1      1+ KK'!F37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84</v>
      </c>
    </row>
    <row r="96" spans="1:91" s="7" customFormat="1" ht="16.5" customHeight="1">
      <c r="A96" s="119" t="s">
        <v>80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'SO2 - BYT Č.29    1+ KK'!J30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'SO2 - BYT Č.29    1+ KK'!P137</f>
        <v>0</v>
      </c>
      <c r="AV96" s="128">
        <f>'SO2 - BYT Č.29    1+ KK'!J33</f>
        <v>0</v>
      </c>
      <c r="AW96" s="128">
        <f>'SO2 - BYT Č.29    1+ KK'!J34</f>
        <v>0</v>
      </c>
      <c r="AX96" s="128">
        <f>'SO2 - BYT Č.29    1+ KK'!J35</f>
        <v>0</v>
      </c>
      <c r="AY96" s="128">
        <f>'SO2 - BYT Č.29    1+ KK'!J36</f>
        <v>0</v>
      </c>
      <c r="AZ96" s="128">
        <f>'SO2 - BYT Č.29    1+ KK'!F33</f>
        <v>0</v>
      </c>
      <c r="BA96" s="128">
        <f>'SO2 - BYT Č.29    1+ KK'!F34</f>
        <v>0</v>
      </c>
      <c r="BB96" s="128">
        <f>'SO2 - BYT Č.29    1+ KK'!F35</f>
        <v>0</v>
      </c>
      <c r="BC96" s="128">
        <f>'SO2 - BYT Č.29    1+ KK'!F36</f>
        <v>0</v>
      </c>
      <c r="BD96" s="130">
        <f>'SO2 - BYT Č.29    1+ KK'!F37</f>
        <v>0</v>
      </c>
      <c r="BE96" s="7"/>
      <c r="BT96" s="131" t="s">
        <v>84</v>
      </c>
      <c r="BV96" s="131" t="s">
        <v>78</v>
      </c>
      <c r="BW96" s="131" t="s">
        <v>88</v>
      </c>
      <c r="BX96" s="131" t="s">
        <v>5</v>
      </c>
      <c r="CL96" s="131" t="s">
        <v>1</v>
      </c>
      <c r="CM96" s="131" t="s">
        <v>84</v>
      </c>
    </row>
    <row r="97" spans="1:91" s="7" customFormat="1" ht="16.5" customHeight="1">
      <c r="A97" s="119" t="s">
        <v>80</v>
      </c>
      <c r="B97" s="120"/>
      <c r="C97" s="121"/>
      <c r="D97" s="122" t="s">
        <v>89</v>
      </c>
      <c r="E97" s="122"/>
      <c r="F97" s="122"/>
      <c r="G97" s="122"/>
      <c r="H97" s="122"/>
      <c r="I97" s="123"/>
      <c r="J97" s="122" t="s">
        <v>90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'SO3 - BYT Č.30    1+ KK'!J30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27">
        <v>0</v>
      </c>
      <c r="AT97" s="128">
        <f>ROUND(SUM(AV97:AW97),2)</f>
        <v>0</v>
      </c>
      <c r="AU97" s="129">
        <f>'SO3 - BYT Č.30    1+ KK'!P137</f>
        <v>0</v>
      </c>
      <c r="AV97" s="128">
        <f>'SO3 - BYT Č.30    1+ KK'!J33</f>
        <v>0</v>
      </c>
      <c r="AW97" s="128">
        <f>'SO3 - BYT Č.30    1+ KK'!J34</f>
        <v>0</v>
      </c>
      <c r="AX97" s="128">
        <f>'SO3 - BYT Č.30    1+ KK'!J35</f>
        <v>0</v>
      </c>
      <c r="AY97" s="128">
        <f>'SO3 - BYT Č.30    1+ KK'!J36</f>
        <v>0</v>
      </c>
      <c r="AZ97" s="128">
        <f>'SO3 - BYT Č.30    1+ KK'!F33</f>
        <v>0</v>
      </c>
      <c r="BA97" s="128">
        <f>'SO3 - BYT Č.30    1+ KK'!F34</f>
        <v>0</v>
      </c>
      <c r="BB97" s="128">
        <f>'SO3 - BYT Č.30    1+ KK'!F35</f>
        <v>0</v>
      </c>
      <c r="BC97" s="128">
        <f>'SO3 - BYT Č.30    1+ KK'!F36</f>
        <v>0</v>
      </c>
      <c r="BD97" s="130">
        <f>'SO3 - BYT Č.30    1+ KK'!F37</f>
        <v>0</v>
      </c>
      <c r="BE97" s="7"/>
      <c r="BT97" s="131" t="s">
        <v>84</v>
      </c>
      <c r="BV97" s="131" t="s">
        <v>78</v>
      </c>
      <c r="BW97" s="131" t="s">
        <v>91</v>
      </c>
      <c r="BX97" s="131" t="s">
        <v>5</v>
      </c>
      <c r="CL97" s="131" t="s">
        <v>1</v>
      </c>
      <c r="CM97" s="131" t="s">
        <v>84</v>
      </c>
    </row>
    <row r="98" spans="1:91" s="7" customFormat="1" ht="16.5" customHeight="1">
      <c r="A98" s="119" t="s">
        <v>80</v>
      </c>
      <c r="B98" s="120"/>
      <c r="C98" s="121"/>
      <c r="D98" s="122" t="s">
        <v>92</v>
      </c>
      <c r="E98" s="122"/>
      <c r="F98" s="122"/>
      <c r="G98" s="122"/>
      <c r="H98" s="122"/>
      <c r="I98" s="123"/>
      <c r="J98" s="122" t="s">
        <v>93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'SO4 - BYT Č.71    2+ KK  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83</v>
      </c>
      <c r="AR98" s="126"/>
      <c r="AS98" s="132">
        <v>0</v>
      </c>
      <c r="AT98" s="133">
        <f>ROUND(SUM(AV98:AW98),2)</f>
        <v>0</v>
      </c>
      <c r="AU98" s="134">
        <f>'SO4 - BYT Č.71    2+ KK  ...'!P137</f>
        <v>0</v>
      </c>
      <c r="AV98" s="133">
        <f>'SO4 - BYT Č.71    2+ KK  ...'!J33</f>
        <v>0</v>
      </c>
      <c r="AW98" s="133">
        <f>'SO4 - BYT Č.71    2+ KK  ...'!J34</f>
        <v>0</v>
      </c>
      <c r="AX98" s="133">
        <f>'SO4 - BYT Č.71    2+ KK  ...'!J35</f>
        <v>0</v>
      </c>
      <c r="AY98" s="133">
        <f>'SO4 - BYT Č.71    2+ KK  ...'!J36</f>
        <v>0</v>
      </c>
      <c r="AZ98" s="133">
        <f>'SO4 - BYT Č.71    2+ KK  ...'!F33</f>
        <v>0</v>
      </c>
      <c r="BA98" s="133">
        <f>'SO4 - BYT Č.71    2+ KK  ...'!F34</f>
        <v>0</v>
      </c>
      <c r="BB98" s="133">
        <f>'SO4 - BYT Č.71    2+ KK  ...'!F35</f>
        <v>0</v>
      </c>
      <c r="BC98" s="133">
        <f>'SO4 - BYT Č.71    2+ KK  ...'!F36</f>
        <v>0</v>
      </c>
      <c r="BD98" s="135">
        <f>'SO4 - BYT Č.71    2+ KK  ...'!F37</f>
        <v>0</v>
      </c>
      <c r="BE98" s="7"/>
      <c r="BT98" s="131" t="s">
        <v>84</v>
      </c>
      <c r="BV98" s="131" t="s">
        <v>78</v>
      </c>
      <c r="BW98" s="131" t="s">
        <v>94</v>
      </c>
      <c r="BX98" s="131" t="s">
        <v>5</v>
      </c>
      <c r="CL98" s="131" t="s">
        <v>1</v>
      </c>
      <c r="CM98" s="131" t="s">
        <v>84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1 - BYT Č.1      1+ KK'!C2" display="/"/>
    <hyperlink ref="A96" location="'SO2 - BYT Č.29    1+ KK'!C2" display="/"/>
    <hyperlink ref="A97" location="'SO3 - BYT Č.30    1+ KK'!C2" display="/"/>
    <hyperlink ref="A98" location="'SO4 - BYT Č.71    2+ KK 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pans="2:46" s="1" customFormat="1" ht="24.95" customHeight="1">
      <c r="B4" s="20"/>
      <c r="D4" s="140" t="s">
        <v>95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STAVEBNÍ ÚPRAVY BYTŮ GRANÁTOVÁ ČP.1897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97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16. 3. 2019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98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ROUND(J137,2)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ROUND((SUM(BE137:BE378)),2)</f>
        <v>0</v>
      </c>
      <c r="G33" s="38"/>
      <c r="H33" s="38"/>
      <c r="I33" s="162">
        <v>0.21</v>
      </c>
      <c r="J33" s="161">
        <f>ROUND(((SUM(BE137:BE378))*I33),2)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ROUND((SUM(BF137:BF378)),2)</f>
        <v>0</v>
      </c>
      <c r="G34" s="38"/>
      <c r="H34" s="38"/>
      <c r="I34" s="162">
        <v>0.15</v>
      </c>
      <c r="J34" s="161">
        <f>ROUND(((SUM(BF137:BF378))*I34),2)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ROUND((SUM(BG137:BG378)),2)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ROUND((SUM(BH137:BH378)),2)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ROUND((SUM(BI137:BI378)),2)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STAVEBNÍ ÚPRAVY BYTŮ GRANÁTOVÁ ČP.1897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SO1 - BYT Č.1      1+ KK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TURNOV</v>
      </c>
      <c r="G89" s="40"/>
      <c r="H89" s="40"/>
      <c r="I89" s="147" t="s">
        <v>22</v>
      </c>
      <c r="J89" s="79" t="str">
        <f>IF(J12="","",J12)</f>
        <v>16. 3. 2019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TURNOV, ANTONÍNA DVOŘÁKA 335, TURNOV</v>
      </c>
      <c r="G91" s="40"/>
      <c r="H91" s="40"/>
      <c r="I91" s="147" t="s">
        <v>30</v>
      </c>
      <c r="J91" s="36" t="str">
        <f>E21</f>
        <v>ING.PAVEL MAREK projekční atelier TURNOV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JANA VYDROVÁ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100</v>
      </c>
      <c r="D94" s="189"/>
      <c r="E94" s="189"/>
      <c r="F94" s="189"/>
      <c r="G94" s="189"/>
      <c r="H94" s="189"/>
      <c r="I94" s="190"/>
      <c r="J94" s="191" t="s">
        <v>101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102</v>
      </c>
      <c r="D96" s="40"/>
      <c r="E96" s="40"/>
      <c r="F96" s="40"/>
      <c r="G96" s="40"/>
      <c r="H96" s="40"/>
      <c r="I96" s="144"/>
      <c r="J96" s="110">
        <f>J137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93"/>
      <c r="C97" s="194"/>
      <c r="D97" s="195" t="s">
        <v>104</v>
      </c>
      <c r="E97" s="196"/>
      <c r="F97" s="196"/>
      <c r="G97" s="196"/>
      <c r="H97" s="196"/>
      <c r="I97" s="197"/>
      <c r="J97" s="198">
        <f>J138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105</v>
      </c>
      <c r="E98" s="203"/>
      <c r="F98" s="203"/>
      <c r="G98" s="203"/>
      <c r="H98" s="203"/>
      <c r="I98" s="204"/>
      <c r="J98" s="205">
        <f>J139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106</v>
      </c>
      <c r="E99" s="203"/>
      <c r="F99" s="203"/>
      <c r="G99" s="203"/>
      <c r="H99" s="203"/>
      <c r="I99" s="204"/>
      <c r="J99" s="205">
        <f>J157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107</v>
      </c>
      <c r="E100" s="203"/>
      <c r="F100" s="203"/>
      <c r="G100" s="203"/>
      <c r="H100" s="203"/>
      <c r="I100" s="204"/>
      <c r="J100" s="205">
        <f>J201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108</v>
      </c>
      <c r="E101" s="203"/>
      <c r="F101" s="203"/>
      <c r="G101" s="203"/>
      <c r="H101" s="203"/>
      <c r="I101" s="204"/>
      <c r="J101" s="205">
        <f>J206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109</v>
      </c>
      <c r="E102" s="203"/>
      <c r="F102" s="203"/>
      <c r="G102" s="203"/>
      <c r="H102" s="203"/>
      <c r="I102" s="204"/>
      <c r="J102" s="205">
        <f>J242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3"/>
      <c r="C103" s="194"/>
      <c r="D103" s="195" t="s">
        <v>110</v>
      </c>
      <c r="E103" s="196"/>
      <c r="F103" s="196"/>
      <c r="G103" s="196"/>
      <c r="H103" s="196"/>
      <c r="I103" s="197"/>
      <c r="J103" s="198">
        <f>J244</f>
        <v>0</v>
      </c>
      <c r="K103" s="194"/>
      <c r="L103" s="19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0"/>
      <c r="C104" s="201"/>
      <c r="D104" s="202" t="s">
        <v>111</v>
      </c>
      <c r="E104" s="203"/>
      <c r="F104" s="203"/>
      <c r="G104" s="203"/>
      <c r="H104" s="203"/>
      <c r="I104" s="204"/>
      <c r="J104" s="205">
        <f>J245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112</v>
      </c>
      <c r="E105" s="203"/>
      <c r="F105" s="203"/>
      <c r="G105" s="203"/>
      <c r="H105" s="203"/>
      <c r="I105" s="204"/>
      <c r="J105" s="205">
        <f>J253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113</v>
      </c>
      <c r="E106" s="203"/>
      <c r="F106" s="203"/>
      <c r="G106" s="203"/>
      <c r="H106" s="203"/>
      <c r="I106" s="204"/>
      <c r="J106" s="205">
        <f>J255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114</v>
      </c>
      <c r="E107" s="203"/>
      <c r="F107" s="203"/>
      <c r="G107" s="203"/>
      <c r="H107" s="203"/>
      <c r="I107" s="204"/>
      <c r="J107" s="205">
        <f>J269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201"/>
      <c r="D108" s="202" t="s">
        <v>115</v>
      </c>
      <c r="E108" s="203"/>
      <c r="F108" s="203"/>
      <c r="G108" s="203"/>
      <c r="H108" s="203"/>
      <c r="I108" s="204"/>
      <c r="J108" s="205">
        <f>J278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116</v>
      </c>
      <c r="E109" s="203"/>
      <c r="F109" s="203"/>
      <c r="G109" s="203"/>
      <c r="H109" s="203"/>
      <c r="I109" s="204"/>
      <c r="J109" s="205">
        <f>J287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0"/>
      <c r="C110" s="201"/>
      <c r="D110" s="202" t="s">
        <v>117</v>
      </c>
      <c r="E110" s="203"/>
      <c r="F110" s="203"/>
      <c r="G110" s="203"/>
      <c r="H110" s="203"/>
      <c r="I110" s="204"/>
      <c r="J110" s="205">
        <f>J300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0"/>
      <c r="C111" s="201"/>
      <c r="D111" s="202" t="s">
        <v>118</v>
      </c>
      <c r="E111" s="203"/>
      <c r="F111" s="203"/>
      <c r="G111" s="203"/>
      <c r="H111" s="203"/>
      <c r="I111" s="204"/>
      <c r="J111" s="205">
        <f>J322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0"/>
      <c r="C112" s="201"/>
      <c r="D112" s="202" t="s">
        <v>119</v>
      </c>
      <c r="E112" s="203"/>
      <c r="F112" s="203"/>
      <c r="G112" s="203"/>
      <c r="H112" s="203"/>
      <c r="I112" s="204"/>
      <c r="J112" s="205">
        <f>J355</f>
        <v>0</v>
      </c>
      <c r="K112" s="201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0"/>
      <c r="C113" s="201"/>
      <c r="D113" s="202" t="s">
        <v>120</v>
      </c>
      <c r="E113" s="203"/>
      <c r="F113" s="203"/>
      <c r="G113" s="203"/>
      <c r="H113" s="203"/>
      <c r="I113" s="204"/>
      <c r="J113" s="205">
        <f>J357</f>
        <v>0</v>
      </c>
      <c r="K113" s="201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93"/>
      <c r="C114" s="194"/>
      <c r="D114" s="195" t="s">
        <v>121</v>
      </c>
      <c r="E114" s="196"/>
      <c r="F114" s="196"/>
      <c r="G114" s="196"/>
      <c r="H114" s="196"/>
      <c r="I114" s="197"/>
      <c r="J114" s="198">
        <f>J373</f>
        <v>0</v>
      </c>
      <c r="K114" s="194"/>
      <c r="L114" s="19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200"/>
      <c r="C115" s="201"/>
      <c r="D115" s="202" t="s">
        <v>122</v>
      </c>
      <c r="E115" s="203"/>
      <c r="F115" s="203"/>
      <c r="G115" s="203"/>
      <c r="H115" s="203"/>
      <c r="I115" s="204"/>
      <c r="J115" s="205">
        <f>J374</f>
        <v>0</v>
      </c>
      <c r="K115" s="201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93"/>
      <c r="C116" s="194"/>
      <c r="D116" s="195" t="s">
        <v>123</v>
      </c>
      <c r="E116" s="196"/>
      <c r="F116" s="196"/>
      <c r="G116" s="196"/>
      <c r="H116" s="196"/>
      <c r="I116" s="197"/>
      <c r="J116" s="198">
        <f>J376</f>
        <v>0</v>
      </c>
      <c r="K116" s="194"/>
      <c r="L116" s="19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200"/>
      <c r="C117" s="201"/>
      <c r="D117" s="202" t="s">
        <v>124</v>
      </c>
      <c r="E117" s="203"/>
      <c r="F117" s="203"/>
      <c r="G117" s="203"/>
      <c r="H117" s="203"/>
      <c r="I117" s="204"/>
      <c r="J117" s="205">
        <f>J377</f>
        <v>0</v>
      </c>
      <c r="K117" s="201"/>
      <c r="L117" s="20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66"/>
      <c r="C119" s="67"/>
      <c r="D119" s="67"/>
      <c r="E119" s="67"/>
      <c r="F119" s="67"/>
      <c r="G119" s="67"/>
      <c r="H119" s="67"/>
      <c r="I119" s="183"/>
      <c r="J119" s="67"/>
      <c r="K119" s="67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3" spans="1:31" s="2" customFormat="1" ht="6.95" customHeight="1">
      <c r="A123" s="38"/>
      <c r="B123" s="68"/>
      <c r="C123" s="69"/>
      <c r="D123" s="69"/>
      <c r="E123" s="69"/>
      <c r="F123" s="69"/>
      <c r="G123" s="69"/>
      <c r="H123" s="69"/>
      <c r="I123" s="186"/>
      <c r="J123" s="69"/>
      <c r="K123" s="69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4.95" customHeight="1">
      <c r="A124" s="38"/>
      <c r="B124" s="39"/>
      <c r="C124" s="23" t="s">
        <v>125</v>
      </c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16</v>
      </c>
      <c r="D126" s="40"/>
      <c r="E126" s="40"/>
      <c r="F126" s="40"/>
      <c r="G126" s="40"/>
      <c r="H126" s="40"/>
      <c r="I126" s="14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187" t="str">
        <f>E7</f>
        <v>STAVEBNÍ ÚPRAVY BYTŮ GRANÁTOVÁ ČP.1897</v>
      </c>
      <c r="F127" s="32"/>
      <c r="G127" s="32"/>
      <c r="H127" s="32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96</v>
      </c>
      <c r="D128" s="40"/>
      <c r="E128" s="40"/>
      <c r="F128" s="40"/>
      <c r="G128" s="40"/>
      <c r="H128" s="40"/>
      <c r="I128" s="14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E9</f>
        <v xml:space="preserve">SO1 - BYT Č.1      1+ KK</v>
      </c>
      <c r="F129" s="40"/>
      <c r="G129" s="40"/>
      <c r="H129" s="40"/>
      <c r="I129" s="14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14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F12</f>
        <v>TURNOV</v>
      </c>
      <c r="G131" s="40"/>
      <c r="H131" s="40"/>
      <c r="I131" s="147" t="s">
        <v>22</v>
      </c>
      <c r="J131" s="79" t="str">
        <f>IF(J12="","",J12)</f>
        <v>16. 3. 2019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14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40.05" customHeight="1">
      <c r="A133" s="38"/>
      <c r="B133" s="39"/>
      <c r="C133" s="32" t="s">
        <v>24</v>
      </c>
      <c r="D133" s="40"/>
      <c r="E133" s="40"/>
      <c r="F133" s="27" t="str">
        <f>E15</f>
        <v>MĚSTO TURNOV, ANTONÍNA DVOŘÁKA 335, TURNOV</v>
      </c>
      <c r="G133" s="40"/>
      <c r="H133" s="40"/>
      <c r="I133" s="147" t="s">
        <v>30</v>
      </c>
      <c r="J133" s="36" t="str">
        <f>E21</f>
        <v>ING.PAVEL MAREK projekční atelier TURNOV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IF(E18="","",E18)</f>
        <v>Vyplň údaj</v>
      </c>
      <c r="G134" s="40"/>
      <c r="H134" s="40"/>
      <c r="I134" s="147" t="s">
        <v>33</v>
      </c>
      <c r="J134" s="36" t="str">
        <f>E24</f>
        <v>JANA VYDROVÁ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144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07"/>
      <c r="B136" s="208"/>
      <c r="C136" s="209" t="s">
        <v>126</v>
      </c>
      <c r="D136" s="210" t="s">
        <v>61</v>
      </c>
      <c r="E136" s="210" t="s">
        <v>57</v>
      </c>
      <c r="F136" s="210" t="s">
        <v>58</v>
      </c>
      <c r="G136" s="210" t="s">
        <v>127</v>
      </c>
      <c r="H136" s="210" t="s">
        <v>128</v>
      </c>
      <c r="I136" s="211" t="s">
        <v>129</v>
      </c>
      <c r="J136" s="212" t="s">
        <v>101</v>
      </c>
      <c r="K136" s="213" t="s">
        <v>130</v>
      </c>
      <c r="L136" s="214"/>
      <c r="M136" s="100" t="s">
        <v>1</v>
      </c>
      <c r="N136" s="101" t="s">
        <v>40</v>
      </c>
      <c r="O136" s="101" t="s">
        <v>131</v>
      </c>
      <c r="P136" s="101" t="s">
        <v>132</v>
      </c>
      <c r="Q136" s="101" t="s">
        <v>133</v>
      </c>
      <c r="R136" s="101" t="s">
        <v>134</v>
      </c>
      <c r="S136" s="101" t="s">
        <v>135</v>
      </c>
      <c r="T136" s="102" t="s">
        <v>136</v>
      </c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</row>
    <row r="137" spans="1:63" s="2" customFormat="1" ht="22.8" customHeight="1">
      <c r="A137" s="38"/>
      <c r="B137" s="39"/>
      <c r="C137" s="107" t="s">
        <v>137</v>
      </c>
      <c r="D137" s="40"/>
      <c r="E137" s="40"/>
      <c r="F137" s="40"/>
      <c r="G137" s="40"/>
      <c r="H137" s="40"/>
      <c r="I137" s="144"/>
      <c r="J137" s="215">
        <f>BK137</f>
        <v>0</v>
      </c>
      <c r="K137" s="40"/>
      <c r="L137" s="44"/>
      <c r="M137" s="103"/>
      <c r="N137" s="216"/>
      <c r="O137" s="104"/>
      <c r="P137" s="217">
        <f>P138+P244+P373+P376</f>
        <v>0</v>
      </c>
      <c r="Q137" s="104"/>
      <c r="R137" s="217">
        <f>R138+R244+R373+R376</f>
        <v>5.63205061</v>
      </c>
      <c r="S137" s="104"/>
      <c r="T137" s="218">
        <f>T138+T244+T373+T376</f>
        <v>3.5875596600000006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103</v>
      </c>
      <c r="BK137" s="219">
        <f>BK138+BK244+BK373+BK376</f>
        <v>0</v>
      </c>
    </row>
    <row r="138" spans="1:63" s="12" customFormat="1" ht="25.9" customHeight="1">
      <c r="A138" s="12"/>
      <c r="B138" s="220"/>
      <c r="C138" s="221"/>
      <c r="D138" s="222" t="s">
        <v>75</v>
      </c>
      <c r="E138" s="223" t="s">
        <v>138</v>
      </c>
      <c r="F138" s="223" t="s">
        <v>139</v>
      </c>
      <c r="G138" s="221"/>
      <c r="H138" s="221"/>
      <c r="I138" s="224"/>
      <c r="J138" s="225">
        <f>BK138</f>
        <v>0</v>
      </c>
      <c r="K138" s="221"/>
      <c r="L138" s="226"/>
      <c r="M138" s="227"/>
      <c r="N138" s="228"/>
      <c r="O138" s="228"/>
      <c r="P138" s="229">
        <f>P139+P157+P201+P206+P242</f>
        <v>0</v>
      </c>
      <c r="Q138" s="228"/>
      <c r="R138" s="229">
        <f>R139+R157+R201+R206+R242</f>
        <v>3.8689780600000003</v>
      </c>
      <c r="S138" s="228"/>
      <c r="T138" s="230">
        <f>T139+T157+T201+T206+T242</f>
        <v>3.5673210000000006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1" t="s">
        <v>84</v>
      </c>
      <c r="AT138" s="232" t="s">
        <v>75</v>
      </c>
      <c r="AU138" s="232" t="s">
        <v>76</v>
      </c>
      <c r="AY138" s="231" t="s">
        <v>140</v>
      </c>
      <c r="BK138" s="233">
        <f>BK139+BK157+BK201+BK206+BK242</f>
        <v>0</v>
      </c>
    </row>
    <row r="139" spans="1:63" s="12" customFormat="1" ht="22.8" customHeight="1">
      <c r="A139" s="12"/>
      <c r="B139" s="220"/>
      <c r="C139" s="221"/>
      <c r="D139" s="222" t="s">
        <v>75</v>
      </c>
      <c r="E139" s="234" t="s">
        <v>141</v>
      </c>
      <c r="F139" s="234" t="s">
        <v>142</v>
      </c>
      <c r="G139" s="221"/>
      <c r="H139" s="221"/>
      <c r="I139" s="224"/>
      <c r="J139" s="235">
        <f>BK139</f>
        <v>0</v>
      </c>
      <c r="K139" s="221"/>
      <c r="L139" s="226"/>
      <c r="M139" s="227"/>
      <c r="N139" s="228"/>
      <c r="O139" s="228"/>
      <c r="P139" s="229">
        <f>SUM(P140:P156)</f>
        <v>0</v>
      </c>
      <c r="Q139" s="228"/>
      <c r="R139" s="229">
        <f>SUM(R140:R156)</f>
        <v>2.41598954</v>
      </c>
      <c r="S139" s="228"/>
      <c r="T139" s="230">
        <f>SUM(T140:T156)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1" t="s">
        <v>84</v>
      </c>
      <c r="AT139" s="232" t="s">
        <v>75</v>
      </c>
      <c r="AU139" s="232" t="s">
        <v>84</v>
      </c>
      <c r="AY139" s="231" t="s">
        <v>140</v>
      </c>
      <c r="BK139" s="233">
        <f>SUM(BK140:BK156)</f>
        <v>0</v>
      </c>
    </row>
    <row r="140" spans="1:65" s="2" customFormat="1" ht="21.75" customHeight="1">
      <c r="A140" s="38"/>
      <c r="B140" s="39"/>
      <c r="C140" s="236" t="s">
        <v>84</v>
      </c>
      <c r="D140" s="236" t="s">
        <v>143</v>
      </c>
      <c r="E140" s="237" t="s">
        <v>144</v>
      </c>
      <c r="F140" s="238" t="s">
        <v>145</v>
      </c>
      <c r="G140" s="239" t="s">
        <v>146</v>
      </c>
      <c r="H140" s="240">
        <v>1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42</v>
      </c>
      <c r="O140" s="91"/>
      <c r="P140" s="246">
        <f>O140*H140</f>
        <v>0</v>
      </c>
      <c r="Q140" s="246">
        <v>0.02628</v>
      </c>
      <c r="R140" s="246">
        <f>Q140*H140</f>
        <v>0.02628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147</v>
      </c>
      <c r="AT140" s="248" t="s">
        <v>143</v>
      </c>
      <c r="AU140" s="248" t="s">
        <v>148</v>
      </c>
      <c r="AY140" s="17" t="s">
        <v>140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148</v>
      </c>
      <c r="BK140" s="249">
        <f>ROUND(I140*H140,2)</f>
        <v>0</v>
      </c>
      <c r="BL140" s="17" t="s">
        <v>147</v>
      </c>
      <c r="BM140" s="248" t="s">
        <v>149</v>
      </c>
    </row>
    <row r="141" spans="1:65" s="2" customFormat="1" ht="21.75" customHeight="1">
      <c r="A141" s="38"/>
      <c r="B141" s="39"/>
      <c r="C141" s="236" t="s">
        <v>148</v>
      </c>
      <c r="D141" s="236" t="s">
        <v>143</v>
      </c>
      <c r="E141" s="237" t="s">
        <v>150</v>
      </c>
      <c r="F141" s="238" t="s">
        <v>151</v>
      </c>
      <c r="G141" s="239" t="s">
        <v>146</v>
      </c>
      <c r="H141" s="240">
        <v>1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42</v>
      </c>
      <c r="O141" s="91"/>
      <c r="P141" s="246">
        <f>O141*H141</f>
        <v>0</v>
      </c>
      <c r="Q141" s="246">
        <v>0.03963</v>
      </c>
      <c r="R141" s="246">
        <f>Q141*H141</f>
        <v>0.03963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147</v>
      </c>
      <c r="AT141" s="248" t="s">
        <v>143</v>
      </c>
      <c r="AU141" s="248" t="s">
        <v>148</v>
      </c>
      <c r="AY141" s="17" t="s">
        <v>140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148</v>
      </c>
      <c r="BK141" s="249">
        <f>ROUND(I141*H141,2)</f>
        <v>0</v>
      </c>
      <c r="BL141" s="17" t="s">
        <v>147</v>
      </c>
      <c r="BM141" s="248" t="s">
        <v>152</v>
      </c>
    </row>
    <row r="142" spans="1:65" s="2" customFormat="1" ht="21.75" customHeight="1">
      <c r="A142" s="38"/>
      <c r="B142" s="39"/>
      <c r="C142" s="236" t="s">
        <v>141</v>
      </c>
      <c r="D142" s="236" t="s">
        <v>143</v>
      </c>
      <c r="E142" s="237" t="s">
        <v>153</v>
      </c>
      <c r="F142" s="238" t="s">
        <v>154</v>
      </c>
      <c r="G142" s="239" t="s">
        <v>155</v>
      </c>
      <c r="H142" s="240">
        <v>12.537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42</v>
      </c>
      <c r="O142" s="91"/>
      <c r="P142" s="246">
        <f>O142*H142</f>
        <v>0</v>
      </c>
      <c r="Q142" s="246">
        <v>0.06917</v>
      </c>
      <c r="R142" s="246">
        <f>Q142*H142</f>
        <v>0.86718429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147</v>
      </c>
      <c r="AT142" s="248" t="s">
        <v>143</v>
      </c>
      <c r="AU142" s="248" t="s">
        <v>148</v>
      </c>
      <c r="AY142" s="17" t="s">
        <v>140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148</v>
      </c>
      <c r="BK142" s="249">
        <f>ROUND(I142*H142,2)</f>
        <v>0</v>
      </c>
      <c r="BL142" s="17" t="s">
        <v>147</v>
      </c>
      <c r="BM142" s="248" t="s">
        <v>156</v>
      </c>
    </row>
    <row r="143" spans="1:51" s="13" customFormat="1" ht="12">
      <c r="A143" s="13"/>
      <c r="B143" s="250"/>
      <c r="C143" s="251"/>
      <c r="D143" s="252" t="s">
        <v>157</v>
      </c>
      <c r="E143" s="253" t="s">
        <v>1</v>
      </c>
      <c r="F143" s="254" t="s">
        <v>158</v>
      </c>
      <c r="G143" s="251"/>
      <c r="H143" s="255">
        <v>10.673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157</v>
      </c>
      <c r="AU143" s="261" t="s">
        <v>148</v>
      </c>
      <c r="AV143" s="13" t="s">
        <v>148</v>
      </c>
      <c r="AW143" s="13" t="s">
        <v>32</v>
      </c>
      <c r="AX143" s="13" t="s">
        <v>76</v>
      </c>
      <c r="AY143" s="261" t="s">
        <v>140</v>
      </c>
    </row>
    <row r="144" spans="1:51" s="13" customFormat="1" ht="12">
      <c r="A144" s="13"/>
      <c r="B144" s="250"/>
      <c r="C144" s="251"/>
      <c r="D144" s="252" t="s">
        <v>157</v>
      </c>
      <c r="E144" s="253" t="s">
        <v>1</v>
      </c>
      <c r="F144" s="254" t="s">
        <v>159</v>
      </c>
      <c r="G144" s="251"/>
      <c r="H144" s="255">
        <v>3.77</v>
      </c>
      <c r="I144" s="256"/>
      <c r="J144" s="251"/>
      <c r="K144" s="251"/>
      <c r="L144" s="257"/>
      <c r="M144" s="258"/>
      <c r="N144" s="259"/>
      <c r="O144" s="259"/>
      <c r="P144" s="259"/>
      <c r="Q144" s="259"/>
      <c r="R144" s="259"/>
      <c r="S144" s="259"/>
      <c r="T144" s="26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1" t="s">
        <v>157</v>
      </c>
      <c r="AU144" s="261" t="s">
        <v>148</v>
      </c>
      <c r="AV144" s="13" t="s">
        <v>148</v>
      </c>
      <c r="AW144" s="13" t="s">
        <v>32</v>
      </c>
      <c r="AX144" s="13" t="s">
        <v>76</v>
      </c>
      <c r="AY144" s="261" t="s">
        <v>140</v>
      </c>
    </row>
    <row r="145" spans="1:51" s="14" customFormat="1" ht="12">
      <c r="A145" s="14"/>
      <c r="B145" s="262"/>
      <c r="C145" s="263"/>
      <c r="D145" s="252" t="s">
        <v>157</v>
      </c>
      <c r="E145" s="264" t="s">
        <v>1</v>
      </c>
      <c r="F145" s="265" t="s">
        <v>160</v>
      </c>
      <c r="G145" s="263"/>
      <c r="H145" s="264" t="s">
        <v>1</v>
      </c>
      <c r="I145" s="266"/>
      <c r="J145" s="263"/>
      <c r="K145" s="263"/>
      <c r="L145" s="267"/>
      <c r="M145" s="268"/>
      <c r="N145" s="269"/>
      <c r="O145" s="269"/>
      <c r="P145" s="269"/>
      <c r="Q145" s="269"/>
      <c r="R145" s="269"/>
      <c r="S145" s="269"/>
      <c r="T145" s="27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1" t="s">
        <v>157</v>
      </c>
      <c r="AU145" s="271" t="s">
        <v>148</v>
      </c>
      <c r="AV145" s="14" t="s">
        <v>84</v>
      </c>
      <c r="AW145" s="14" t="s">
        <v>32</v>
      </c>
      <c r="AX145" s="14" t="s">
        <v>76</v>
      </c>
      <c r="AY145" s="271" t="s">
        <v>140</v>
      </c>
    </row>
    <row r="146" spans="1:51" s="13" customFormat="1" ht="12">
      <c r="A146" s="13"/>
      <c r="B146" s="250"/>
      <c r="C146" s="251"/>
      <c r="D146" s="252" t="s">
        <v>157</v>
      </c>
      <c r="E146" s="253" t="s">
        <v>1</v>
      </c>
      <c r="F146" s="254" t="s">
        <v>161</v>
      </c>
      <c r="G146" s="251"/>
      <c r="H146" s="255">
        <v>-1.576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1" t="s">
        <v>157</v>
      </c>
      <c r="AU146" s="261" t="s">
        <v>148</v>
      </c>
      <c r="AV146" s="13" t="s">
        <v>148</v>
      </c>
      <c r="AW146" s="13" t="s">
        <v>32</v>
      </c>
      <c r="AX146" s="13" t="s">
        <v>76</v>
      </c>
      <c r="AY146" s="261" t="s">
        <v>140</v>
      </c>
    </row>
    <row r="147" spans="1:51" s="13" customFormat="1" ht="12">
      <c r="A147" s="13"/>
      <c r="B147" s="250"/>
      <c r="C147" s="251"/>
      <c r="D147" s="252" t="s">
        <v>157</v>
      </c>
      <c r="E147" s="253" t="s">
        <v>1</v>
      </c>
      <c r="F147" s="254" t="s">
        <v>162</v>
      </c>
      <c r="G147" s="251"/>
      <c r="H147" s="255">
        <v>-0.33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157</v>
      </c>
      <c r="AU147" s="261" t="s">
        <v>148</v>
      </c>
      <c r="AV147" s="13" t="s">
        <v>148</v>
      </c>
      <c r="AW147" s="13" t="s">
        <v>32</v>
      </c>
      <c r="AX147" s="13" t="s">
        <v>76</v>
      </c>
      <c r="AY147" s="261" t="s">
        <v>140</v>
      </c>
    </row>
    <row r="148" spans="1:51" s="15" customFormat="1" ht="12">
      <c r="A148" s="15"/>
      <c r="B148" s="272"/>
      <c r="C148" s="273"/>
      <c r="D148" s="252" t="s">
        <v>157</v>
      </c>
      <c r="E148" s="274" t="s">
        <v>1</v>
      </c>
      <c r="F148" s="275" t="s">
        <v>163</v>
      </c>
      <c r="G148" s="273"/>
      <c r="H148" s="276">
        <v>12.537</v>
      </c>
      <c r="I148" s="277"/>
      <c r="J148" s="273"/>
      <c r="K148" s="273"/>
      <c r="L148" s="278"/>
      <c r="M148" s="279"/>
      <c r="N148" s="280"/>
      <c r="O148" s="280"/>
      <c r="P148" s="280"/>
      <c r="Q148" s="280"/>
      <c r="R148" s="280"/>
      <c r="S148" s="280"/>
      <c r="T148" s="281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82" t="s">
        <v>157</v>
      </c>
      <c r="AU148" s="282" t="s">
        <v>148</v>
      </c>
      <c r="AV148" s="15" t="s">
        <v>147</v>
      </c>
      <c r="AW148" s="15" t="s">
        <v>32</v>
      </c>
      <c r="AX148" s="15" t="s">
        <v>84</v>
      </c>
      <c r="AY148" s="282" t="s">
        <v>140</v>
      </c>
    </row>
    <row r="149" spans="1:65" s="2" customFormat="1" ht="21.75" customHeight="1">
      <c r="A149" s="38"/>
      <c r="B149" s="39"/>
      <c r="C149" s="236" t="s">
        <v>147</v>
      </c>
      <c r="D149" s="236" t="s">
        <v>143</v>
      </c>
      <c r="E149" s="237" t="s">
        <v>164</v>
      </c>
      <c r="F149" s="238" t="s">
        <v>165</v>
      </c>
      <c r="G149" s="239" t="s">
        <v>155</v>
      </c>
      <c r="H149" s="240">
        <v>14.337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42</v>
      </c>
      <c r="O149" s="91"/>
      <c r="P149" s="246">
        <f>O149*H149</f>
        <v>0</v>
      </c>
      <c r="Q149" s="246">
        <v>0.10325</v>
      </c>
      <c r="R149" s="246">
        <f>Q149*H149</f>
        <v>1.48029525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147</v>
      </c>
      <c r="AT149" s="248" t="s">
        <v>143</v>
      </c>
      <c r="AU149" s="248" t="s">
        <v>148</v>
      </c>
      <c r="AY149" s="17" t="s">
        <v>140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148</v>
      </c>
      <c r="BK149" s="249">
        <f>ROUND(I149*H149,2)</f>
        <v>0</v>
      </c>
      <c r="BL149" s="17" t="s">
        <v>147</v>
      </c>
      <c r="BM149" s="248" t="s">
        <v>166</v>
      </c>
    </row>
    <row r="150" spans="1:51" s="13" customFormat="1" ht="12">
      <c r="A150" s="13"/>
      <c r="B150" s="250"/>
      <c r="C150" s="251"/>
      <c r="D150" s="252" t="s">
        <v>157</v>
      </c>
      <c r="E150" s="253" t="s">
        <v>1</v>
      </c>
      <c r="F150" s="254" t="s">
        <v>167</v>
      </c>
      <c r="G150" s="251"/>
      <c r="H150" s="255">
        <v>14.833</v>
      </c>
      <c r="I150" s="256"/>
      <c r="J150" s="251"/>
      <c r="K150" s="251"/>
      <c r="L150" s="257"/>
      <c r="M150" s="258"/>
      <c r="N150" s="259"/>
      <c r="O150" s="259"/>
      <c r="P150" s="259"/>
      <c r="Q150" s="259"/>
      <c r="R150" s="259"/>
      <c r="S150" s="259"/>
      <c r="T150" s="26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1" t="s">
        <v>157</v>
      </c>
      <c r="AU150" s="261" t="s">
        <v>148</v>
      </c>
      <c r="AV150" s="13" t="s">
        <v>148</v>
      </c>
      <c r="AW150" s="13" t="s">
        <v>32</v>
      </c>
      <c r="AX150" s="13" t="s">
        <v>76</v>
      </c>
      <c r="AY150" s="261" t="s">
        <v>140</v>
      </c>
    </row>
    <row r="151" spans="1:51" s="13" customFormat="1" ht="12">
      <c r="A151" s="13"/>
      <c r="B151" s="250"/>
      <c r="C151" s="251"/>
      <c r="D151" s="252" t="s">
        <v>157</v>
      </c>
      <c r="E151" s="253" t="s">
        <v>1</v>
      </c>
      <c r="F151" s="254" t="s">
        <v>168</v>
      </c>
      <c r="G151" s="251"/>
      <c r="H151" s="255">
        <v>1.08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157</v>
      </c>
      <c r="AU151" s="261" t="s">
        <v>148</v>
      </c>
      <c r="AV151" s="13" t="s">
        <v>148</v>
      </c>
      <c r="AW151" s="13" t="s">
        <v>32</v>
      </c>
      <c r="AX151" s="13" t="s">
        <v>76</v>
      </c>
      <c r="AY151" s="261" t="s">
        <v>140</v>
      </c>
    </row>
    <row r="152" spans="1:51" s="14" customFormat="1" ht="12">
      <c r="A152" s="14"/>
      <c r="B152" s="262"/>
      <c r="C152" s="263"/>
      <c r="D152" s="252" t="s">
        <v>157</v>
      </c>
      <c r="E152" s="264" t="s">
        <v>1</v>
      </c>
      <c r="F152" s="265" t="s">
        <v>160</v>
      </c>
      <c r="G152" s="263"/>
      <c r="H152" s="264" t="s">
        <v>1</v>
      </c>
      <c r="I152" s="266"/>
      <c r="J152" s="263"/>
      <c r="K152" s="263"/>
      <c r="L152" s="267"/>
      <c r="M152" s="268"/>
      <c r="N152" s="269"/>
      <c r="O152" s="269"/>
      <c r="P152" s="269"/>
      <c r="Q152" s="269"/>
      <c r="R152" s="269"/>
      <c r="S152" s="269"/>
      <c r="T152" s="27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1" t="s">
        <v>157</v>
      </c>
      <c r="AU152" s="271" t="s">
        <v>148</v>
      </c>
      <c r="AV152" s="14" t="s">
        <v>84</v>
      </c>
      <c r="AW152" s="14" t="s">
        <v>32</v>
      </c>
      <c r="AX152" s="14" t="s">
        <v>76</v>
      </c>
      <c r="AY152" s="271" t="s">
        <v>140</v>
      </c>
    </row>
    <row r="153" spans="1:51" s="13" customFormat="1" ht="12">
      <c r="A153" s="13"/>
      <c r="B153" s="250"/>
      <c r="C153" s="251"/>
      <c r="D153" s="252" t="s">
        <v>157</v>
      </c>
      <c r="E153" s="253" t="s">
        <v>1</v>
      </c>
      <c r="F153" s="254" t="s">
        <v>161</v>
      </c>
      <c r="G153" s="251"/>
      <c r="H153" s="255">
        <v>-1.576</v>
      </c>
      <c r="I153" s="256"/>
      <c r="J153" s="251"/>
      <c r="K153" s="251"/>
      <c r="L153" s="257"/>
      <c r="M153" s="258"/>
      <c r="N153" s="259"/>
      <c r="O153" s="259"/>
      <c r="P153" s="259"/>
      <c r="Q153" s="259"/>
      <c r="R153" s="259"/>
      <c r="S153" s="259"/>
      <c r="T153" s="26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1" t="s">
        <v>157</v>
      </c>
      <c r="AU153" s="261" t="s">
        <v>148</v>
      </c>
      <c r="AV153" s="13" t="s">
        <v>148</v>
      </c>
      <c r="AW153" s="13" t="s">
        <v>32</v>
      </c>
      <c r="AX153" s="13" t="s">
        <v>76</v>
      </c>
      <c r="AY153" s="261" t="s">
        <v>140</v>
      </c>
    </row>
    <row r="154" spans="1:51" s="15" customFormat="1" ht="12">
      <c r="A154" s="15"/>
      <c r="B154" s="272"/>
      <c r="C154" s="273"/>
      <c r="D154" s="252" t="s">
        <v>157</v>
      </c>
      <c r="E154" s="274" t="s">
        <v>1</v>
      </c>
      <c r="F154" s="275" t="s">
        <v>163</v>
      </c>
      <c r="G154" s="273"/>
      <c r="H154" s="276">
        <v>14.337</v>
      </c>
      <c r="I154" s="277"/>
      <c r="J154" s="273"/>
      <c r="K154" s="273"/>
      <c r="L154" s="278"/>
      <c r="M154" s="279"/>
      <c r="N154" s="280"/>
      <c r="O154" s="280"/>
      <c r="P154" s="280"/>
      <c r="Q154" s="280"/>
      <c r="R154" s="280"/>
      <c r="S154" s="280"/>
      <c r="T154" s="28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2" t="s">
        <v>157</v>
      </c>
      <c r="AU154" s="282" t="s">
        <v>148</v>
      </c>
      <c r="AV154" s="15" t="s">
        <v>147</v>
      </c>
      <c r="AW154" s="15" t="s">
        <v>32</v>
      </c>
      <c r="AX154" s="15" t="s">
        <v>84</v>
      </c>
      <c r="AY154" s="282" t="s">
        <v>140</v>
      </c>
    </row>
    <row r="155" spans="1:65" s="2" customFormat="1" ht="21.75" customHeight="1">
      <c r="A155" s="38"/>
      <c r="B155" s="39"/>
      <c r="C155" s="236" t="s">
        <v>169</v>
      </c>
      <c r="D155" s="236" t="s">
        <v>143</v>
      </c>
      <c r="E155" s="237" t="s">
        <v>170</v>
      </c>
      <c r="F155" s="238" t="s">
        <v>171</v>
      </c>
      <c r="G155" s="239" t="s">
        <v>172</v>
      </c>
      <c r="H155" s="240">
        <v>13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42</v>
      </c>
      <c r="O155" s="91"/>
      <c r="P155" s="246">
        <f>O155*H155</f>
        <v>0</v>
      </c>
      <c r="Q155" s="246">
        <v>0.0002</v>
      </c>
      <c r="R155" s="246">
        <f>Q155*H155</f>
        <v>0.0026000000000000003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147</v>
      </c>
      <c r="AT155" s="248" t="s">
        <v>143</v>
      </c>
      <c r="AU155" s="248" t="s">
        <v>148</v>
      </c>
      <c r="AY155" s="17" t="s">
        <v>140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148</v>
      </c>
      <c r="BK155" s="249">
        <f>ROUND(I155*H155,2)</f>
        <v>0</v>
      </c>
      <c r="BL155" s="17" t="s">
        <v>147</v>
      </c>
      <c r="BM155" s="248" t="s">
        <v>173</v>
      </c>
    </row>
    <row r="156" spans="1:51" s="13" customFormat="1" ht="12">
      <c r="A156" s="13"/>
      <c r="B156" s="250"/>
      <c r="C156" s="251"/>
      <c r="D156" s="252" t="s">
        <v>157</v>
      </c>
      <c r="E156" s="253" t="s">
        <v>1</v>
      </c>
      <c r="F156" s="254" t="s">
        <v>174</v>
      </c>
      <c r="G156" s="251"/>
      <c r="H156" s="255">
        <v>13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157</v>
      </c>
      <c r="AU156" s="261" t="s">
        <v>148</v>
      </c>
      <c r="AV156" s="13" t="s">
        <v>148</v>
      </c>
      <c r="AW156" s="13" t="s">
        <v>32</v>
      </c>
      <c r="AX156" s="13" t="s">
        <v>84</v>
      </c>
      <c r="AY156" s="261" t="s">
        <v>140</v>
      </c>
    </row>
    <row r="157" spans="1:63" s="12" customFormat="1" ht="22.8" customHeight="1">
      <c r="A157" s="12"/>
      <c r="B157" s="220"/>
      <c r="C157" s="221"/>
      <c r="D157" s="222" t="s">
        <v>75</v>
      </c>
      <c r="E157" s="234" t="s">
        <v>175</v>
      </c>
      <c r="F157" s="234" t="s">
        <v>176</v>
      </c>
      <c r="G157" s="221"/>
      <c r="H157" s="221"/>
      <c r="I157" s="224"/>
      <c r="J157" s="235">
        <f>BK157</f>
        <v>0</v>
      </c>
      <c r="K157" s="221"/>
      <c r="L157" s="226"/>
      <c r="M157" s="227"/>
      <c r="N157" s="228"/>
      <c r="O157" s="228"/>
      <c r="P157" s="229">
        <f>SUM(P158:P200)</f>
        <v>0</v>
      </c>
      <c r="Q157" s="228"/>
      <c r="R157" s="229">
        <f>SUM(R158:R200)</f>
        <v>1.44778492</v>
      </c>
      <c r="S157" s="228"/>
      <c r="T157" s="230">
        <f>SUM(T158:T200)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1" t="s">
        <v>84</v>
      </c>
      <c r="AT157" s="232" t="s">
        <v>75</v>
      </c>
      <c r="AU157" s="232" t="s">
        <v>84</v>
      </c>
      <c r="AY157" s="231" t="s">
        <v>140</v>
      </c>
      <c r="BK157" s="233">
        <f>SUM(BK158:BK200)</f>
        <v>0</v>
      </c>
    </row>
    <row r="158" spans="1:65" s="2" customFormat="1" ht="21.75" customHeight="1">
      <c r="A158" s="38"/>
      <c r="B158" s="39"/>
      <c r="C158" s="236" t="s">
        <v>175</v>
      </c>
      <c r="D158" s="236" t="s">
        <v>143</v>
      </c>
      <c r="E158" s="237" t="s">
        <v>177</v>
      </c>
      <c r="F158" s="238" t="s">
        <v>178</v>
      </c>
      <c r="G158" s="239" t="s">
        <v>155</v>
      </c>
      <c r="H158" s="240">
        <v>39.932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42</v>
      </c>
      <c r="O158" s="91"/>
      <c r="P158" s="246">
        <f>O158*H158</f>
        <v>0</v>
      </c>
      <c r="Q158" s="246">
        <v>0.00438</v>
      </c>
      <c r="R158" s="246">
        <f>Q158*H158</f>
        <v>0.17490216000000003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147</v>
      </c>
      <c r="AT158" s="248" t="s">
        <v>143</v>
      </c>
      <c r="AU158" s="248" t="s">
        <v>148</v>
      </c>
      <c r="AY158" s="17" t="s">
        <v>140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148</v>
      </c>
      <c r="BK158" s="249">
        <f>ROUND(I158*H158,2)</f>
        <v>0</v>
      </c>
      <c r="BL158" s="17" t="s">
        <v>147</v>
      </c>
      <c r="BM158" s="248" t="s">
        <v>179</v>
      </c>
    </row>
    <row r="159" spans="1:51" s="14" customFormat="1" ht="12">
      <c r="A159" s="14"/>
      <c r="B159" s="262"/>
      <c r="C159" s="263"/>
      <c r="D159" s="252" t="s">
        <v>157</v>
      </c>
      <c r="E159" s="264" t="s">
        <v>1</v>
      </c>
      <c r="F159" s="265" t="s">
        <v>180</v>
      </c>
      <c r="G159" s="263"/>
      <c r="H159" s="264" t="s">
        <v>1</v>
      </c>
      <c r="I159" s="266"/>
      <c r="J159" s="263"/>
      <c r="K159" s="263"/>
      <c r="L159" s="267"/>
      <c r="M159" s="268"/>
      <c r="N159" s="269"/>
      <c r="O159" s="269"/>
      <c r="P159" s="269"/>
      <c r="Q159" s="269"/>
      <c r="R159" s="269"/>
      <c r="S159" s="269"/>
      <c r="T159" s="27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1" t="s">
        <v>157</v>
      </c>
      <c r="AU159" s="271" t="s">
        <v>148</v>
      </c>
      <c r="AV159" s="14" t="s">
        <v>84</v>
      </c>
      <c r="AW159" s="14" t="s">
        <v>32</v>
      </c>
      <c r="AX159" s="14" t="s">
        <v>76</v>
      </c>
      <c r="AY159" s="271" t="s">
        <v>140</v>
      </c>
    </row>
    <row r="160" spans="1:51" s="13" customFormat="1" ht="12">
      <c r="A160" s="13"/>
      <c r="B160" s="250"/>
      <c r="C160" s="251"/>
      <c r="D160" s="252" t="s">
        <v>157</v>
      </c>
      <c r="E160" s="253" t="s">
        <v>1</v>
      </c>
      <c r="F160" s="254" t="s">
        <v>181</v>
      </c>
      <c r="G160" s="251"/>
      <c r="H160" s="255">
        <v>22.88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1" t="s">
        <v>157</v>
      </c>
      <c r="AU160" s="261" t="s">
        <v>148</v>
      </c>
      <c r="AV160" s="13" t="s">
        <v>148</v>
      </c>
      <c r="AW160" s="13" t="s">
        <v>32</v>
      </c>
      <c r="AX160" s="13" t="s">
        <v>76</v>
      </c>
      <c r="AY160" s="261" t="s">
        <v>140</v>
      </c>
    </row>
    <row r="161" spans="1:51" s="13" customFormat="1" ht="12">
      <c r="A161" s="13"/>
      <c r="B161" s="250"/>
      <c r="C161" s="251"/>
      <c r="D161" s="252" t="s">
        <v>157</v>
      </c>
      <c r="E161" s="253" t="s">
        <v>1</v>
      </c>
      <c r="F161" s="254" t="s">
        <v>182</v>
      </c>
      <c r="G161" s="251"/>
      <c r="H161" s="255">
        <v>13.013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1" t="s">
        <v>157</v>
      </c>
      <c r="AU161" s="261" t="s">
        <v>148</v>
      </c>
      <c r="AV161" s="13" t="s">
        <v>148</v>
      </c>
      <c r="AW161" s="13" t="s">
        <v>32</v>
      </c>
      <c r="AX161" s="13" t="s">
        <v>76</v>
      </c>
      <c r="AY161" s="261" t="s">
        <v>140</v>
      </c>
    </row>
    <row r="162" spans="1:51" s="13" customFormat="1" ht="12">
      <c r="A162" s="13"/>
      <c r="B162" s="250"/>
      <c r="C162" s="251"/>
      <c r="D162" s="252" t="s">
        <v>157</v>
      </c>
      <c r="E162" s="253" t="s">
        <v>1</v>
      </c>
      <c r="F162" s="254" t="s">
        <v>183</v>
      </c>
      <c r="G162" s="251"/>
      <c r="H162" s="255">
        <v>10.673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157</v>
      </c>
      <c r="AU162" s="261" t="s">
        <v>148</v>
      </c>
      <c r="AV162" s="13" t="s">
        <v>148</v>
      </c>
      <c r="AW162" s="13" t="s">
        <v>32</v>
      </c>
      <c r="AX162" s="13" t="s">
        <v>76</v>
      </c>
      <c r="AY162" s="261" t="s">
        <v>140</v>
      </c>
    </row>
    <row r="163" spans="1:51" s="14" customFormat="1" ht="12">
      <c r="A163" s="14"/>
      <c r="B163" s="262"/>
      <c r="C163" s="263"/>
      <c r="D163" s="252" t="s">
        <v>157</v>
      </c>
      <c r="E163" s="264" t="s">
        <v>1</v>
      </c>
      <c r="F163" s="265" t="s">
        <v>160</v>
      </c>
      <c r="G163" s="263"/>
      <c r="H163" s="264" t="s">
        <v>1</v>
      </c>
      <c r="I163" s="266"/>
      <c r="J163" s="263"/>
      <c r="K163" s="263"/>
      <c r="L163" s="267"/>
      <c r="M163" s="268"/>
      <c r="N163" s="269"/>
      <c r="O163" s="269"/>
      <c r="P163" s="269"/>
      <c r="Q163" s="269"/>
      <c r="R163" s="269"/>
      <c r="S163" s="269"/>
      <c r="T163" s="27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1" t="s">
        <v>157</v>
      </c>
      <c r="AU163" s="271" t="s">
        <v>148</v>
      </c>
      <c r="AV163" s="14" t="s">
        <v>84</v>
      </c>
      <c r="AW163" s="14" t="s">
        <v>32</v>
      </c>
      <c r="AX163" s="14" t="s">
        <v>76</v>
      </c>
      <c r="AY163" s="271" t="s">
        <v>140</v>
      </c>
    </row>
    <row r="164" spans="1:51" s="13" customFormat="1" ht="12">
      <c r="A164" s="13"/>
      <c r="B164" s="250"/>
      <c r="C164" s="251"/>
      <c r="D164" s="252" t="s">
        <v>157</v>
      </c>
      <c r="E164" s="253" t="s">
        <v>1</v>
      </c>
      <c r="F164" s="254" t="s">
        <v>184</v>
      </c>
      <c r="G164" s="251"/>
      <c r="H164" s="255">
        <v>-6.304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157</v>
      </c>
      <c r="AU164" s="261" t="s">
        <v>148</v>
      </c>
      <c r="AV164" s="13" t="s">
        <v>148</v>
      </c>
      <c r="AW164" s="13" t="s">
        <v>32</v>
      </c>
      <c r="AX164" s="13" t="s">
        <v>76</v>
      </c>
      <c r="AY164" s="261" t="s">
        <v>140</v>
      </c>
    </row>
    <row r="165" spans="1:51" s="13" customFormat="1" ht="12">
      <c r="A165" s="13"/>
      <c r="B165" s="250"/>
      <c r="C165" s="251"/>
      <c r="D165" s="252" t="s">
        <v>157</v>
      </c>
      <c r="E165" s="253" t="s">
        <v>1</v>
      </c>
      <c r="F165" s="254" t="s">
        <v>162</v>
      </c>
      <c r="G165" s="251"/>
      <c r="H165" s="255">
        <v>-0.33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157</v>
      </c>
      <c r="AU165" s="261" t="s">
        <v>148</v>
      </c>
      <c r="AV165" s="13" t="s">
        <v>148</v>
      </c>
      <c r="AW165" s="13" t="s">
        <v>32</v>
      </c>
      <c r="AX165" s="13" t="s">
        <v>76</v>
      </c>
      <c r="AY165" s="261" t="s">
        <v>140</v>
      </c>
    </row>
    <row r="166" spans="1:51" s="15" customFormat="1" ht="12">
      <c r="A166" s="15"/>
      <c r="B166" s="272"/>
      <c r="C166" s="273"/>
      <c r="D166" s="252" t="s">
        <v>157</v>
      </c>
      <c r="E166" s="274" t="s">
        <v>1</v>
      </c>
      <c r="F166" s="275" t="s">
        <v>163</v>
      </c>
      <c r="G166" s="273"/>
      <c r="H166" s="276">
        <v>39.932</v>
      </c>
      <c r="I166" s="277"/>
      <c r="J166" s="273"/>
      <c r="K166" s="273"/>
      <c r="L166" s="278"/>
      <c r="M166" s="279"/>
      <c r="N166" s="280"/>
      <c r="O166" s="280"/>
      <c r="P166" s="280"/>
      <c r="Q166" s="280"/>
      <c r="R166" s="280"/>
      <c r="S166" s="280"/>
      <c r="T166" s="28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2" t="s">
        <v>157</v>
      </c>
      <c r="AU166" s="282" t="s">
        <v>148</v>
      </c>
      <c r="AV166" s="15" t="s">
        <v>147</v>
      </c>
      <c r="AW166" s="15" t="s">
        <v>32</v>
      </c>
      <c r="AX166" s="15" t="s">
        <v>84</v>
      </c>
      <c r="AY166" s="282" t="s">
        <v>140</v>
      </c>
    </row>
    <row r="167" spans="1:65" s="2" customFormat="1" ht="21.75" customHeight="1">
      <c r="A167" s="38"/>
      <c r="B167" s="39"/>
      <c r="C167" s="236" t="s">
        <v>185</v>
      </c>
      <c r="D167" s="236" t="s">
        <v>143</v>
      </c>
      <c r="E167" s="237" t="s">
        <v>186</v>
      </c>
      <c r="F167" s="238" t="s">
        <v>187</v>
      </c>
      <c r="G167" s="239" t="s">
        <v>155</v>
      </c>
      <c r="H167" s="240">
        <v>51.562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42</v>
      </c>
      <c r="O167" s="91"/>
      <c r="P167" s="246">
        <f>O167*H167</f>
        <v>0</v>
      </c>
      <c r="Q167" s="246">
        <v>0.003</v>
      </c>
      <c r="R167" s="246">
        <f>Q167*H167</f>
        <v>0.154686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147</v>
      </c>
      <c r="AT167" s="248" t="s">
        <v>143</v>
      </c>
      <c r="AU167" s="248" t="s">
        <v>148</v>
      </c>
      <c r="AY167" s="17" t="s">
        <v>140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148</v>
      </c>
      <c r="BK167" s="249">
        <f>ROUND(I167*H167,2)</f>
        <v>0</v>
      </c>
      <c r="BL167" s="17" t="s">
        <v>147</v>
      </c>
      <c r="BM167" s="248" t="s">
        <v>188</v>
      </c>
    </row>
    <row r="168" spans="1:51" s="13" customFormat="1" ht="12">
      <c r="A168" s="13"/>
      <c r="B168" s="250"/>
      <c r="C168" s="251"/>
      <c r="D168" s="252" t="s">
        <v>157</v>
      </c>
      <c r="E168" s="253" t="s">
        <v>1</v>
      </c>
      <c r="F168" s="254" t="s">
        <v>189</v>
      </c>
      <c r="G168" s="251"/>
      <c r="H168" s="255">
        <v>13.663</v>
      </c>
      <c r="I168" s="256"/>
      <c r="J168" s="251"/>
      <c r="K168" s="251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157</v>
      </c>
      <c r="AU168" s="261" t="s">
        <v>148</v>
      </c>
      <c r="AV168" s="13" t="s">
        <v>148</v>
      </c>
      <c r="AW168" s="13" t="s">
        <v>32</v>
      </c>
      <c r="AX168" s="13" t="s">
        <v>76</v>
      </c>
      <c r="AY168" s="261" t="s">
        <v>140</v>
      </c>
    </row>
    <row r="169" spans="1:51" s="13" customFormat="1" ht="12">
      <c r="A169" s="13"/>
      <c r="B169" s="250"/>
      <c r="C169" s="251"/>
      <c r="D169" s="252" t="s">
        <v>157</v>
      </c>
      <c r="E169" s="253" t="s">
        <v>1</v>
      </c>
      <c r="F169" s="254" t="s">
        <v>190</v>
      </c>
      <c r="G169" s="251"/>
      <c r="H169" s="255">
        <v>43.537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1" t="s">
        <v>157</v>
      </c>
      <c r="AU169" s="261" t="s">
        <v>148</v>
      </c>
      <c r="AV169" s="13" t="s">
        <v>148</v>
      </c>
      <c r="AW169" s="13" t="s">
        <v>32</v>
      </c>
      <c r="AX169" s="13" t="s">
        <v>76</v>
      </c>
      <c r="AY169" s="261" t="s">
        <v>140</v>
      </c>
    </row>
    <row r="170" spans="1:51" s="14" customFormat="1" ht="12">
      <c r="A170" s="14"/>
      <c r="B170" s="262"/>
      <c r="C170" s="263"/>
      <c r="D170" s="252" t="s">
        <v>157</v>
      </c>
      <c r="E170" s="264" t="s">
        <v>1</v>
      </c>
      <c r="F170" s="265" t="s">
        <v>160</v>
      </c>
      <c r="G170" s="263"/>
      <c r="H170" s="264" t="s">
        <v>1</v>
      </c>
      <c r="I170" s="266"/>
      <c r="J170" s="263"/>
      <c r="K170" s="263"/>
      <c r="L170" s="267"/>
      <c r="M170" s="268"/>
      <c r="N170" s="269"/>
      <c r="O170" s="269"/>
      <c r="P170" s="269"/>
      <c r="Q170" s="269"/>
      <c r="R170" s="269"/>
      <c r="S170" s="269"/>
      <c r="T170" s="27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1" t="s">
        <v>157</v>
      </c>
      <c r="AU170" s="271" t="s">
        <v>148</v>
      </c>
      <c r="AV170" s="14" t="s">
        <v>84</v>
      </c>
      <c r="AW170" s="14" t="s">
        <v>32</v>
      </c>
      <c r="AX170" s="14" t="s">
        <v>76</v>
      </c>
      <c r="AY170" s="271" t="s">
        <v>140</v>
      </c>
    </row>
    <row r="171" spans="1:51" s="13" customFormat="1" ht="12">
      <c r="A171" s="13"/>
      <c r="B171" s="250"/>
      <c r="C171" s="251"/>
      <c r="D171" s="252" t="s">
        <v>157</v>
      </c>
      <c r="E171" s="253" t="s">
        <v>1</v>
      </c>
      <c r="F171" s="254" t="s">
        <v>161</v>
      </c>
      <c r="G171" s="251"/>
      <c r="H171" s="255">
        <v>-1.576</v>
      </c>
      <c r="I171" s="256"/>
      <c r="J171" s="251"/>
      <c r="K171" s="251"/>
      <c r="L171" s="257"/>
      <c r="M171" s="258"/>
      <c r="N171" s="259"/>
      <c r="O171" s="259"/>
      <c r="P171" s="259"/>
      <c r="Q171" s="259"/>
      <c r="R171" s="259"/>
      <c r="S171" s="259"/>
      <c r="T171" s="26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1" t="s">
        <v>157</v>
      </c>
      <c r="AU171" s="261" t="s">
        <v>148</v>
      </c>
      <c r="AV171" s="13" t="s">
        <v>148</v>
      </c>
      <c r="AW171" s="13" t="s">
        <v>32</v>
      </c>
      <c r="AX171" s="13" t="s">
        <v>76</v>
      </c>
      <c r="AY171" s="261" t="s">
        <v>140</v>
      </c>
    </row>
    <row r="172" spans="1:51" s="13" customFormat="1" ht="12">
      <c r="A172" s="13"/>
      <c r="B172" s="250"/>
      <c r="C172" s="251"/>
      <c r="D172" s="252" t="s">
        <v>157</v>
      </c>
      <c r="E172" s="253" t="s">
        <v>1</v>
      </c>
      <c r="F172" s="254" t="s">
        <v>191</v>
      </c>
      <c r="G172" s="251"/>
      <c r="H172" s="255">
        <v>-2.124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157</v>
      </c>
      <c r="AU172" s="261" t="s">
        <v>148</v>
      </c>
      <c r="AV172" s="13" t="s">
        <v>148</v>
      </c>
      <c r="AW172" s="13" t="s">
        <v>32</v>
      </c>
      <c r="AX172" s="13" t="s">
        <v>76</v>
      </c>
      <c r="AY172" s="261" t="s">
        <v>140</v>
      </c>
    </row>
    <row r="173" spans="1:51" s="13" customFormat="1" ht="12">
      <c r="A173" s="13"/>
      <c r="B173" s="250"/>
      <c r="C173" s="251"/>
      <c r="D173" s="252" t="s">
        <v>157</v>
      </c>
      <c r="E173" s="253" t="s">
        <v>1</v>
      </c>
      <c r="F173" s="254" t="s">
        <v>192</v>
      </c>
      <c r="G173" s="251"/>
      <c r="H173" s="255">
        <v>-1.938</v>
      </c>
      <c r="I173" s="256"/>
      <c r="J173" s="251"/>
      <c r="K173" s="251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157</v>
      </c>
      <c r="AU173" s="261" t="s">
        <v>148</v>
      </c>
      <c r="AV173" s="13" t="s">
        <v>148</v>
      </c>
      <c r="AW173" s="13" t="s">
        <v>32</v>
      </c>
      <c r="AX173" s="13" t="s">
        <v>76</v>
      </c>
      <c r="AY173" s="261" t="s">
        <v>140</v>
      </c>
    </row>
    <row r="174" spans="1:51" s="15" customFormat="1" ht="12">
      <c r="A174" s="15"/>
      <c r="B174" s="272"/>
      <c r="C174" s="273"/>
      <c r="D174" s="252" t="s">
        <v>157</v>
      </c>
      <c r="E174" s="274" t="s">
        <v>1</v>
      </c>
      <c r="F174" s="275" t="s">
        <v>163</v>
      </c>
      <c r="G174" s="273"/>
      <c r="H174" s="276">
        <v>51.562</v>
      </c>
      <c r="I174" s="277"/>
      <c r="J174" s="273"/>
      <c r="K174" s="273"/>
      <c r="L174" s="278"/>
      <c r="M174" s="279"/>
      <c r="N174" s="280"/>
      <c r="O174" s="280"/>
      <c r="P174" s="280"/>
      <c r="Q174" s="280"/>
      <c r="R174" s="280"/>
      <c r="S174" s="280"/>
      <c r="T174" s="28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2" t="s">
        <v>157</v>
      </c>
      <c r="AU174" s="282" t="s">
        <v>148</v>
      </c>
      <c r="AV174" s="15" t="s">
        <v>147</v>
      </c>
      <c r="AW174" s="15" t="s">
        <v>32</v>
      </c>
      <c r="AX174" s="15" t="s">
        <v>84</v>
      </c>
      <c r="AY174" s="282" t="s">
        <v>140</v>
      </c>
    </row>
    <row r="175" spans="1:65" s="2" customFormat="1" ht="21.75" customHeight="1">
      <c r="A175" s="38"/>
      <c r="B175" s="39"/>
      <c r="C175" s="236" t="s">
        <v>193</v>
      </c>
      <c r="D175" s="236" t="s">
        <v>143</v>
      </c>
      <c r="E175" s="237" t="s">
        <v>194</v>
      </c>
      <c r="F175" s="238" t="s">
        <v>195</v>
      </c>
      <c r="G175" s="239" t="s">
        <v>155</v>
      </c>
      <c r="H175" s="240">
        <v>17.072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42</v>
      </c>
      <c r="O175" s="91"/>
      <c r="P175" s="246">
        <f>O175*H175</f>
        <v>0</v>
      </c>
      <c r="Q175" s="246">
        <v>0.01838</v>
      </c>
      <c r="R175" s="246">
        <f>Q175*H175</f>
        <v>0.31378336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147</v>
      </c>
      <c r="AT175" s="248" t="s">
        <v>143</v>
      </c>
      <c r="AU175" s="248" t="s">
        <v>148</v>
      </c>
      <c r="AY175" s="17" t="s">
        <v>140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148</v>
      </c>
      <c r="BK175" s="249">
        <f>ROUND(I175*H175,2)</f>
        <v>0</v>
      </c>
      <c r="BL175" s="17" t="s">
        <v>147</v>
      </c>
      <c r="BM175" s="248" t="s">
        <v>196</v>
      </c>
    </row>
    <row r="176" spans="1:51" s="13" customFormat="1" ht="12">
      <c r="A176" s="13"/>
      <c r="B176" s="250"/>
      <c r="C176" s="251"/>
      <c r="D176" s="252" t="s">
        <v>157</v>
      </c>
      <c r="E176" s="253" t="s">
        <v>1</v>
      </c>
      <c r="F176" s="254" t="s">
        <v>197</v>
      </c>
      <c r="G176" s="251"/>
      <c r="H176" s="255">
        <v>13.663</v>
      </c>
      <c r="I176" s="256"/>
      <c r="J176" s="251"/>
      <c r="K176" s="251"/>
      <c r="L176" s="257"/>
      <c r="M176" s="258"/>
      <c r="N176" s="259"/>
      <c r="O176" s="259"/>
      <c r="P176" s="259"/>
      <c r="Q176" s="259"/>
      <c r="R176" s="259"/>
      <c r="S176" s="259"/>
      <c r="T176" s="26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1" t="s">
        <v>157</v>
      </c>
      <c r="AU176" s="261" t="s">
        <v>148</v>
      </c>
      <c r="AV176" s="13" t="s">
        <v>148</v>
      </c>
      <c r="AW176" s="13" t="s">
        <v>32</v>
      </c>
      <c r="AX176" s="13" t="s">
        <v>76</v>
      </c>
      <c r="AY176" s="261" t="s">
        <v>140</v>
      </c>
    </row>
    <row r="177" spans="1:51" s="13" customFormat="1" ht="12">
      <c r="A177" s="13"/>
      <c r="B177" s="250"/>
      <c r="C177" s="251"/>
      <c r="D177" s="252" t="s">
        <v>157</v>
      </c>
      <c r="E177" s="253" t="s">
        <v>1</v>
      </c>
      <c r="F177" s="254" t="s">
        <v>198</v>
      </c>
      <c r="G177" s="251"/>
      <c r="H177" s="255">
        <v>9.217</v>
      </c>
      <c r="I177" s="256"/>
      <c r="J177" s="251"/>
      <c r="K177" s="251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157</v>
      </c>
      <c r="AU177" s="261" t="s">
        <v>148</v>
      </c>
      <c r="AV177" s="13" t="s">
        <v>148</v>
      </c>
      <c r="AW177" s="13" t="s">
        <v>32</v>
      </c>
      <c r="AX177" s="13" t="s">
        <v>76</v>
      </c>
      <c r="AY177" s="261" t="s">
        <v>140</v>
      </c>
    </row>
    <row r="178" spans="1:51" s="14" customFormat="1" ht="12">
      <c r="A178" s="14"/>
      <c r="B178" s="262"/>
      <c r="C178" s="263"/>
      <c r="D178" s="252" t="s">
        <v>157</v>
      </c>
      <c r="E178" s="264" t="s">
        <v>1</v>
      </c>
      <c r="F178" s="265" t="s">
        <v>160</v>
      </c>
      <c r="G178" s="263"/>
      <c r="H178" s="264" t="s">
        <v>1</v>
      </c>
      <c r="I178" s="266"/>
      <c r="J178" s="263"/>
      <c r="K178" s="263"/>
      <c r="L178" s="267"/>
      <c r="M178" s="268"/>
      <c r="N178" s="269"/>
      <c r="O178" s="269"/>
      <c r="P178" s="269"/>
      <c r="Q178" s="269"/>
      <c r="R178" s="269"/>
      <c r="S178" s="269"/>
      <c r="T178" s="27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1" t="s">
        <v>157</v>
      </c>
      <c r="AU178" s="271" t="s">
        <v>148</v>
      </c>
      <c r="AV178" s="14" t="s">
        <v>84</v>
      </c>
      <c r="AW178" s="14" t="s">
        <v>32</v>
      </c>
      <c r="AX178" s="14" t="s">
        <v>76</v>
      </c>
      <c r="AY178" s="271" t="s">
        <v>140</v>
      </c>
    </row>
    <row r="179" spans="1:51" s="13" customFormat="1" ht="12">
      <c r="A179" s="13"/>
      <c r="B179" s="250"/>
      <c r="C179" s="251"/>
      <c r="D179" s="252" t="s">
        <v>157</v>
      </c>
      <c r="E179" s="253" t="s">
        <v>1</v>
      </c>
      <c r="F179" s="254" t="s">
        <v>199</v>
      </c>
      <c r="G179" s="251"/>
      <c r="H179" s="255">
        <v>-4.728</v>
      </c>
      <c r="I179" s="256"/>
      <c r="J179" s="251"/>
      <c r="K179" s="251"/>
      <c r="L179" s="257"/>
      <c r="M179" s="258"/>
      <c r="N179" s="259"/>
      <c r="O179" s="259"/>
      <c r="P179" s="259"/>
      <c r="Q179" s="259"/>
      <c r="R179" s="259"/>
      <c r="S179" s="259"/>
      <c r="T179" s="26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1" t="s">
        <v>157</v>
      </c>
      <c r="AU179" s="261" t="s">
        <v>148</v>
      </c>
      <c r="AV179" s="13" t="s">
        <v>148</v>
      </c>
      <c r="AW179" s="13" t="s">
        <v>32</v>
      </c>
      <c r="AX179" s="13" t="s">
        <v>76</v>
      </c>
      <c r="AY179" s="261" t="s">
        <v>140</v>
      </c>
    </row>
    <row r="180" spans="1:51" s="14" customFormat="1" ht="12">
      <c r="A180" s="14"/>
      <c r="B180" s="262"/>
      <c r="C180" s="263"/>
      <c r="D180" s="252" t="s">
        <v>157</v>
      </c>
      <c r="E180" s="264" t="s">
        <v>1</v>
      </c>
      <c r="F180" s="265" t="s">
        <v>200</v>
      </c>
      <c r="G180" s="263"/>
      <c r="H180" s="264" t="s">
        <v>1</v>
      </c>
      <c r="I180" s="266"/>
      <c r="J180" s="263"/>
      <c r="K180" s="263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157</v>
      </c>
      <c r="AU180" s="271" t="s">
        <v>148</v>
      </c>
      <c r="AV180" s="14" t="s">
        <v>84</v>
      </c>
      <c r="AW180" s="14" t="s">
        <v>32</v>
      </c>
      <c r="AX180" s="14" t="s">
        <v>76</v>
      </c>
      <c r="AY180" s="271" t="s">
        <v>140</v>
      </c>
    </row>
    <row r="181" spans="1:51" s="13" customFormat="1" ht="12">
      <c r="A181" s="13"/>
      <c r="B181" s="250"/>
      <c r="C181" s="251"/>
      <c r="D181" s="252" t="s">
        <v>157</v>
      </c>
      <c r="E181" s="253" t="s">
        <v>1</v>
      </c>
      <c r="F181" s="254" t="s">
        <v>201</v>
      </c>
      <c r="G181" s="251"/>
      <c r="H181" s="255">
        <v>-1.08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1" t="s">
        <v>157</v>
      </c>
      <c r="AU181" s="261" t="s">
        <v>148</v>
      </c>
      <c r="AV181" s="13" t="s">
        <v>148</v>
      </c>
      <c r="AW181" s="13" t="s">
        <v>32</v>
      </c>
      <c r="AX181" s="13" t="s">
        <v>76</v>
      </c>
      <c r="AY181" s="261" t="s">
        <v>140</v>
      </c>
    </row>
    <row r="182" spans="1:51" s="15" customFormat="1" ht="12">
      <c r="A182" s="15"/>
      <c r="B182" s="272"/>
      <c r="C182" s="273"/>
      <c r="D182" s="252" t="s">
        <v>157</v>
      </c>
      <c r="E182" s="274" t="s">
        <v>1</v>
      </c>
      <c r="F182" s="275" t="s">
        <v>163</v>
      </c>
      <c r="G182" s="273"/>
      <c r="H182" s="276">
        <v>17.072000000000003</v>
      </c>
      <c r="I182" s="277"/>
      <c r="J182" s="273"/>
      <c r="K182" s="273"/>
      <c r="L182" s="278"/>
      <c r="M182" s="279"/>
      <c r="N182" s="280"/>
      <c r="O182" s="280"/>
      <c r="P182" s="280"/>
      <c r="Q182" s="280"/>
      <c r="R182" s="280"/>
      <c r="S182" s="280"/>
      <c r="T182" s="28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2" t="s">
        <v>157</v>
      </c>
      <c r="AU182" s="282" t="s">
        <v>148</v>
      </c>
      <c r="AV182" s="15" t="s">
        <v>147</v>
      </c>
      <c r="AW182" s="15" t="s">
        <v>32</v>
      </c>
      <c r="AX182" s="15" t="s">
        <v>84</v>
      </c>
      <c r="AY182" s="282" t="s">
        <v>140</v>
      </c>
    </row>
    <row r="183" spans="1:65" s="2" customFormat="1" ht="21.75" customHeight="1">
      <c r="A183" s="38"/>
      <c r="B183" s="39"/>
      <c r="C183" s="236" t="s">
        <v>202</v>
      </c>
      <c r="D183" s="236" t="s">
        <v>143</v>
      </c>
      <c r="E183" s="237" t="s">
        <v>203</v>
      </c>
      <c r="F183" s="238" t="s">
        <v>204</v>
      </c>
      <c r="G183" s="239" t="s">
        <v>155</v>
      </c>
      <c r="H183" s="240">
        <v>51.562</v>
      </c>
      <c r="I183" s="241"/>
      <c r="J183" s="242">
        <f>ROUND(I183*H183,2)</f>
        <v>0</v>
      </c>
      <c r="K183" s="243"/>
      <c r="L183" s="44"/>
      <c r="M183" s="244" t="s">
        <v>1</v>
      </c>
      <c r="N183" s="245" t="s">
        <v>42</v>
      </c>
      <c r="O183" s="91"/>
      <c r="P183" s="246">
        <f>O183*H183</f>
        <v>0</v>
      </c>
      <c r="Q183" s="246">
        <v>0.0057</v>
      </c>
      <c r="R183" s="246">
        <f>Q183*H183</f>
        <v>0.2939034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147</v>
      </c>
      <c r="AT183" s="248" t="s">
        <v>143</v>
      </c>
      <c r="AU183" s="248" t="s">
        <v>148</v>
      </c>
      <c r="AY183" s="17" t="s">
        <v>140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148</v>
      </c>
      <c r="BK183" s="249">
        <f>ROUND(I183*H183,2)</f>
        <v>0</v>
      </c>
      <c r="BL183" s="17" t="s">
        <v>147</v>
      </c>
      <c r="BM183" s="248" t="s">
        <v>205</v>
      </c>
    </row>
    <row r="184" spans="1:51" s="13" customFormat="1" ht="12">
      <c r="A184" s="13"/>
      <c r="B184" s="250"/>
      <c r="C184" s="251"/>
      <c r="D184" s="252" t="s">
        <v>157</v>
      </c>
      <c r="E184" s="253" t="s">
        <v>1</v>
      </c>
      <c r="F184" s="254" t="s">
        <v>189</v>
      </c>
      <c r="G184" s="251"/>
      <c r="H184" s="255">
        <v>13.663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1" t="s">
        <v>157</v>
      </c>
      <c r="AU184" s="261" t="s">
        <v>148</v>
      </c>
      <c r="AV184" s="13" t="s">
        <v>148</v>
      </c>
      <c r="AW184" s="13" t="s">
        <v>32</v>
      </c>
      <c r="AX184" s="13" t="s">
        <v>76</v>
      </c>
      <c r="AY184" s="261" t="s">
        <v>140</v>
      </c>
    </row>
    <row r="185" spans="1:51" s="13" customFormat="1" ht="12">
      <c r="A185" s="13"/>
      <c r="B185" s="250"/>
      <c r="C185" s="251"/>
      <c r="D185" s="252" t="s">
        <v>157</v>
      </c>
      <c r="E185" s="253" t="s">
        <v>1</v>
      </c>
      <c r="F185" s="254" t="s">
        <v>190</v>
      </c>
      <c r="G185" s="251"/>
      <c r="H185" s="255">
        <v>43.537</v>
      </c>
      <c r="I185" s="256"/>
      <c r="J185" s="251"/>
      <c r="K185" s="251"/>
      <c r="L185" s="257"/>
      <c r="M185" s="258"/>
      <c r="N185" s="259"/>
      <c r="O185" s="259"/>
      <c r="P185" s="259"/>
      <c r="Q185" s="259"/>
      <c r="R185" s="259"/>
      <c r="S185" s="259"/>
      <c r="T185" s="26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1" t="s">
        <v>157</v>
      </c>
      <c r="AU185" s="261" t="s">
        <v>148</v>
      </c>
      <c r="AV185" s="13" t="s">
        <v>148</v>
      </c>
      <c r="AW185" s="13" t="s">
        <v>32</v>
      </c>
      <c r="AX185" s="13" t="s">
        <v>76</v>
      </c>
      <c r="AY185" s="261" t="s">
        <v>140</v>
      </c>
    </row>
    <row r="186" spans="1:51" s="14" customFormat="1" ht="12">
      <c r="A186" s="14"/>
      <c r="B186" s="262"/>
      <c r="C186" s="263"/>
      <c r="D186" s="252" t="s">
        <v>157</v>
      </c>
      <c r="E186" s="264" t="s">
        <v>1</v>
      </c>
      <c r="F186" s="265" t="s">
        <v>160</v>
      </c>
      <c r="G186" s="263"/>
      <c r="H186" s="264" t="s">
        <v>1</v>
      </c>
      <c r="I186" s="266"/>
      <c r="J186" s="263"/>
      <c r="K186" s="263"/>
      <c r="L186" s="267"/>
      <c r="M186" s="268"/>
      <c r="N186" s="269"/>
      <c r="O186" s="269"/>
      <c r="P186" s="269"/>
      <c r="Q186" s="269"/>
      <c r="R186" s="269"/>
      <c r="S186" s="269"/>
      <c r="T186" s="27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1" t="s">
        <v>157</v>
      </c>
      <c r="AU186" s="271" t="s">
        <v>148</v>
      </c>
      <c r="AV186" s="14" t="s">
        <v>84</v>
      </c>
      <c r="AW186" s="14" t="s">
        <v>32</v>
      </c>
      <c r="AX186" s="14" t="s">
        <v>76</v>
      </c>
      <c r="AY186" s="271" t="s">
        <v>140</v>
      </c>
    </row>
    <row r="187" spans="1:51" s="13" customFormat="1" ht="12">
      <c r="A187" s="13"/>
      <c r="B187" s="250"/>
      <c r="C187" s="251"/>
      <c r="D187" s="252" t="s">
        <v>157</v>
      </c>
      <c r="E187" s="253" t="s">
        <v>1</v>
      </c>
      <c r="F187" s="254" t="s">
        <v>161</v>
      </c>
      <c r="G187" s="251"/>
      <c r="H187" s="255">
        <v>-1.576</v>
      </c>
      <c r="I187" s="256"/>
      <c r="J187" s="251"/>
      <c r="K187" s="251"/>
      <c r="L187" s="257"/>
      <c r="M187" s="258"/>
      <c r="N187" s="259"/>
      <c r="O187" s="259"/>
      <c r="P187" s="259"/>
      <c r="Q187" s="259"/>
      <c r="R187" s="259"/>
      <c r="S187" s="259"/>
      <c r="T187" s="26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1" t="s">
        <v>157</v>
      </c>
      <c r="AU187" s="261" t="s">
        <v>148</v>
      </c>
      <c r="AV187" s="13" t="s">
        <v>148</v>
      </c>
      <c r="AW187" s="13" t="s">
        <v>32</v>
      </c>
      <c r="AX187" s="13" t="s">
        <v>76</v>
      </c>
      <c r="AY187" s="261" t="s">
        <v>140</v>
      </c>
    </row>
    <row r="188" spans="1:51" s="13" customFormat="1" ht="12">
      <c r="A188" s="13"/>
      <c r="B188" s="250"/>
      <c r="C188" s="251"/>
      <c r="D188" s="252" t="s">
        <v>157</v>
      </c>
      <c r="E188" s="253" t="s">
        <v>1</v>
      </c>
      <c r="F188" s="254" t="s">
        <v>191</v>
      </c>
      <c r="G188" s="251"/>
      <c r="H188" s="255">
        <v>-2.124</v>
      </c>
      <c r="I188" s="256"/>
      <c r="J188" s="251"/>
      <c r="K188" s="251"/>
      <c r="L188" s="257"/>
      <c r="M188" s="258"/>
      <c r="N188" s="259"/>
      <c r="O188" s="259"/>
      <c r="P188" s="259"/>
      <c r="Q188" s="259"/>
      <c r="R188" s="259"/>
      <c r="S188" s="259"/>
      <c r="T188" s="26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1" t="s">
        <v>157</v>
      </c>
      <c r="AU188" s="261" t="s">
        <v>148</v>
      </c>
      <c r="AV188" s="13" t="s">
        <v>148</v>
      </c>
      <c r="AW188" s="13" t="s">
        <v>32</v>
      </c>
      <c r="AX188" s="13" t="s">
        <v>76</v>
      </c>
      <c r="AY188" s="261" t="s">
        <v>140</v>
      </c>
    </row>
    <row r="189" spans="1:51" s="13" customFormat="1" ht="12">
      <c r="A189" s="13"/>
      <c r="B189" s="250"/>
      <c r="C189" s="251"/>
      <c r="D189" s="252" t="s">
        <v>157</v>
      </c>
      <c r="E189" s="253" t="s">
        <v>1</v>
      </c>
      <c r="F189" s="254" t="s">
        <v>192</v>
      </c>
      <c r="G189" s="251"/>
      <c r="H189" s="255">
        <v>-1.938</v>
      </c>
      <c r="I189" s="256"/>
      <c r="J189" s="251"/>
      <c r="K189" s="251"/>
      <c r="L189" s="257"/>
      <c r="M189" s="258"/>
      <c r="N189" s="259"/>
      <c r="O189" s="259"/>
      <c r="P189" s="259"/>
      <c r="Q189" s="259"/>
      <c r="R189" s="259"/>
      <c r="S189" s="259"/>
      <c r="T189" s="26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1" t="s">
        <v>157</v>
      </c>
      <c r="AU189" s="261" t="s">
        <v>148</v>
      </c>
      <c r="AV189" s="13" t="s">
        <v>148</v>
      </c>
      <c r="AW189" s="13" t="s">
        <v>32</v>
      </c>
      <c r="AX189" s="13" t="s">
        <v>76</v>
      </c>
      <c r="AY189" s="261" t="s">
        <v>140</v>
      </c>
    </row>
    <row r="190" spans="1:51" s="15" customFormat="1" ht="12">
      <c r="A190" s="15"/>
      <c r="B190" s="272"/>
      <c r="C190" s="273"/>
      <c r="D190" s="252" t="s">
        <v>157</v>
      </c>
      <c r="E190" s="274" t="s">
        <v>1</v>
      </c>
      <c r="F190" s="275" t="s">
        <v>163</v>
      </c>
      <c r="G190" s="273"/>
      <c r="H190" s="276">
        <v>51.562</v>
      </c>
      <c r="I190" s="277"/>
      <c r="J190" s="273"/>
      <c r="K190" s="273"/>
      <c r="L190" s="278"/>
      <c r="M190" s="279"/>
      <c r="N190" s="280"/>
      <c r="O190" s="280"/>
      <c r="P190" s="280"/>
      <c r="Q190" s="280"/>
      <c r="R190" s="280"/>
      <c r="S190" s="280"/>
      <c r="T190" s="281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82" t="s">
        <v>157</v>
      </c>
      <c r="AU190" s="282" t="s">
        <v>148</v>
      </c>
      <c r="AV190" s="15" t="s">
        <v>147</v>
      </c>
      <c r="AW190" s="15" t="s">
        <v>32</v>
      </c>
      <c r="AX190" s="15" t="s">
        <v>84</v>
      </c>
      <c r="AY190" s="282" t="s">
        <v>140</v>
      </c>
    </row>
    <row r="191" spans="1:65" s="2" customFormat="1" ht="21.75" customHeight="1">
      <c r="A191" s="38"/>
      <c r="B191" s="39"/>
      <c r="C191" s="236" t="s">
        <v>206</v>
      </c>
      <c r="D191" s="236" t="s">
        <v>143</v>
      </c>
      <c r="E191" s="237" t="s">
        <v>207</v>
      </c>
      <c r="F191" s="238" t="s">
        <v>208</v>
      </c>
      <c r="G191" s="239" t="s">
        <v>155</v>
      </c>
      <c r="H191" s="240">
        <v>24.31</v>
      </c>
      <c r="I191" s="241"/>
      <c r="J191" s="242">
        <f>ROUND(I191*H191,2)</f>
        <v>0</v>
      </c>
      <c r="K191" s="243"/>
      <c r="L191" s="44"/>
      <c r="M191" s="244" t="s">
        <v>1</v>
      </c>
      <c r="N191" s="245" t="s">
        <v>42</v>
      </c>
      <c r="O191" s="91"/>
      <c r="P191" s="246">
        <f>O191*H191</f>
        <v>0</v>
      </c>
      <c r="Q191" s="246">
        <v>0.021</v>
      </c>
      <c r="R191" s="246">
        <f>Q191*H191</f>
        <v>0.51051</v>
      </c>
      <c r="S191" s="246">
        <v>0</v>
      </c>
      <c r="T191" s="24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8" t="s">
        <v>147</v>
      </c>
      <c r="AT191" s="248" t="s">
        <v>143</v>
      </c>
      <c r="AU191" s="248" t="s">
        <v>148</v>
      </c>
      <c r="AY191" s="17" t="s">
        <v>140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148</v>
      </c>
      <c r="BK191" s="249">
        <f>ROUND(I191*H191,2)</f>
        <v>0</v>
      </c>
      <c r="BL191" s="17" t="s">
        <v>147</v>
      </c>
      <c r="BM191" s="248" t="s">
        <v>209</v>
      </c>
    </row>
    <row r="192" spans="1:51" s="14" customFormat="1" ht="12">
      <c r="A192" s="14"/>
      <c r="B192" s="262"/>
      <c r="C192" s="263"/>
      <c r="D192" s="252" t="s">
        <v>157</v>
      </c>
      <c r="E192" s="264" t="s">
        <v>1</v>
      </c>
      <c r="F192" s="265" t="s">
        <v>210</v>
      </c>
      <c r="G192" s="263"/>
      <c r="H192" s="264" t="s">
        <v>1</v>
      </c>
      <c r="I192" s="266"/>
      <c r="J192" s="263"/>
      <c r="K192" s="263"/>
      <c r="L192" s="267"/>
      <c r="M192" s="268"/>
      <c r="N192" s="269"/>
      <c r="O192" s="269"/>
      <c r="P192" s="269"/>
      <c r="Q192" s="269"/>
      <c r="R192" s="269"/>
      <c r="S192" s="269"/>
      <c r="T192" s="27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1" t="s">
        <v>157</v>
      </c>
      <c r="AU192" s="271" t="s">
        <v>148</v>
      </c>
      <c r="AV192" s="14" t="s">
        <v>84</v>
      </c>
      <c r="AW192" s="14" t="s">
        <v>32</v>
      </c>
      <c r="AX192" s="14" t="s">
        <v>76</v>
      </c>
      <c r="AY192" s="271" t="s">
        <v>140</v>
      </c>
    </row>
    <row r="193" spans="1:51" s="13" customFormat="1" ht="12">
      <c r="A193" s="13"/>
      <c r="B193" s="250"/>
      <c r="C193" s="251"/>
      <c r="D193" s="252" t="s">
        <v>157</v>
      </c>
      <c r="E193" s="253" t="s">
        <v>1</v>
      </c>
      <c r="F193" s="254" t="s">
        <v>211</v>
      </c>
      <c r="G193" s="251"/>
      <c r="H193" s="255">
        <v>14.763</v>
      </c>
      <c r="I193" s="256"/>
      <c r="J193" s="251"/>
      <c r="K193" s="251"/>
      <c r="L193" s="257"/>
      <c r="M193" s="258"/>
      <c r="N193" s="259"/>
      <c r="O193" s="259"/>
      <c r="P193" s="259"/>
      <c r="Q193" s="259"/>
      <c r="R193" s="259"/>
      <c r="S193" s="259"/>
      <c r="T193" s="26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1" t="s">
        <v>157</v>
      </c>
      <c r="AU193" s="261" t="s">
        <v>148</v>
      </c>
      <c r="AV193" s="13" t="s">
        <v>148</v>
      </c>
      <c r="AW193" s="13" t="s">
        <v>32</v>
      </c>
      <c r="AX193" s="13" t="s">
        <v>76</v>
      </c>
      <c r="AY193" s="261" t="s">
        <v>140</v>
      </c>
    </row>
    <row r="194" spans="1:51" s="13" customFormat="1" ht="12">
      <c r="A194" s="13"/>
      <c r="B194" s="250"/>
      <c r="C194" s="251"/>
      <c r="D194" s="252" t="s">
        <v>157</v>
      </c>
      <c r="E194" s="253" t="s">
        <v>1</v>
      </c>
      <c r="F194" s="254" t="s">
        <v>212</v>
      </c>
      <c r="G194" s="251"/>
      <c r="H194" s="255">
        <v>10.013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1" t="s">
        <v>157</v>
      </c>
      <c r="AU194" s="261" t="s">
        <v>148</v>
      </c>
      <c r="AV194" s="13" t="s">
        <v>148</v>
      </c>
      <c r="AW194" s="13" t="s">
        <v>32</v>
      </c>
      <c r="AX194" s="13" t="s">
        <v>76</v>
      </c>
      <c r="AY194" s="261" t="s">
        <v>140</v>
      </c>
    </row>
    <row r="195" spans="1:51" s="14" customFormat="1" ht="12">
      <c r="A195" s="14"/>
      <c r="B195" s="262"/>
      <c r="C195" s="263"/>
      <c r="D195" s="252" t="s">
        <v>157</v>
      </c>
      <c r="E195" s="264" t="s">
        <v>1</v>
      </c>
      <c r="F195" s="265" t="s">
        <v>213</v>
      </c>
      <c r="G195" s="263"/>
      <c r="H195" s="264" t="s">
        <v>1</v>
      </c>
      <c r="I195" s="266"/>
      <c r="J195" s="263"/>
      <c r="K195" s="263"/>
      <c r="L195" s="267"/>
      <c r="M195" s="268"/>
      <c r="N195" s="269"/>
      <c r="O195" s="269"/>
      <c r="P195" s="269"/>
      <c r="Q195" s="269"/>
      <c r="R195" s="269"/>
      <c r="S195" s="269"/>
      <c r="T195" s="27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1" t="s">
        <v>157</v>
      </c>
      <c r="AU195" s="271" t="s">
        <v>148</v>
      </c>
      <c r="AV195" s="14" t="s">
        <v>84</v>
      </c>
      <c r="AW195" s="14" t="s">
        <v>32</v>
      </c>
      <c r="AX195" s="14" t="s">
        <v>76</v>
      </c>
      <c r="AY195" s="271" t="s">
        <v>140</v>
      </c>
    </row>
    <row r="196" spans="1:51" s="13" customFormat="1" ht="12">
      <c r="A196" s="13"/>
      <c r="B196" s="250"/>
      <c r="C196" s="251"/>
      <c r="D196" s="252" t="s">
        <v>157</v>
      </c>
      <c r="E196" s="253" t="s">
        <v>1</v>
      </c>
      <c r="F196" s="254" t="s">
        <v>214</v>
      </c>
      <c r="G196" s="251"/>
      <c r="H196" s="255">
        <v>1.44</v>
      </c>
      <c r="I196" s="256"/>
      <c r="J196" s="251"/>
      <c r="K196" s="251"/>
      <c r="L196" s="257"/>
      <c r="M196" s="258"/>
      <c r="N196" s="259"/>
      <c r="O196" s="259"/>
      <c r="P196" s="259"/>
      <c r="Q196" s="259"/>
      <c r="R196" s="259"/>
      <c r="S196" s="259"/>
      <c r="T196" s="26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1" t="s">
        <v>157</v>
      </c>
      <c r="AU196" s="261" t="s">
        <v>148</v>
      </c>
      <c r="AV196" s="13" t="s">
        <v>148</v>
      </c>
      <c r="AW196" s="13" t="s">
        <v>32</v>
      </c>
      <c r="AX196" s="13" t="s">
        <v>76</v>
      </c>
      <c r="AY196" s="261" t="s">
        <v>140</v>
      </c>
    </row>
    <row r="197" spans="1:51" s="14" customFormat="1" ht="12">
      <c r="A197" s="14"/>
      <c r="B197" s="262"/>
      <c r="C197" s="263"/>
      <c r="D197" s="252" t="s">
        <v>157</v>
      </c>
      <c r="E197" s="264" t="s">
        <v>1</v>
      </c>
      <c r="F197" s="265" t="s">
        <v>160</v>
      </c>
      <c r="G197" s="263"/>
      <c r="H197" s="264" t="s">
        <v>1</v>
      </c>
      <c r="I197" s="266"/>
      <c r="J197" s="263"/>
      <c r="K197" s="263"/>
      <c r="L197" s="267"/>
      <c r="M197" s="268"/>
      <c r="N197" s="269"/>
      <c r="O197" s="269"/>
      <c r="P197" s="269"/>
      <c r="Q197" s="269"/>
      <c r="R197" s="269"/>
      <c r="S197" s="269"/>
      <c r="T197" s="27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1" t="s">
        <v>157</v>
      </c>
      <c r="AU197" s="271" t="s">
        <v>148</v>
      </c>
      <c r="AV197" s="14" t="s">
        <v>84</v>
      </c>
      <c r="AW197" s="14" t="s">
        <v>32</v>
      </c>
      <c r="AX197" s="14" t="s">
        <v>76</v>
      </c>
      <c r="AY197" s="271" t="s">
        <v>140</v>
      </c>
    </row>
    <row r="198" spans="1:51" s="13" customFormat="1" ht="12">
      <c r="A198" s="13"/>
      <c r="B198" s="250"/>
      <c r="C198" s="251"/>
      <c r="D198" s="252" t="s">
        <v>157</v>
      </c>
      <c r="E198" s="253" t="s">
        <v>1</v>
      </c>
      <c r="F198" s="254" t="s">
        <v>161</v>
      </c>
      <c r="G198" s="251"/>
      <c r="H198" s="255">
        <v>-1.576</v>
      </c>
      <c r="I198" s="256"/>
      <c r="J198" s="251"/>
      <c r="K198" s="251"/>
      <c r="L198" s="257"/>
      <c r="M198" s="258"/>
      <c r="N198" s="259"/>
      <c r="O198" s="259"/>
      <c r="P198" s="259"/>
      <c r="Q198" s="259"/>
      <c r="R198" s="259"/>
      <c r="S198" s="259"/>
      <c r="T198" s="26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1" t="s">
        <v>157</v>
      </c>
      <c r="AU198" s="261" t="s">
        <v>148</v>
      </c>
      <c r="AV198" s="13" t="s">
        <v>148</v>
      </c>
      <c r="AW198" s="13" t="s">
        <v>32</v>
      </c>
      <c r="AX198" s="13" t="s">
        <v>76</v>
      </c>
      <c r="AY198" s="261" t="s">
        <v>140</v>
      </c>
    </row>
    <row r="199" spans="1:51" s="13" customFormat="1" ht="12">
      <c r="A199" s="13"/>
      <c r="B199" s="250"/>
      <c r="C199" s="251"/>
      <c r="D199" s="252" t="s">
        <v>157</v>
      </c>
      <c r="E199" s="253" t="s">
        <v>1</v>
      </c>
      <c r="F199" s="254" t="s">
        <v>162</v>
      </c>
      <c r="G199" s="251"/>
      <c r="H199" s="255">
        <v>-0.33</v>
      </c>
      <c r="I199" s="256"/>
      <c r="J199" s="251"/>
      <c r="K199" s="251"/>
      <c r="L199" s="257"/>
      <c r="M199" s="258"/>
      <c r="N199" s="259"/>
      <c r="O199" s="259"/>
      <c r="P199" s="259"/>
      <c r="Q199" s="259"/>
      <c r="R199" s="259"/>
      <c r="S199" s="259"/>
      <c r="T199" s="26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1" t="s">
        <v>157</v>
      </c>
      <c r="AU199" s="261" t="s">
        <v>148</v>
      </c>
      <c r="AV199" s="13" t="s">
        <v>148</v>
      </c>
      <c r="AW199" s="13" t="s">
        <v>32</v>
      </c>
      <c r="AX199" s="13" t="s">
        <v>76</v>
      </c>
      <c r="AY199" s="261" t="s">
        <v>140</v>
      </c>
    </row>
    <row r="200" spans="1:51" s="15" customFormat="1" ht="12">
      <c r="A200" s="15"/>
      <c r="B200" s="272"/>
      <c r="C200" s="273"/>
      <c r="D200" s="252" t="s">
        <v>157</v>
      </c>
      <c r="E200" s="274" t="s">
        <v>1</v>
      </c>
      <c r="F200" s="275" t="s">
        <v>163</v>
      </c>
      <c r="G200" s="273"/>
      <c r="H200" s="276">
        <v>24.31</v>
      </c>
      <c r="I200" s="277"/>
      <c r="J200" s="273"/>
      <c r="K200" s="273"/>
      <c r="L200" s="278"/>
      <c r="M200" s="279"/>
      <c r="N200" s="280"/>
      <c r="O200" s="280"/>
      <c r="P200" s="280"/>
      <c r="Q200" s="280"/>
      <c r="R200" s="280"/>
      <c r="S200" s="280"/>
      <c r="T200" s="28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2" t="s">
        <v>157</v>
      </c>
      <c r="AU200" s="282" t="s">
        <v>148</v>
      </c>
      <c r="AV200" s="15" t="s">
        <v>147</v>
      </c>
      <c r="AW200" s="15" t="s">
        <v>32</v>
      </c>
      <c r="AX200" s="15" t="s">
        <v>84</v>
      </c>
      <c r="AY200" s="282" t="s">
        <v>140</v>
      </c>
    </row>
    <row r="201" spans="1:63" s="12" customFormat="1" ht="22.8" customHeight="1">
      <c r="A201" s="12"/>
      <c r="B201" s="220"/>
      <c r="C201" s="221"/>
      <c r="D201" s="222" t="s">
        <v>75</v>
      </c>
      <c r="E201" s="234" t="s">
        <v>202</v>
      </c>
      <c r="F201" s="234" t="s">
        <v>215</v>
      </c>
      <c r="G201" s="221"/>
      <c r="H201" s="221"/>
      <c r="I201" s="224"/>
      <c r="J201" s="235">
        <f>BK201</f>
        <v>0</v>
      </c>
      <c r="K201" s="221"/>
      <c r="L201" s="226"/>
      <c r="M201" s="227"/>
      <c r="N201" s="228"/>
      <c r="O201" s="228"/>
      <c r="P201" s="229">
        <f>SUM(P202:P205)</f>
        <v>0</v>
      </c>
      <c r="Q201" s="228"/>
      <c r="R201" s="229">
        <f>SUM(R202:R205)</f>
        <v>0.0052036</v>
      </c>
      <c r="S201" s="228"/>
      <c r="T201" s="230">
        <f>SUM(T202:T205)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1" t="s">
        <v>84</v>
      </c>
      <c r="AT201" s="232" t="s">
        <v>75</v>
      </c>
      <c r="AU201" s="232" t="s">
        <v>84</v>
      </c>
      <c r="AY201" s="231" t="s">
        <v>140</v>
      </c>
      <c r="BK201" s="233">
        <f>SUM(BK202:BK205)</f>
        <v>0</v>
      </c>
    </row>
    <row r="202" spans="1:65" s="2" customFormat="1" ht="21.75" customHeight="1">
      <c r="A202" s="38"/>
      <c r="B202" s="39"/>
      <c r="C202" s="236" t="s">
        <v>216</v>
      </c>
      <c r="D202" s="236" t="s">
        <v>143</v>
      </c>
      <c r="E202" s="237" t="s">
        <v>217</v>
      </c>
      <c r="F202" s="238" t="s">
        <v>218</v>
      </c>
      <c r="G202" s="239" t="s">
        <v>155</v>
      </c>
      <c r="H202" s="240">
        <v>30.2</v>
      </c>
      <c r="I202" s="241"/>
      <c r="J202" s="242">
        <f>ROUND(I202*H202,2)</f>
        <v>0</v>
      </c>
      <c r="K202" s="243"/>
      <c r="L202" s="44"/>
      <c r="M202" s="244" t="s">
        <v>1</v>
      </c>
      <c r="N202" s="245" t="s">
        <v>42</v>
      </c>
      <c r="O202" s="91"/>
      <c r="P202" s="246">
        <f>O202*H202</f>
        <v>0</v>
      </c>
      <c r="Q202" s="246">
        <v>0.00013</v>
      </c>
      <c r="R202" s="246">
        <f>Q202*H202</f>
        <v>0.003926</v>
      </c>
      <c r="S202" s="246">
        <v>0</v>
      </c>
      <c r="T202" s="24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8" t="s">
        <v>147</v>
      </c>
      <c r="AT202" s="248" t="s">
        <v>143</v>
      </c>
      <c r="AU202" s="248" t="s">
        <v>148</v>
      </c>
      <c r="AY202" s="17" t="s">
        <v>140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148</v>
      </c>
      <c r="BK202" s="249">
        <f>ROUND(I202*H202,2)</f>
        <v>0</v>
      </c>
      <c r="BL202" s="17" t="s">
        <v>147</v>
      </c>
      <c r="BM202" s="248" t="s">
        <v>219</v>
      </c>
    </row>
    <row r="203" spans="1:51" s="13" customFormat="1" ht="12">
      <c r="A203" s="13"/>
      <c r="B203" s="250"/>
      <c r="C203" s="251"/>
      <c r="D203" s="252" t="s">
        <v>157</v>
      </c>
      <c r="E203" s="253" t="s">
        <v>1</v>
      </c>
      <c r="F203" s="254" t="s">
        <v>220</v>
      </c>
      <c r="G203" s="251"/>
      <c r="H203" s="255">
        <v>30.2</v>
      </c>
      <c r="I203" s="256"/>
      <c r="J203" s="251"/>
      <c r="K203" s="251"/>
      <c r="L203" s="257"/>
      <c r="M203" s="258"/>
      <c r="N203" s="259"/>
      <c r="O203" s="259"/>
      <c r="P203" s="259"/>
      <c r="Q203" s="259"/>
      <c r="R203" s="259"/>
      <c r="S203" s="259"/>
      <c r="T203" s="26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1" t="s">
        <v>157</v>
      </c>
      <c r="AU203" s="261" t="s">
        <v>148</v>
      </c>
      <c r="AV203" s="13" t="s">
        <v>148</v>
      </c>
      <c r="AW203" s="13" t="s">
        <v>32</v>
      </c>
      <c r="AX203" s="13" t="s">
        <v>84</v>
      </c>
      <c r="AY203" s="261" t="s">
        <v>140</v>
      </c>
    </row>
    <row r="204" spans="1:65" s="2" customFormat="1" ht="21.75" customHeight="1">
      <c r="A204" s="38"/>
      <c r="B204" s="39"/>
      <c r="C204" s="236" t="s">
        <v>221</v>
      </c>
      <c r="D204" s="236" t="s">
        <v>143</v>
      </c>
      <c r="E204" s="237" t="s">
        <v>222</v>
      </c>
      <c r="F204" s="238" t="s">
        <v>223</v>
      </c>
      <c r="G204" s="239" t="s">
        <v>155</v>
      </c>
      <c r="H204" s="240">
        <v>31.94</v>
      </c>
      <c r="I204" s="241"/>
      <c r="J204" s="242">
        <f>ROUND(I204*H204,2)</f>
        <v>0</v>
      </c>
      <c r="K204" s="243"/>
      <c r="L204" s="44"/>
      <c r="M204" s="244" t="s">
        <v>1</v>
      </c>
      <c r="N204" s="245" t="s">
        <v>42</v>
      </c>
      <c r="O204" s="91"/>
      <c r="P204" s="246">
        <f>O204*H204</f>
        <v>0</v>
      </c>
      <c r="Q204" s="246">
        <v>4E-05</v>
      </c>
      <c r="R204" s="246">
        <f>Q204*H204</f>
        <v>0.0012776000000000003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147</v>
      </c>
      <c r="AT204" s="248" t="s">
        <v>143</v>
      </c>
      <c r="AU204" s="248" t="s">
        <v>148</v>
      </c>
      <c r="AY204" s="17" t="s">
        <v>140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148</v>
      </c>
      <c r="BK204" s="249">
        <f>ROUND(I204*H204,2)</f>
        <v>0</v>
      </c>
      <c r="BL204" s="17" t="s">
        <v>147</v>
      </c>
      <c r="BM204" s="248" t="s">
        <v>224</v>
      </c>
    </row>
    <row r="205" spans="1:51" s="13" customFormat="1" ht="12">
      <c r="A205" s="13"/>
      <c r="B205" s="250"/>
      <c r="C205" s="251"/>
      <c r="D205" s="252" t="s">
        <v>157</v>
      </c>
      <c r="E205" s="253" t="s">
        <v>1</v>
      </c>
      <c r="F205" s="254" t="s">
        <v>225</v>
      </c>
      <c r="G205" s="251"/>
      <c r="H205" s="255">
        <v>31.94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1" t="s">
        <v>157</v>
      </c>
      <c r="AU205" s="261" t="s">
        <v>148</v>
      </c>
      <c r="AV205" s="13" t="s">
        <v>148</v>
      </c>
      <c r="AW205" s="13" t="s">
        <v>32</v>
      </c>
      <c r="AX205" s="13" t="s">
        <v>84</v>
      </c>
      <c r="AY205" s="261" t="s">
        <v>140</v>
      </c>
    </row>
    <row r="206" spans="1:63" s="12" customFormat="1" ht="22.8" customHeight="1">
      <c r="A206" s="12"/>
      <c r="B206" s="220"/>
      <c r="C206" s="221"/>
      <c r="D206" s="222" t="s">
        <v>75</v>
      </c>
      <c r="E206" s="234" t="s">
        <v>226</v>
      </c>
      <c r="F206" s="234" t="s">
        <v>227</v>
      </c>
      <c r="G206" s="221"/>
      <c r="H206" s="221"/>
      <c r="I206" s="224"/>
      <c r="J206" s="235">
        <f>BK206</f>
        <v>0</v>
      </c>
      <c r="K206" s="221"/>
      <c r="L206" s="226"/>
      <c r="M206" s="227"/>
      <c r="N206" s="228"/>
      <c r="O206" s="228"/>
      <c r="P206" s="229">
        <f>SUM(P207:P241)</f>
        <v>0</v>
      </c>
      <c r="Q206" s="228"/>
      <c r="R206" s="229">
        <f>SUM(R207:R241)</f>
        <v>0</v>
      </c>
      <c r="S206" s="228"/>
      <c r="T206" s="230">
        <f>SUM(T207:T241)</f>
        <v>3.5673210000000006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1" t="s">
        <v>84</v>
      </c>
      <c r="AT206" s="232" t="s">
        <v>75</v>
      </c>
      <c r="AU206" s="232" t="s">
        <v>84</v>
      </c>
      <c r="AY206" s="231" t="s">
        <v>140</v>
      </c>
      <c r="BK206" s="233">
        <f>SUM(BK207:BK241)</f>
        <v>0</v>
      </c>
    </row>
    <row r="207" spans="1:65" s="2" customFormat="1" ht="16.5" customHeight="1">
      <c r="A207" s="38"/>
      <c r="B207" s="39"/>
      <c r="C207" s="236" t="s">
        <v>228</v>
      </c>
      <c r="D207" s="236" t="s">
        <v>143</v>
      </c>
      <c r="E207" s="237" t="s">
        <v>229</v>
      </c>
      <c r="F207" s="238" t="s">
        <v>230</v>
      </c>
      <c r="G207" s="239" t="s">
        <v>155</v>
      </c>
      <c r="H207" s="240">
        <v>26.515</v>
      </c>
      <c r="I207" s="241"/>
      <c r="J207" s="242">
        <f>ROUND(I207*H207,2)</f>
        <v>0</v>
      </c>
      <c r="K207" s="243"/>
      <c r="L207" s="44"/>
      <c r="M207" s="244" t="s">
        <v>1</v>
      </c>
      <c r="N207" s="245" t="s">
        <v>42</v>
      </c>
      <c r="O207" s="91"/>
      <c r="P207" s="246">
        <f>O207*H207</f>
        <v>0</v>
      </c>
      <c r="Q207" s="246">
        <v>0</v>
      </c>
      <c r="R207" s="246">
        <f>Q207*H207</f>
        <v>0</v>
      </c>
      <c r="S207" s="246">
        <v>0.1</v>
      </c>
      <c r="T207" s="247">
        <f>S207*H207</f>
        <v>2.6515000000000004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147</v>
      </c>
      <c r="AT207" s="248" t="s">
        <v>143</v>
      </c>
      <c r="AU207" s="248" t="s">
        <v>148</v>
      </c>
      <c r="AY207" s="17" t="s">
        <v>140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148</v>
      </c>
      <c r="BK207" s="249">
        <f>ROUND(I207*H207,2)</f>
        <v>0</v>
      </c>
      <c r="BL207" s="17" t="s">
        <v>147</v>
      </c>
      <c r="BM207" s="248" t="s">
        <v>231</v>
      </c>
    </row>
    <row r="208" spans="1:51" s="13" customFormat="1" ht="12">
      <c r="A208" s="13"/>
      <c r="B208" s="250"/>
      <c r="C208" s="251"/>
      <c r="D208" s="252" t="s">
        <v>157</v>
      </c>
      <c r="E208" s="253" t="s">
        <v>1</v>
      </c>
      <c r="F208" s="254" t="s">
        <v>232</v>
      </c>
      <c r="G208" s="251"/>
      <c r="H208" s="255">
        <v>25.025</v>
      </c>
      <c r="I208" s="256"/>
      <c r="J208" s="251"/>
      <c r="K208" s="251"/>
      <c r="L208" s="257"/>
      <c r="M208" s="258"/>
      <c r="N208" s="259"/>
      <c r="O208" s="259"/>
      <c r="P208" s="259"/>
      <c r="Q208" s="259"/>
      <c r="R208" s="259"/>
      <c r="S208" s="259"/>
      <c r="T208" s="26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1" t="s">
        <v>157</v>
      </c>
      <c r="AU208" s="261" t="s">
        <v>148</v>
      </c>
      <c r="AV208" s="13" t="s">
        <v>148</v>
      </c>
      <c r="AW208" s="13" t="s">
        <v>32</v>
      </c>
      <c r="AX208" s="13" t="s">
        <v>76</v>
      </c>
      <c r="AY208" s="261" t="s">
        <v>140</v>
      </c>
    </row>
    <row r="209" spans="1:51" s="13" customFormat="1" ht="12">
      <c r="A209" s="13"/>
      <c r="B209" s="250"/>
      <c r="C209" s="251"/>
      <c r="D209" s="252" t="s">
        <v>157</v>
      </c>
      <c r="E209" s="253" t="s">
        <v>1</v>
      </c>
      <c r="F209" s="254" t="s">
        <v>233</v>
      </c>
      <c r="G209" s="251"/>
      <c r="H209" s="255">
        <v>6.63</v>
      </c>
      <c r="I209" s="256"/>
      <c r="J209" s="251"/>
      <c r="K209" s="251"/>
      <c r="L209" s="257"/>
      <c r="M209" s="258"/>
      <c r="N209" s="259"/>
      <c r="O209" s="259"/>
      <c r="P209" s="259"/>
      <c r="Q209" s="259"/>
      <c r="R209" s="259"/>
      <c r="S209" s="259"/>
      <c r="T209" s="26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1" t="s">
        <v>157</v>
      </c>
      <c r="AU209" s="261" t="s">
        <v>148</v>
      </c>
      <c r="AV209" s="13" t="s">
        <v>148</v>
      </c>
      <c r="AW209" s="13" t="s">
        <v>32</v>
      </c>
      <c r="AX209" s="13" t="s">
        <v>76</v>
      </c>
      <c r="AY209" s="261" t="s">
        <v>140</v>
      </c>
    </row>
    <row r="210" spans="1:51" s="14" customFormat="1" ht="12">
      <c r="A210" s="14"/>
      <c r="B210" s="262"/>
      <c r="C210" s="263"/>
      <c r="D210" s="252" t="s">
        <v>157</v>
      </c>
      <c r="E210" s="264" t="s">
        <v>1</v>
      </c>
      <c r="F210" s="265" t="s">
        <v>160</v>
      </c>
      <c r="G210" s="263"/>
      <c r="H210" s="264" t="s">
        <v>1</v>
      </c>
      <c r="I210" s="266"/>
      <c r="J210" s="263"/>
      <c r="K210" s="263"/>
      <c r="L210" s="267"/>
      <c r="M210" s="268"/>
      <c r="N210" s="269"/>
      <c r="O210" s="269"/>
      <c r="P210" s="269"/>
      <c r="Q210" s="269"/>
      <c r="R210" s="269"/>
      <c r="S210" s="269"/>
      <c r="T210" s="27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1" t="s">
        <v>157</v>
      </c>
      <c r="AU210" s="271" t="s">
        <v>148</v>
      </c>
      <c r="AV210" s="14" t="s">
        <v>84</v>
      </c>
      <c r="AW210" s="14" t="s">
        <v>32</v>
      </c>
      <c r="AX210" s="14" t="s">
        <v>76</v>
      </c>
      <c r="AY210" s="271" t="s">
        <v>140</v>
      </c>
    </row>
    <row r="211" spans="1:51" s="13" customFormat="1" ht="12">
      <c r="A211" s="13"/>
      <c r="B211" s="250"/>
      <c r="C211" s="251"/>
      <c r="D211" s="252" t="s">
        <v>157</v>
      </c>
      <c r="E211" s="253" t="s">
        <v>1</v>
      </c>
      <c r="F211" s="254" t="s">
        <v>234</v>
      </c>
      <c r="G211" s="251"/>
      <c r="H211" s="255">
        <v>-2.364</v>
      </c>
      <c r="I211" s="256"/>
      <c r="J211" s="251"/>
      <c r="K211" s="251"/>
      <c r="L211" s="257"/>
      <c r="M211" s="258"/>
      <c r="N211" s="259"/>
      <c r="O211" s="259"/>
      <c r="P211" s="259"/>
      <c r="Q211" s="259"/>
      <c r="R211" s="259"/>
      <c r="S211" s="259"/>
      <c r="T211" s="26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1" t="s">
        <v>157</v>
      </c>
      <c r="AU211" s="261" t="s">
        <v>148</v>
      </c>
      <c r="AV211" s="13" t="s">
        <v>148</v>
      </c>
      <c r="AW211" s="13" t="s">
        <v>32</v>
      </c>
      <c r="AX211" s="13" t="s">
        <v>76</v>
      </c>
      <c r="AY211" s="261" t="s">
        <v>140</v>
      </c>
    </row>
    <row r="212" spans="1:51" s="13" customFormat="1" ht="12">
      <c r="A212" s="13"/>
      <c r="B212" s="250"/>
      <c r="C212" s="251"/>
      <c r="D212" s="252" t="s">
        <v>157</v>
      </c>
      <c r="E212" s="253" t="s">
        <v>1</v>
      </c>
      <c r="F212" s="254" t="s">
        <v>235</v>
      </c>
      <c r="G212" s="251"/>
      <c r="H212" s="255">
        <v>-1.2</v>
      </c>
      <c r="I212" s="256"/>
      <c r="J212" s="251"/>
      <c r="K212" s="251"/>
      <c r="L212" s="257"/>
      <c r="M212" s="258"/>
      <c r="N212" s="259"/>
      <c r="O212" s="259"/>
      <c r="P212" s="259"/>
      <c r="Q212" s="259"/>
      <c r="R212" s="259"/>
      <c r="S212" s="259"/>
      <c r="T212" s="26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1" t="s">
        <v>157</v>
      </c>
      <c r="AU212" s="261" t="s">
        <v>148</v>
      </c>
      <c r="AV212" s="13" t="s">
        <v>148</v>
      </c>
      <c r="AW212" s="13" t="s">
        <v>32</v>
      </c>
      <c r="AX212" s="13" t="s">
        <v>76</v>
      </c>
      <c r="AY212" s="261" t="s">
        <v>140</v>
      </c>
    </row>
    <row r="213" spans="1:51" s="13" customFormat="1" ht="12">
      <c r="A213" s="13"/>
      <c r="B213" s="250"/>
      <c r="C213" s="251"/>
      <c r="D213" s="252" t="s">
        <v>157</v>
      </c>
      <c r="E213" s="253" t="s">
        <v>1</v>
      </c>
      <c r="F213" s="254" t="s">
        <v>161</v>
      </c>
      <c r="G213" s="251"/>
      <c r="H213" s="255">
        <v>-1.576</v>
      </c>
      <c r="I213" s="256"/>
      <c r="J213" s="251"/>
      <c r="K213" s="251"/>
      <c r="L213" s="257"/>
      <c r="M213" s="258"/>
      <c r="N213" s="259"/>
      <c r="O213" s="259"/>
      <c r="P213" s="259"/>
      <c r="Q213" s="259"/>
      <c r="R213" s="259"/>
      <c r="S213" s="259"/>
      <c r="T213" s="26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1" t="s">
        <v>157</v>
      </c>
      <c r="AU213" s="261" t="s">
        <v>148</v>
      </c>
      <c r="AV213" s="13" t="s">
        <v>148</v>
      </c>
      <c r="AW213" s="13" t="s">
        <v>32</v>
      </c>
      <c r="AX213" s="13" t="s">
        <v>76</v>
      </c>
      <c r="AY213" s="261" t="s">
        <v>140</v>
      </c>
    </row>
    <row r="214" spans="1:51" s="15" customFormat="1" ht="12">
      <c r="A214" s="15"/>
      <c r="B214" s="272"/>
      <c r="C214" s="273"/>
      <c r="D214" s="252" t="s">
        <v>157</v>
      </c>
      <c r="E214" s="274" t="s">
        <v>1</v>
      </c>
      <c r="F214" s="275" t="s">
        <v>163</v>
      </c>
      <c r="G214" s="273"/>
      <c r="H214" s="276">
        <v>26.515</v>
      </c>
      <c r="I214" s="277"/>
      <c r="J214" s="273"/>
      <c r="K214" s="273"/>
      <c r="L214" s="278"/>
      <c r="M214" s="279"/>
      <c r="N214" s="280"/>
      <c r="O214" s="280"/>
      <c r="P214" s="280"/>
      <c r="Q214" s="280"/>
      <c r="R214" s="280"/>
      <c r="S214" s="280"/>
      <c r="T214" s="28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2" t="s">
        <v>157</v>
      </c>
      <c r="AU214" s="282" t="s">
        <v>148</v>
      </c>
      <c r="AV214" s="15" t="s">
        <v>147</v>
      </c>
      <c r="AW214" s="15" t="s">
        <v>32</v>
      </c>
      <c r="AX214" s="15" t="s">
        <v>84</v>
      </c>
      <c r="AY214" s="282" t="s">
        <v>140</v>
      </c>
    </row>
    <row r="215" spans="1:65" s="2" customFormat="1" ht="16.5" customHeight="1">
      <c r="A215" s="38"/>
      <c r="B215" s="39"/>
      <c r="C215" s="236" t="s">
        <v>236</v>
      </c>
      <c r="D215" s="236" t="s">
        <v>143</v>
      </c>
      <c r="E215" s="237" t="s">
        <v>237</v>
      </c>
      <c r="F215" s="238" t="s">
        <v>238</v>
      </c>
      <c r="G215" s="239" t="s">
        <v>155</v>
      </c>
      <c r="H215" s="240">
        <v>3.94</v>
      </c>
      <c r="I215" s="241"/>
      <c r="J215" s="242">
        <f>ROUND(I215*H215,2)</f>
        <v>0</v>
      </c>
      <c r="K215" s="243"/>
      <c r="L215" s="44"/>
      <c r="M215" s="244" t="s">
        <v>1</v>
      </c>
      <c r="N215" s="245" t="s">
        <v>42</v>
      </c>
      <c r="O215" s="91"/>
      <c r="P215" s="246">
        <f>O215*H215</f>
        <v>0</v>
      </c>
      <c r="Q215" s="246">
        <v>0</v>
      </c>
      <c r="R215" s="246">
        <f>Q215*H215</f>
        <v>0</v>
      </c>
      <c r="S215" s="246">
        <v>0.076</v>
      </c>
      <c r="T215" s="247">
        <f>S215*H215</f>
        <v>0.29944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147</v>
      </c>
      <c r="AT215" s="248" t="s">
        <v>143</v>
      </c>
      <c r="AU215" s="248" t="s">
        <v>148</v>
      </c>
      <c r="AY215" s="17" t="s">
        <v>140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148</v>
      </c>
      <c r="BK215" s="249">
        <f>ROUND(I215*H215,2)</f>
        <v>0</v>
      </c>
      <c r="BL215" s="17" t="s">
        <v>147</v>
      </c>
      <c r="BM215" s="248" t="s">
        <v>239</v>
      </c>
    </row>
    <row r="216" spans="1:51" s="13" customFormat="1" ht="12">
      <c r="A216" s="13"/>
      <c r="B216" s="250"/>
      <c r="C216" s="251"/>
      <c r="D216" s="252" t="s">
        <v>157</v>
      </c>
      <c r="E216" s="253" t="s">
        <v>1</v>
      </c>
      <c r="F216" s="254" t="s">
        <v>240</v>
      </c>
      <c r="G216" s="251"/>
      <c r="H216" s="255">
        <v>2.364</v>
      </c>
      <c r="I216" s="256"/>
      <c r="J216" s="251"/>
      <c r="K216" s="251"/>
      <c r="L216" s="257"/>
      <c r="M216" s="258"/>
      <c r="N216" s="259"/>
      <c r="O216" s="259"/>
      <c r="P216" s="259"/>
      <c r="Q216" s="259"/>
      <c r="R216" s="259"/>
      <c r="S216" s="259"/>
      <c r="T216" s="26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1" t="s">
        <v>157</v>
      </c>
      <c r="AU216" s="261" t="s">
        <v>148</v>
      </c>
      <c r="AV216" s="13" t="s">
        <v>148</v>
      </c>
      <c r="AW216" s="13" t="s">
        <v>32</v>
      </c>
      <c r="AX216" s="13" t="s">
        <v>76</v>
      </c>
      <c r="AY216" s="261" t="s">
        <v>140</v>
      </c>
    </row>
    <row r="217" spans="1:51" s="13" customFormat="1" ht="12">
      <c r="A217" s="13"/>
      <c r="B217" s="250"/>
      <c r="C217" s="251"/>
      <c r="D217" s="252" t="s">
        <v>157</v>
      </c>
      <c r="E217" s="253" t="s">
        <v>1</v>
      </c>
      <c r="F217" s="254" t="s">
        <v>241</v>
      </c>
      <c r="G217" s="251"/>
      <c r="H217" s="255">
        <v>1.576</v>
      </c>
      <c r="I217" s="256"/>
      <c r="J217" s="251"/>
      <c r="K217" s="251"/>
      <c r="L217" s="257"/>
      <c r="M217" s="258"/>
      <c r="N217" s="259"/>
      <c r="O217" s="259"/>
      <c r="P217" s="259"/>
      <c r="Q217" s="259"/>
      <c r="R217" s="259"/>
      <c r="S217" s="259"/>
      <c r="T217" s="26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1" t="s">
        <v>157</v>
      </c>
      <c r="AU217" s="261" t="s">
        <v>148</v>
      </c>
      <c r="AV217" s="13" t="s">
        <v>148</v>
      </c>
      <c r="AW217" s="13" t="s">
        <v>32</v>
      </c>
      <c r="AX217" s="13" t="s">
        <v>76</v>
      </c>
      <c r="AY217" s="261" t="s">
        <v>140</v>
      </c>
    </row>
    <row r="218" spans="1:51" s="15" customFormat="1" ht="12">
      <c r="A218" s="15"/>
      <c r="B218" s="272"/>
      <c r="C218" s="273"/>
      <c r="D218" s="252" t="s">
        <v>157</v>
      </c>
      <c r="E218" s="274" t="s">
        <v>1</v>
      </c>
      <c r="F218" s="275" t="s">
        <v>163</v>
      </c>
      <c r="G218" s="273"/>
      <c r="H218" s="276">
        <v>3.94</v>
      </c>
      <c r="I218" s="277"/>
      <c r="J218" s="273"/>
      <c r="K218" s="273"/>
      <c r="L218" s="278"/>
      <c r="M218" s="279"/>
      <c r="N218" s="280"/>
      <c r="O218" s="280"/>
      <c r="P218" s="280"/>
      <c r="Q218" s="280"/>
      <c r="R218" s="280"/>
      <c r="S218" s="280"/>
      <c r="T218" s="28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2" t="s">
        <v>157</v>
      </c>
      <c r="AU218" s="282" t="s">
        <v>148</v>
      </c>
      <c r="AV218" s="15" t="s">
        <v>147</v>
      </c>
      <c r="AW218" s="15" t="s">
        <v>32</v>
      </c>
      <c r="AX218" s="15" t="s">
        <v>84</v>
      </c>
      <c r="AY218" s="282" t="s">
        <v>140</v>
      </c>
    </row>
    <row r="219" spans="1:65" s="2" customFormat="1" ht="21.75" customHeight="1">
      <c r="A219" s="38"/>
      <c r="B219" s="39"/>
      <c r="C219" s="236" t="s">
        <v>8</v>
      </c>
      <c r="D219" s="236" t="s">
        <v>143</v>
      </c>
      <c r="E219" s="237" t="s">
        <v>242</v>
      </c>
      <c r="F219" s="238" t="s">
        <v>243</v>
      </c>
      <c r="G219" s="239" t="s">
        <v>155</v>
      </c>
      <c r="H219" s="240">
        <v>1.725</v>
      </c>
      <c r="I219" s="241"/>
      <c r="J219" s="242">
        <f>ROUND(I219*H219,2)</f>
        <v>0</v>
      </c>
      <c r="K219" s="243"/>
      <c r="L219" s="44"/>
      <c r="M219" s="244" t="s">
        <v>1</v>
      </c>
      <c r="N219" s="245" t="s">
        <v>42</v>
      </c>
      <c r="O219" s="91"/>
      <c r="P219" s="246">
        <f>O219*H219</f>
        <v>0</v>
      </c>
      <c r="Q219" s="246">
        <v>0</v>
      </c>
      <c r="R219" s="246">
        <f>Q219*H219</f>
        <v>0</v>
      </c>
      <c r="S219" s="246">
        <v>0.068</v>
      </c>
      <c r="T219" s="247">
        <f>S219*H219</f>
        <v>0.11730000000000002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147</v>
      </c>
      <c r="AT219" s="248" t="s">
        <v>143</v>
      </c>
      <c r="AU219" s="248" t="s">
        <v>148</v>
      </c>
      <c r="AY219" s="17" t="s">
        <v>140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148</v>
      </c>
      <c r="BK219" s="249">
        <f>ROUND(I219*H219,2)</f>
        <v>0</v>
      </c>
      <c r="BL219" s="17" t="s">
        <v>147</v>
      </c>
      <c r="BM219" s="248" t="s">
        <v>244</v>
      </c>
    </row>
    <row r="220" spans="1:51" s="13" customFormat="1" ht="12">
      <c r="A220" s="13"/>
      <c r="B220" s="250"/>
      <c r="C220" s="251"/>
      <c r="D220" s="252" t="s">
        <v>157</v>
      </c>
      <c r="E220" s="253" t="s">
        <v>1</v>
      </c>
      <c r="F220" s="254" t="s">
        <v>245</v>
      </c>
      <c r="G220" s="251"/>
      <c r="H220" s="255">
        <v>1.725</v>
      </c>
      <c r="I220" s="256"/>
      <c r="J220" s="251"/>
      <c r="K220" s="251"/>
      <c r="L220" s="257"/>
      <c r="M220" s="258"/>
      <c r="N220" s="259"/>
      <c r="O220" s="259"/>
      <c r="P220" s="259"/>
      <c r="Q220" s="259"/>
      <c r="R220" s="259"/>
      <c r="S220" s="259"/>
      <c r="T220" s="26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1" t="s">
        <v>157</v>
      </c>
      <c r="AU220" s="261" t="s">
        <v>148</v>
      </c>
      <c r="AV220" s="13" t="s">
        <v>148</v>
      </c>
      <c r="AW220" s="13" t="s">
        <v>32</v>
      </c>
      <c r="AX220" s="13" t="s">
        <v>84</v>
      </c>
      <c r="AY220" s="261" t="s">
        <v>140</v>
      </c>
    </row>
    <row r="221" spans="1:65" s="2" customFormat="1" ht="16.5" customHeight="1">
      <c r="A221" s="38"/>
      <c r="B221" s="39"/>
      <c r="C221" s="236" t="s">
        <v>246</v>
      </c>
      <c r="D221" s="236" t="s">
        <v>143</v>
      </c>
      <c r="E221" s="237" t="s">
        <v>247</v>
      </c>
      <c r="F221" s="238" t="s">
        <v>248</v>
      </c>
      <c r="G221" s="239" t="s">
        <v>146</v>
      </c>
      <c r="H221" s="240">
        <v>3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42</v>
      </c>
      <c r="O221" s="91"/>
      <c r="P221" s="246">
        <f>O221*H221</f>
        <v>0</v>
      </c>
      <c r="Q221" s="246">
        <v>0</v>
      </c>
      <c r="R221" s="246">
        <f>Q221*H221</f>
        <v>0</v>
      </c>
      <c r="S221" s="246">
        <v>0.0031</v>
      </c>
      <c r="T221" s="247">
        <f>S221*H221</f>
        <v>0.0093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147</v>
      </c>
      <c r="AT221" s="248" t="s">
        <v>143</v>
      </c>
      <c r="AU221" s="248" t="s">
        <v>148</v>
      </c>
      <c r="AY221" s="17" t="s">
        <v>140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7" t="s">
        <v>148</v>
      </c>
      <c r="BK221" s="249">
        <f>ROUND(I221*H221,2)</f>
        <v>0</v>
      </c>
      <c r="BL221" s="17" t="s">
        <v>147</v>
      </c>
      <c r="BM221" s="248" t="s">
        <v>249</v>
      </c>
    </row>
    <row r="222" spans="1:65" s="2" customFormat="1" ht="16.5" customHeight="1">
      <c r="A222" s="38"/>
      <c r="B222" s="39"/>
      <c r="C222" s="236" t="s">
        <v>250</v>
      </c>
      <c r="D222" s="236" t="s">
        <v>143</v>
      </c>
      <c r="E222" s="237" t="s">
        <v>251</v>
      </c>
      <c r="F222" s="238" t="s">
        <v>252</v>
      </c>
      <c r="G222" s="239" t="s">
        <v>253</v>
      </c>
      <c r="H222" s="240">
        <v>1</v>
      </c>
      <c r="I222" s="241"/>
      <c r="J222" s="242">
        <f>ROUND(I222*H222,2)</f>
        <v>0</v>
      </c>
      <c r="K222" s="243"/>
      <c r="L222" s="44"/>
      <c r="M222" s="244" t="s">
        <v>1</v>
      </c>
      <c r="N222" s="245" t="s">
        <v>42</v>
      </c>
      <c r="O222" s="91"/>
      <c r="P222" s="246">
        <f>O222*H222</f>
        <v>0</v>
      </c>
      <c r="Q222" s="246">
        <v>0</v>
      </c>
      <c r="R222" s="246">
        <f>Q222*H222</f>
        <v>0</v>
      </c>
      <c r="S222" s="246">
        <v>0.01933</v>
      </c>
      <c r="T222" s="247">
        <f>S222*H222</f>
        <v>0.01933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8" t="s">
        <v>147</v>
      </c>
      <c r="AT222" s="248" t="s">
        <v>143</v>
      </c>
      <c r="AU222" s="248" t="s">
        <v>148</v>
      </c>
      <c r="AY222" s="17" t="s">
        <v>140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7" t="s">
        <v>148</v>
      </c>
      <c r="BK222" s="249">
        <f>ROUND(I222*H222,2)</f>
        <v>0</v>
      </c>
      <c r="BL222" s="17" t="s">
        <v>147</v>
      </c>
      <c r="BM222" s="248" t="s">
        <v>254</v>
      </c>
    </row>
    <row r="223" spans="1:65" s="2" customFormat="1" ht="16.5" customHeight="1">
      <c r="A223" s="38"/>
      <c r="B223" s="39"/>
      <c r="C223" s="236" t="s">
        <v>255</v>
      </c>
      <c r="D223" s="236" t="s">
        <v>143</v>
      </c>
      <c r="E223" s="237" t="s">
        <v>256</v>
      </c>
      <c r="F223" s="238" t="s">
        <v>257</v>
      </c>
      <c r="G223" s="239" t="s">
        <v>253</v>
      </c>
      <c r="H223" s="240">
        <v>1</v>
      </c>
      <c r="I223" s="241"/>
      <c r="J223" s="242">
        <f>ROUND(I223*H223,2)</f>
        <v>0</v>
      </c>
      <c r="K223" s="243"/>
      <c r="L223" s="44"/>
      <c r="M223" s="244" t="s">
        <v>1</v>
      </c>
      <c r="N223" s="245" t="s">
        <v>42</v>
      </c>
      <c r="O223" s="91"/>
      <c r="P223" s="246">
        <f>O223*H223</f>
        <v>0</v>
      </c>
      <c r="Q223" s="246">
        <v>0</v>
      </c>
      <c r="R223" s="246">
        <f>Q223*H223</f>
        <v>0</v>
      </c>
      <c r="S223" s="246">
        <v>0.01946</v>
      </c>
      <c r="T223" s="247">
        <f>S223*H223</f>
        <v>0.01946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147</v>
      </c>
      <c r="AT223" s="248" t="s">
        <v>143</v>
      </c>
      <c r="AU223" s="248" t="s">
        <v>148</v>
      </c>
      <c r="AY223" s="17" t="s">
        <v>140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148</v>
      </c>
      <c r="BK223" s="249">
        <f>ROUND(I223*H223,2)</f>
        <v>0</v>
      </c>
      <c r="BL223" s="17" t="s">
        <v>147</v>
      </c>
      <c r="BM223" s="248" t="s">
        <v>258</v>
      </c>
    </row>
    <row r="224" spans="1:65" s="2" customFormat="1" ht="16.5" customHeight="1">
      <c r="A224" s="38"/>
      <c r="B224" s="39"/>
      <c r="C224" s="236" t="s">
        <v>259</v>
      </c>
      <c r="D224" s="236" t="s">
        <v>143</v>
      </c>
      <c r="E224" s="237" t="s">
        <v>260</v>
      </c>
      <c r="F224" s="238" t="s">
        <v>261</v>
      </c>
      <c r="G224" s="239" t="s">
        <v>253</v>
      </c>
      <c r="H224" s="240">
        <v>1</v>
      </c>
      <c r="I224" s="241"/>
      <c r="J224" s="242">
        <f>ROUND(I224*H224,2)</f>
        <v>0</v>
      </c>
      <c r="K224" s="243"/>
      <c r="L224" s="44"/>
      <c r="M224" s="244" t="s">
        <v>1</v>
      </c>
      <c r="N224" s="245" t="s">
        <v>42</v>
      </c>
      <c r="O224" s="91"/>
      <c r="P224" s="246">
        <f>O224*H224</f>
        <v>0</v>
      </c>
      <c r="Q224" s="246">
        <v>0</v>
      </c>
      <c r="R224" s="246">
        <f>Q224*H224</f>
        <v>0</v>
      </c>
      <c r="S224" s="246">
        <v>0.0329</v>
      </c>
      <c r="T224" s="247">
        <f>S224*H224</f>
        <v>0.0329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8" t="s">
        <v>147</v>
      </c>
      <c r="AT224" s="248" t="s">
        <v>143</v>
      </c>
      <c r="AU224" s="248" t="s">
        <v>148</v>
      </c>
      <c r="AY224" s="17" t="s">
        <v>140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148</v>
      </c>
      <c r="BK224" s="249">
        <f>ROUND(I224*H224,2)</f>
        <v>0</v>
      </c>
      <c r="BL224" s="17" t="s">
        <v>147</v>
      </c>
      <c r="BM224" s="248" t="s">
        <v>262</v>
      </c>
    </row>
    <row r="225" spans="1:65" s="2" customFormat="1" ht="21.75" customHeight="1">
      <c r="A225" s="38"/>
      <c r="B225" s="39"/>
      <c r="C225" s="236" t="s">
        <v>263</v>
      </c>
      <c r="D225" s="236" t="s">
        <v>143</v>
      </c>
      <c r="E225" s="237" t="s">
        <v>264</v>
      </c>
      <c r="F225" s="238" t="s">
        <v>265</v>
      </c>
      <c r="G225" s="239" t="s">
        <v>253</v>
      </c>
      <c r="H225" s="240">
        <v>1</v>
      </c>
      <c r="I225" s="241"/>
      <c r="J225" s="242">
        <f>ROUND(I225*H225,2)</f>
        <v>0</v>
      </c>
      <c r="K225" s="243"/>
      <c r="L225" s="44"/>
      <c r="M225" s="244" t="s">
        <v>1</v>
      </c>
      <c r="N225" s="245" t="s">
        <v>42</v>
      </c>
      <c r="O225" s="91"/>
      <c r="P225" s="246">
        <f>O225*H225</f>
        <v>0</v>
      </c>
      <c r="Q225" s="246">
        <v>0</v>
      </c>
      <c r="R225" s="246">
        <f>Q225*H225</f>
        <v>0</v>
      </c>
      <c r="S225" s="246">
        <v>0.0092</v>
      </c>
      <c r="T225" s="247">
        <f>S225*H225</f>
        <v>0.0092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8" t="s">
        <v>147</v>
      </c>
      <c r="AT225" s="248" t="s">
        <v>143</v>
      </c>
      <c r="AU225" s="248" t="s">
        <v>148</v>
      </c>
      <c r="AY225" s="17" t="s">
        <v>140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148</v>
      </c>
      <c r="BK225" s="249">
        <f>ROUND(I225*H225,2)</f>
        <v>0</v>
      </c>
      <c r="BL225" s="17" t="s">
        <v>147</v>
      </c>
      <c r="BM225" s="248" t="s">
        <v>266</v>
      </c>
    </row>
    <row r="226" spans="1:65" s="2" customFormat="1" ht="16.5" customHeight="1">
      <c r="A226" s="38"/>
      <c r="B226" s="39"/>
      <c r="C226" s="236" t="s">
        <v>7</v>
      </c>
      <c r="D226" s="236" t="s">
        <v>143</v>
      </c>
      <c r="E226" s="237" t="s">
        <v>267</v>
      </c>
      <c r="F226" s="238" t="s">
        <v>268</v>
      </c>
      <c r="G226" s="239" t="s">
        <v>253</v>
      </c>
      <c r="H226" s="240">
        <v>1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42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0.00156</v>
      </c>
      <c r="T226" s="247">
        <f>S226*H226</f>
        <v>0.00156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147</v>
      </c>
      <c r="AT226" s="248" t="s">
        <v>143</v>
      </c>
      <c r="AU226" s="248" t="s">
        <v>148</v>
      </c>
      <c r="AY226" s="17" t="s">
        <v>140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7" t="s">
        <v>148</v>
      </c>
      <c r="BK226" s="249">
        <f>ROUND(I226*H226,2)</f>
        <v>0</v>
      </c>
      <c r="BL226" s="17" t="s">
        <v>147</v>
      </c>
      <c r="BM226" s="248" t="s">
        <v>269</v>
      </c>
    </row>
    <row r="227" spans="1:65" s="2" customFormat="1" ht="16.5" customHeight="1">
      <c r="A227" s="38"/>
      <c r="B227" s="39"/>
      <c r="C227" s="236" t="s">
        <v>270</v>
      </c>
      <c r="D227" s="236" t="s">
        <v>143</v>
      </c>
      <c r="E227" s="237" t="s">
        <v>271</v>
      </c>
      <c r="F227" s="238" t="s">
        <v>272</v>
      </c>
      <c r="G227" s="239" t="s">
        <v>253</v>
      </c>
      <c r="H227" s="240">
        <v>2</v>
      </c>
      <c r="I227" s="241"/>
      <c r="J227" s="242">
        <f>ROUND(I227*H227,2)</f>
        <v>0</v>
      </c>
      <c r="K227" s="243"/>
      <c r="L227" s="44"/>
      <c r="M227" s="244" t="s">
        <v>1</v>
      </c>
      <c r="N227" s="245" t="s">
        <v>42</v>
      </c>
      <c r="O227" s="91"/>
      <c r="P227" s="246">
        <f>O227*H227</f>
        <v>0</v>
      </c>
      <c r="Q227" s="246">
        <v>0</v>
      </c>
      <c r="R227" s="246">
        <f>Q227*H227</f>
        <v>0</v>
      </c>
      <c r="S227" s="246">
        <v>0.00086</v>
      </c>
      <c r="T227" s="247">
        <f>S227*H227</f>
        <v>0.00172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8" t="s">
        <v>147</v>
      </c>
      <c r="AT227" s="248" t="s">
        <v>143</v>
      </c>
      <c r="AU227" s="248" t="s">
        <v>148</v>
      </c>
      <c r="AY227" s="17" t="s">
        <v>140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7" t="s">
        <v>148</v>
      </c>
      <c r="BK227" s="249">
        <f>ROUND(I227*H227,2)</f>
        <v>0</v>
      </c>
      <c r="BL227" s="17" t="s">
        <v>147</v>
      </c>
      <c r="BM227" s="248" t="s">
        <v>273</v>
      </c>
    </row>
    <row r="228" spans="1:65" s="2" customFormat="1" ht="21.75" customHeight="1">
      <c r="A228" s="38"/>
      <c r="B228" s="39"/>
      <c r="C228" s="236" t="s">
        <v>274</v>
      </c>
      <c r="D228" s="236" t="s">
        <v>143</v>
      </c>
      <c r="E228" s="237" t="s">
        <v>275</v>
      </c>
      <c r="F228" s="238" t="s">
        <v>276</v>
      </c>
      <c r="G228" s="239" t="s">
        <v>155</v>
      </c>
      <c r="H228" s="240">
        <v>3.528</v>
      </c>
      <c r="I228" s="241"/>
      <c r="J228" s="242">
        <f>ROUND(I228*H228,2)</f>
        <v>0</v>
      </c>
      <c r="K228" s="243"/>
      <c r="L228" s="44"/>
      <c r="M228" s="244" t="s">
        <v>1</v>
      </c>
      <c r="N228" s="245" t="s">
        <v>42</v>
      </c>
      <c r="O228" s="91"/>
      <c r="P228" s="246">
        <f>O228*H228</f>
        <v>0</v>
      </c>
      <c r="Q228" s="246">
        <v>0</v>
      </c>
      <c r="R228" s="246">
        <f>Q228*H228</f>
        <v>0</v>
      </c>
      <c r="S228" s="246">
        <v>0.01725</v>
      </c>
      <c r="T228" s="247">
        <f>S228*H228</f>
        <v>0.060858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8" t="s">
        <v>147</v>
      </c>
      <c r="AT228" s="248" t="s">
        <v>143</v>
      </c>
      <c r="AU228" s="248" t="s">
        <v>148</v>
      </c>
      <c r="AY228" s="17" t="s">
        <v>140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7" t="s">
        <v>148</v>
      </c>
      <c r="BK228" s="249">
        <f>ROUND(I228*H228,2)</f>
        <v>0</v>
      </c>
      <c r="BL228" s="17" t="s">
        <v>147</v>
      </c>
      <c r="BM228" s="248" t="s">
        <v>277</v>
      </c>
    </row>
    <row r="229" spans="1:51" s="13" customFormat="1" ht="12">
      <c r="A229" s="13"/>
      <c r="B229" s="250"/>
      <c r="C229" s="251"/>
      <c r="D229" s="252" t="s">
        <v>157</v>
      </c>
      <c r="E229" s="253" t="s">
        <v>1</v>
      </c>
      <c r="F229" s="254" t="s">
        <v>278</v>
      </c>
      <c r="G229" s="251"/>
      <c r="H229" s="255">
        <v>3.528</v>
      </c>
      <c r="I229" s="256"/>
      <c r="J229" s="251"/>
      <c r="K229" s="251"/>
      <c r="L229" s="257"/>
      <c r="M229" s="258"/>
      <c r="N229" s="259"/>
      <c r="O229" s="259"/>
      <c r="P229" s="259"/>
      <c r="Q229" s="259"/>
      <c r="R229" s="259"/>
      <c r="S229" s="259"/>
      <c r="T229" s="26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1" t="s">
        <v>157</v>
      </c>
      <c r="AU229" s="261" t="s">
        <v>148</v>
      </c>
      <c r="AV229" s="13" t="s">
        <v>148</v>
      </c>
      <c r="AW229" s="13" t="s">
        <v>32</v>
      </c>
      <c r="AX229" s="13" t="s">
        <v>84</v>
      </c>
      <c r="AY229" s="261" t="s">
        <v>140</v>
      </c>
    </row>
    <row r="230" spans="1:65" s="2" customFormat="1" ht="21.75" customHeight="1">
      <c r="A230" s="38"/>
      <c r="B230" s="39"/>
      <c r="C230" s="236" t="s">
        <v>279</v>
      </c>
      <c r="D230" s="236" t="s">
        <v>143</v>
      </c>
      <c r="E230" s="237" t="s">
        <v>280</v>
      </c>
      <c r="F230" s="238" t="s">
        <v>281</v>
      </c>
      <c r="G230" s="239" t="s">
        <v>146</v>
      </c>
      <c r="H230" s="240">
        <v>1</v>
      </c>
      <c r="I230" s="241"/>
      <c r="J230" s="242">
        <f>ROUND(I230*H230,2)</f>
        <v>0</v>
      </c>
      <c r="K230" s="243"/>
      <c r="L230" s="44"/>
      <c r="M230" s="244" t="s">
        <v>1</v>
      </c>
      <c r="N230" s="245" t="s">
        <v>42</v>
      </c>
      <c r="O230" s="91"/>
      <c r="P230" s="246">
        <f>O230*H230</f>
        <v>0</v>
      </c>
      <c r="Q230" s="246">
        <v>0</v>
      </c>
      <c r="R230" s="246">
        <f>Q230*H230</f>
        <v>0</v>
      </c>
      <c r="S230" s="246">
        <v>0.131</v>
      </c>
      <c r="T230" s="247">
        <f>S230*H230</f>
        <v>0.131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8" t="s">
        <v>147</v>
      </c>
      <c r="AT230" s="248" t="s">
        <v>143</v>
      </c>
      <c r="AU230" s="248" t="s">
        <v>148</v>
      </c>
      <c r="AY230" s="17" t="s">
        <v>140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7" t="s">
        <v>148</v>
      </c>
      <c r="BK230" s="249">
        <f>ROUND(I230*H230,2)</f>
        <v>0</v>
      </c>
      <c r="BL230" s="17" t="s">
        <v>147</v>
      </c>
      <c r="BM230" s="248" t="s">
        <v>282</v>
      </c>
    </row>
    <row r="231" spans="1:65" s="2" customFormat="1" ht="21.75" customHeight="1">
      <c r="A231" s="38"/>
      <c r="B231" s="39"/>
      <c r="C231" s="236" t="s">
        <v>283</v>
      </c>
      <c r="D231" s="236" t="s">
        <v>143</v>
      </c>
      <c r="E231" s="237" t="s">
        <v>284</v>
      </c>
      <c r="F231" s="238" t="s">
        <v>285</v>
      </c>
      <c r="G231" s="239" t="s">
        <v>146</v>
      </c>
      <c r="H231" s="240">
        <v>1</v>
      </c>
      <c r="I231" s="241"/>
      <c r="J231" s="242">
        <f>ROUND(I231*H231,2)</f>
        <v>0</v>
      </c>
      <c r="K231" s="243"/>
      <c r="L231" s="44"/>
      <c r="M231" s="244" t="s">
        <v>1</v>
      </c>
      <c r="N231" s="245" t="s">
        <v>42</v>
      </c>
      <c r="O231" s="91"/>
      <c r="P231" s="246">
        <f>O231*H231</f>
        <v>0</v>
      </c>
      <c r="Q231" s="246">
        <v>0</v>
      </c>
      <c r="R231" s="246">
        <f>Q231*H231</f>
        <v>0</v>
      </c>
      <c r="S231" s="246">
        <v>0.1104</v>
      </c>
      <c r="T231" s="247">
        <f>S231*H231</f>
        <v>0.1104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8" t="s">
        <v>147</v>
      </c>
      <c r="AT231" s="248" t="s">
        <v>143</v>
      </c>
      <c r="AU231" s="248" t="s">
        <v>148</v>
      </c>
      <c r="AY231" s="17" t="s">
        <v>140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7" t="s">
        <v>148</v>
      </c>
      <c r="BK231" s="249">
        <f>ROUND(I231*H231,2)</f>
        <v>0</v>
      </c>
      <c r="BL231" s="17" t="s">
        <v>147</v>
      </c>
      <c r="BM231" s="248" t="s">
        <v>286</v>
      </c>
    </row>
    <row r="232" spans="1:65" s="2" customFormat="1" ht="21.75" customHeight="1">
      <c r="A232" s="38"/>
      <c r="B232" s="39"/>
      <c r="C232" s="236" t="s">
        <v>287</v>
      </c>
      <c r="D232" s="236" t="s">
        <v>143</v>
      </c>
      <c r="E232" s="237" t="s">
        <v>288</v>
      </c>
      <c r="F232" s="238" t="s">
        <v>289</v>
      </c>
      <c r="G232" s="239" t="s">
        <v>155</v>
      </c>
      <c r="H232" s="240">
        <v>31.94</v>
      </c>
      <c r="I232" s="241"/>
      <c r="J232" s="242">
        <f>ROUND(I232*H232,2)</f>
        <v>0</v>
      </c>
      <c r="K232" s="243"/>
      <c r="L232" s="44"/>
      <c r="M232" s="244" t="s">
        <v>1</v>
      </c>
      <c r="N232" s="245" t="s">
        <v>42</v>
      </c>
      <c r="O232" s="91"/>
      <c r="P232" s="246">
        <f>O232*H232</f>
        <v>0</v>
      </c>
      <c r="Q232" s="246">
        <v>0</v>
      </c>
      <c r="R232" s="246">
        <f>Q232*H232</f>
        <v>0</v>
      </c>
      <c r="S232" s="246">
        <v>0.003</v>
      </c>
      <c r="T232" s="247">
        <f>S232*H232</f>
        <v>0.09582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8" t="s">
        <v>147</v>
      </c>
      <c r="AT232" s="248" t="s">
        <v>143</v>
      </c>
      <c r="AU232" s="248" t="s">
        <v>148</v>
      </c>
      <c r="AY232" s="17" t="s">
        <v>140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7" t="s">
        <v>148</v>
      </c>
      <c r="BK232" s="249">
        <f>ROUND(I232*H232,2)</f>
        <v>0</v>
      </c>
      <c r="BL232" s="17" t="s">
        <v>147</v>
      </c>
      <c r="BM232" s="248" t="s">
        <v>290</v>
      </c>
    </row>
    <row r="233" spans="1:51" s="13" customFormat="1" ht="12">
      <c r="A233" s="13"/>
      <c r="B233" s="250"/>
      <c r="C233" s="251"/>
      <c r="D233" s="252" t="s">
        <v>157</v>
      </c>
      <c r="E233" s="253" t="s">
        <v>1</v>
      </c>
      <c r="F233" s="254" t="s">
        <v>225</v>
      </c>
      <c r="G233" s="251"/>
      <c r="H233" s="255">
        <v>31.94</v>
      </c>
      <c r="I233" s="256"/>
      <c r="J233" s="251"/>
      <c r="K233" s="251"/>
      <c r="L233" s="257"/>
      <c r="M233" s="258"/>
      <c r="N233" s="259"/>
      <c r="O233" s="259"/>
      <c r="P233" s="259"/>
      <c r="Q233" s="259"/>
      <c r="R233" s="259"/>
      <c r="S233" s="259"/>
      <c r="T233" s="26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1" t="s">
        <v>157</v>
      </c>
      <c r="AU233" s="261" t="s">
        <v>148</v>
      </c>
      <c r="AV233" s="13" t="s">
        <v>148</v>
      </c>
      <c r="AW233" s="13" t="s">
        <v>32</v>
      </c>
      <c r="AX233" s="13" t="s">
        <v>84</v>
      </c>
      <c r="AY233" s="261" t="s">
        <v>140</v>
      </c>
    </row>
    <row r="234" spans="1:65" s="2" customFormat="1" ht="16.5" customHeight="1">
      <c r="A234" s="38"/>
      <c r="B234" s="39"/>
      <c r="C234" s="236" t="s">
        <v>291</v>
      </c>
      <c r="D234" s="236" t="s">
        <v>143</v>
      </c>
      <c r="E234" s="237" t="s">
        <v>292</v>
      </c>
      <c r="F234" s="238" t="s">
        <v>293</v>
      </c>
      <c r="G234" s="239" t="s">
        <v>172</v>
      </c>
      <c r="H234" s="240">
        <v>25.11</v>
      </c>
      <c r="I234" s="241"/>
      <c r="J234" s="242">
        <f>ROUND(I234*H234,2)</f>
        <v>0</v>
      </c>
      <c r="K234" s="243"/>
      <c r="L234" s="44"/>
      <c r="M234" s="244" t="s">
        <v>1</v>
      </c>
      <c r="N234" s="245" t="s">
        <v>42</v>
      </c>
      <c r="O234" s="91"/>
      <c r="P234" s="246">
        <f>O234*H234</f>
        <v>0</v>
      </c>
      <c r="Q234" s="246">
        <v>0</v>
      </c>
      <c r="R234" s="246">
        <f>Q234*H234</f>
        <v>0</v>
      </c>
      <c r="S234" s="246">
        <v>0.0003</v>
      </c>
      <c r="T234" s="247">
        <f>S234*H234</f>
        <v>0.007532999999999999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8" t="s">
        <v>147</v>
      </c>
      <c r="AT234" s="248" t="s">
        <v>143</v>
      </c>
      <c r="AU234" s="248" t="s">
        <v>148</v>
      </c>
      <c r="AY234" s="17" t="s">
        <v>140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17" t="s">
        <v>148</v>
      </c>
      <c r="BK234" s="249">
        <f>ROUND(I234*H234,2)</f>
        <v>0</v>
      </c>
      <c r="BL234" s="17" t="s">
        <v>147</v>
      </c>
      <c r="BM234" s="248" t="s">
        <v>294</v>
      </c>
    </row>
    <row r="235" spans="1:51" s="13" customFormat="1" ht="12">
      <c r="A235" s="13"/>
      <c r="B235" s="250"/>
      <c r="C235" s="251"/>
      <c r="D235" s="252" t="s">
        <v>157</v>
      </c>
      <c r="E235" s="253" t="s">
        <v>1</v>
      </c>
      <c r="F235" s="254" t="s">
        <v>295</v>
      </c>
      <c r="G235" s="251"/>
      <c r="H235" s="255">
        <v>25.11</v>
      </c>
      <c r="I235" s="256"/>
      <c r="J235" s="251"/>
      <c r="K235" s="251"/>
      <c r="L235" s="257"/>
      <c r="M235" s="258"/>
      <c r="N235" s="259"/>
      <c r="O235" s="259"/>
      <c r="P235" s="259"/>
      <c r="Q235" s="259"/>
      <c r="R235" s="259"/>
      <c r="S235" s="259"/>
      <c r="T235" s="26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1" t="s">
        <v>157</v>
      </c>
      <c r="AU235" s="261" t="s">
        <v>148</v>
      </c>
      <c r="AV235" s="13" t="s">
        <v>148</v>
      </c>
      <c r="AW235" s="13" t="s">
        <v>32</v>
      </c>
      <c r="AX235" s="13" t="s">
        <v>84</v>
      </c>
      <c r="AY235" s="261" t="s">
        <v>140</v>
      </c>
    </row>
    <row r="236" spans="1:65" s="2" customFormat="1" ht="16.5" customHeight="1">
      <c r="A236" s="38"/>
      <c r="B236" s="39"/>
      <c r="C236" s="236" t="s">
        <v>296</v>
      </c>
      <c r="D236" s="236" t="s">
        <v>143</v>
      </c>
      <c r="E236" s="237" t="s">
        <v>297</v>
      </c>
      <c r="F236" s="238" t="s">
        <v>298</v>
      </c>
      <c r="G236" s="239" t="s">
        <v>155</v>
      </c>
      <c r="H236" s="240">
        <v>31.94</v>
      </c>
      <c r="I236" s="241"/>
      <c r="J236" s="242">
        <f>ROUND(I236*H236,2)</f>
        <v>0</v>
      </c>
      <c r="K236" s="243"/>
      <c r="L236" s="44"/>
      <c r="M236" s="244" t="s">
        <v>1</v>
      </c>
      <c r="N236" s="245" t="s">
        <v>42</v>
      </c>
      <c r="O236" s="91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8" t="s">
        <v>147</v>
      </c>
      <c r="AT236" s="248" t="s">
        <v>143</v>
      </c>
      <c r="AU236" s="248" t="s">
        <v>148</v>
      </c>
      <c r="AY236" s="17" t="s">
        <v>140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7" t="s">
        <v>148</v>
      </c>
      <c r="BK236" s="249">
        <f>ROUND(I236*H236,2)</f>
        <v>0</v>
      </c>
      <c r="BL236" s="17" t="s">
        <v>147</v>
      </c>
      <c r="BM236" s="248" t="s">
        <v>299</v>
      </c>
    </row>
    <row r="237" spans="1:51" s="13" customFormat="1" ht="12">
      <c r="A237" s="13"/>
      <c r="B237" s="250"/>
      <c r="C237" s="251"/>
      <c r="D237" s="252" t="s">
        <v>157</v>
      </c>
      <c r="E237" s="253" t="s">
        <v>1</v>
      </c>
      <c r="F237" s="254" t="s">
        <v>225</v>
      </c>
      <c r="G237" s="251"/>
      <c r="H237" s="255">
        <v>31.94</v>
      </c>
      <c r="I237" s="256"/>
      <c r="J237" s="251"/>
      <c r="K237" s="251"/>
      <c r="L237" s="257"/>
      <c r="M237" s="258"/>
      <c r="N237" s="259"/>
      <c r="O237" s="259"/>
      <c r="P237" s="259"/>
      <c r="Q237" s="259"/>
      <c r="R237" s="259"/>
      <c r="S237" s="259"/>
      <c r="T237" s="26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1" t="s">
        <v>157</v>
      </c>
      <c r="AU237" s="261" t="s">
        <v>148</v>
      </c>
      <c r="AV237" s="13" t="s">
        <v>148</v>
      </c>
      <c r="AW237" s="13" t="s">
        <v>32</v>
      </c>
      <c r="AX237" s="13" t="s">
        <v>84</v>
      </c>
      <c r="AY237" s="261" t="s">
        <v>140</v>
      </c>
    </row>
    <row r="238" spans="1:65" s="2" customFormat="1" ht="21.75" customHeight="1">
      <c r="A238" s="38"/>
      <c r="B238" s="39"/>
      <c r="C238" s="236" t="s">
        <v>300</v>
      </c>
      <c r="D238" s="236" t="s">
        <v>143</v>
      </c>
      <c r="E238" s="237" t="s">
        <v>301</v>
      </c>
      <c r="F238" s="238" t="s">
        <v>302</v>
      </c>
      <c r="G238" s="239" t="s">
        <v>303</v>
      </c>
      <c r="H238" s="240">
        <v>3.588</v>
      </c>
      <c r="I238" s="241"/>
      <c r="J238" s="242">
        <f>ROUND(I238*H238,2)</f>
        <v>0</v>
      </c>
      <c r="K238" s="243"/>
      <c r="L238" s="44"/>
      <c r="M238" s="244" t="s">
        <v>1</v>
      </c>
      <c r="N238" s="245" t="s">
        <v>42</v>
      </c>
      <c r="O238" s="91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8" t="s">
        <v>147</v>
      </c>
      <c r="AT238" s="248" t="s">
        <v>143</v>
      </c>
      <c r="AU238" s="248" t="s">
        <v>148</v>
      </c>
      <c r="AY238" s="17" t="s">
        <v>140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148</v>
      </c>
      <c r="BK238" s="249">
        <f>ROUND(I238*H238,2)</f>
        <v>0</v>
      </c>
      <c r="BL238" s="17" t="s">
        <v>147</v>
      </c>
      <c r="BM238" s="248" t="s">
        <v>304</v>
      </c>
    </row>
    <row r="239" spans="1:65" s="2" customFormat="1" ht="21.75" customHeight="1">
      <c r="A239" s="38"/>
      <c r="B239" s="39"/>
      <c r="C239" s="236" t="s">
        <v>305</v>
      </c>
      <c r="D239" s="236" t="s">
        <v>143</v>
      </c>
      <c r="E239" s="237" t="s">
        <v>306</v>
      </c>
      <c r="F239" s="238" t="s">
        <v>307</v>
      </c>
      <c r="G239" s="239" t="s">
        <v>303</v>
      </c>
      <c r="H239" s="240">
        <v>3.588</v>
      </c>
      <c r="I239" s="241"/>
      <c r="J239" s="242">
        <f>ROUND(I239*H239,2)</f>
        <v>0</v>
      </c>
      <c r="K239" s="243"/>
      <c r="L239" s="44"/>
      <c r="M239" s="244" t="s">
        <v>1</v>
      </c>
      <c r="N239" s="245" t="s">
        <v>42</v>
      </c>
      <c r="O239" s="91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8" t="s">
        <v>147</v>
      </c>
      <c r="AT239" s="248" t="s">
        <v>143</v>
      </c>
      <c r="AU239" s="248" t="s">
        <v>148</v>
      </c>
      <c r="AY239" s="17" t="s">
        <v>140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7" t="s">
        <v>148</v>
      </c>
      <c r="BK239" s="249">
        <f>ROUND(I239*H239,2)</f>
        <v>0</v>
      </c>
      <c r="BL239" s="17" t="s">
        <v>147</v>
      </c>
      <c r="BM239" s="248" t="s">
        <v>308</v>
      </c>
    </row>
    <row r="240" spans="1:65" s="2" customFormat="1" ht="21.75" customHeight="1">
      <c r="A240" s="38"/>
      <c r="B240" s="39"/>
      <c r="C240" s="236" t="s">
        <v>309</v>
      </c>
      <c r="D240" s="236" t="s">
        <v>143</v>
      </c>
      <c r="E240" s="237" t="s">
        <v>310</v>
      </c>
      <c r="F240" s="238" t="s">
        <v>311</v>
      </c>
      <c r="G240" s="239" t="s">
        <v>303</v>
      </c>
      <c r="H240" s="240">
        <v>3.588</v>
      </c>
      <c r="I240" s="241"/>
      <c r="J240" s="242">
        <f>ROUND(I240*H240,2)</f>
        <v>0</v>
      </c>
      <c r="K240" s="243"/>
      <c r="L240" s="44"/>
      <c r="M240" s="244" t="s">
        <v>1</v>
      </c>
      <c r="N240" s="245" t="s">
        <v>42</v>
      </c>
      <c r="O240" s="91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8" t="s">
        <v>147</v>
      </c>
      <c r="AT240" s="248" t="s">
        <v>143</v>
      </c>
      <c r="AU240" s="248" t="s">
        <v>148</v>
      </c>
      <c r="AY240" s="17" t="s">
        <v>140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17" t="s">
        <v>148</v>
      </c>
      <c r="BK240" s="249">
        <f>ROUND(I240*H240,2)</f>
        <v>0</v>
      </c>
      <c r="BL240" s="17" t="s">
        <v>147</v>
      </c>
      <c r="BM240" s="248" t="s">
        <v>312</v>
      </c>
    </row>
    <row r="241" spans="1:65" s="2" customFormat="1" ht="21.75" customHeight="1">
      <c r="A241" s="38"/>
      <c r="B241" s="39"/>
      <c r="C241" s="236" t="s">
        <v>313</v>
      </c>
      <c r="D241" s="236" t="s">
        <v>143</v>
      </c>
      <c r="E241" s="237" t="s">
        <v>314</v>
      </c>
      <c r="F241" s="238" t="s">
        <v>315</v>
      </c>
      <c r="G241" s="239" t="s">
        <v>303</v>
      </c>
      <c r="H241" s="240">
        <v>3.588</v>
      </c>
      <c r="I241" s="241"/>
      <c r="J241" s="242">
        <f>ROUND(I241*H241,2)</f>
        <v>0</v>
      </c>
      <c r="K241" s="243"/>
      <c r="L241" s="44"/>
      <c r="M241" s="244" t="s">
        <v>1</v>
      </c>
      <c r="N241" s="245" t="s">
        <v>42</v>
      </c>
      <c r="O241" s="91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8" t="s">
        <v>147</v>
      </c>
      <c r="AT241" s="248" t="s">
        <v>143</v>
      </c>
      <c r="AU241" s="248" t="s">
        <v>148</v>
      </c>
      <c r="AY241" s="17" t="s">
        <v>140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17" t="s">
        <v>148</v>
      </c>
      <c r="BK241" s="249">
        <f>ROUND(I241*H241,2)</f>
        <v>0</v>
      </c>
      <c r="BL241" s="17" t="s">
        <v>147</v>
      </c>
      <c r="BM241" s="248" t="s">
        <v>316</v>
      </c>
    </row>
    <row r="242" spans="1:63" s="12" customFormat="1" ht="22.8" customHeight="1">
      <c r="A242" s="12"/>
      <c r="B242" s="220"/>
      <c r="C242" s="221"/>
      <c r="D242" s="222" t="s">
        <v>75</v>
      </c>
      <c r="E242" s="234" t="s">
        <v>317</v>
      </c>
      <c r="F242" s="234" t="s">
        <v>318</v>
      </c>
      <c r="G242" s="221"/>
      <c r="H242" s="221"/>
      <c r="I242" s="224"/>
      <c r="J242" s="235">
        <f>BK242</f>
        <v>0</v>
      </c>
      <c r="K242" s="221"/>
      <c r="L242" s="226"/>
      <c r="M242" s="227"/>
      <c r="N242" s="228"/>
      <c r="O242" s="228"/>
      <c r="P242" s="229">
        <f>P243</f>
        <v>0</v>
      </c>
      <c r="Q242" s="228"/>
      <c r="R242" s="229">
        <f>R243</f>
        <v>0</v>
      </c>
      <c r="S242" s="228"/>
      <c r="T242" s="230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1" t="s">
        <v>84</v>
      </c>
      <c r="AT242" s="232" t="s">
        <v>75</v>
      </c>
      <c r="AU242" s="232" t="s">
        <v>84</v>
      </c>
      <c r="AY242" s="231" t="s">
        <v>140</v>
      </c>
      <c r="BK242" s="233">
        <f>BK243</f>
        <v>0</v>
      </c>
    </row>
    <row r="243" spans="1:65" s="2" customFormat="1" ht="16.5" customHeight="1">
      <c r="A243" s="38"/>
      <c r="B243" s="39"/>
      <c r="C243" s="236" t="s">
        <v>319</v>
      </c>
      <c r="D243" s="236" t="s">
        <v>143</v>
      </c>
      <c r="E243" s="237" t="s">
        <v>320</v>
      </c>
      <c r="F243" s="238" t="s">
        <v>321</v>
      </c>
      <c r="G243" s="239" t="s">
        <v>303</v>
      </c>
      <c r="H243" s="240">
        <v>3.869</v>
      </c>
      <c r="I243" s="241"/>
      <c r="J243" s="242">
        <f>ROUND(I243*H243,2)</f>
        <v>0</v>
      </c>
      <c r="K243" s="243"/>
      <c r="L243" s="44"/>
      <c r="M243" s="244" t="s">
        <v>1</v>
      </c>
      <c r="N243" s="245" t="s">
        <v>42</v>
      </c>
      <c r="O243" s="91"/>
      <c r="P243" s="246">
        <f>O243*H243</f>
        <v>0</v>
      </c>
      <c r="Q243" s="246">
        <v>0</v>
      </c>
      <c r="R243" s="246">
        <f>Q243*H243</f>
        <v>0</v>
      </c>
      <c r="S243" s="246">
        <v>0</v>
      </c>
      <c r="T243" s="24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8" t="s">
        <v>147</v>
      </c>
      <c r="AT243" s="248" t="s">
        <v>143</v>
      </c>
      <c r="AU243" s="248" t="s">
        <v>148</v>
      </c>
      <c r="AY243" s="17" t="s">
        <v>140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17" t="s">
        <v>148</v>
      </c>
      <c r="BK243" s="249">
        <f>ROUND(I243*H243,2)</f>
        <v>0</v>
      </c>
      <c r="BL243" s="17" t="s">
        <v>147</v>
      </c>
      <c r="BM243" s="248" t="s">
        <v>322</v>
      </c>
    </row>
    <row r="244" spans="1:63" s="12" customFormat="1" ht="25.9" customHeight="1">
      <c r="A244" s="12"/>
      <c r="B244" s="220"/>
      <c r="C244" s="221"/>
      <c r="D244" s="222" t="s">
        <v>75</v>
      </c>
      <c r="E244" s="223" t="s">
        <v>323</v>
      </c>
      <c r="F244" s="223" t="s">
        <v>324</v>
      </c>
      <c r="G244" s="221"/>
      <c r="H244" s="221"/>
      <c r="I244" s="224"/>
      <c r="J244" s="225">
        <f>BK244</f>
        <v>0</v>
      </c>
      <c r="K244" s="221"/>
      <c r="L244" s="226"/>
      <c r="M244" s="227"/>
      <c r="N244" s="228"/>
      <c r="O244" s="228"/>
      <c r="P244" s="229">
        <f>P245+P253+P255+P269+P278+P287+P300+P322+P355+P357</f>
        <v>0</v>
      </c>
      <c r="Q244" s="228"/>
      <c r="R244" s="229">
        <f>R245+R253+R255+R269+R278+R287+R300+R322+R355+R357</f>
        <v>1.7630725500000002</v>
      </c>
      <c r="S244" s="228"/>
      <c r="T244" s="230">
        <f>T245+T253+T255+T269+T278+T287+T300+T322+T355+T357</f>
        <v>0.020238660000000002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1" t="s">
        <v>148</v>
      </c>
      <c r="AT244" s="232" t="s">
        <v>75</v>
      </c>
      <c r="AU244" s="232" t="s">
        <v>76</v>
      </c>
      <c r="AY244" s="231" t="s">
        <v>140</v>
      </c>
      <c r="BK244" s="233">
        <f>BK245+BK253+BK255+BK269+BK278+BK287+BK300+BK322+BK355+BK357</f>
        <v>0</v>
      </c>
    </row>
    <row r="245" spans="1:63" s="12" customFormat="1" ht="22.8" customHeight="1">
      <c r="A245" s="12"/>
      <c r="B245" s="220"/>
      <c r="C245" s="221"/>
      <c r="D245" s="222" t="s">
        <v>75</v>
      </c>
      <c r="E245" s="234" t="s">
        <v>325</v>
      </c>
      <c r="F245" s="234" t="s">
        <v>326</v>
      </c>
      <c r="G245" s="221"/>
      <c r="H245" s="221"/>
      <c r="I245" s="224"/>
      <c r="J245" s="235">
        <f>BK245</f>
        <v>0</v>
      </c>
      <c r="K245" s="221"/>
      <c r="L245" s="226"/>
      <c r="M245" s="227"/>
      <c r="N245" s="228"/>
      <c r="O245" s="228"/>
      <c r="P245" s="229">
        <f>SUM(P246:P252)</f>
        <v>0</v>
      </c>
      <c r="Q245" s="228"/>
      <c r="R245" s="229">
        <f>SUM(R246:R252)</f>
        <v>0.05927399999999999</v>
      </c>
      <c r="S245" s="228"/>
      <c r="T245" s="230">
        <f>SUM(T246:T252)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31" t="s">
        <v>148</v>
      </c>
      <c r="AT245" s="232" t="s">
        <v>75</v>
      </c>
      <c r="AU245" s="232" t="s">
        <v>84</v>
      </c>
      <c r="AY245" s="231" t="s">
        <v>140</v>
      </c>
      <c r="BK245" s="233">
        <f>SUM(BK246:BK252)</f>
        <v>0</v>
      </c>
    </row>
    <row r="246" spans="1:65" s="2" customFormat="1" ht="21.75" customHeight="1">
      <c r="A246" s="38"/>
      <c r="B246" s="39"/>
      <c r="C246" s="236" t="s">
        <v>327</v>
      </c>
      <c r="D246" s="236" t="s">
        <v>143</v>
      </c>
      <c r="E246" s="237" t="s">
        <v>328</v>
      </c>
      <c r="F246" s="238" t="s">
        <v>329</v>
      </c>
      <c r="G246" s="239" t="s">
        <v>155</v>
      </c>
      <c r="H246" s="240">
        <v>5.822</v>
      </c>
      <c r="I246" s="241"/>
      <c r="J246" s="242">
        <f>ROUND(I246*H246,2)</f>
        <v>0</v>
      </c>
      <c r="K246" s="243"/>
      <c r="L246" s="44"/>
      <c r="M246" s="244" t="s">
        <v>1</v>
      </c>
      <c r="N246" s="245" t="s">
        <v>42</v>
      </c>
      <c r="O246" s="91"/>
      <c r="P246" s="246">
        <f>O246*H246</f>
        <v>0</v>
      </c>
      <c r="Q246" s="246">
        <v>0.0045</v>
      </c>
      <c r="R246" s="246">
        <f>Q246*H246</f>
        <v>0.026198999999999997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246</v>
      </c>
      <c r="AT246" s="248" t="s">
        <v>143</v>
      </c>
      <c r="AU246" s="248" t="s">
        <v>148</v>
      </c>
      <c r="AY246" s="17" t="s">
        <v>140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7" t="s">
        <v>148</v>
      </c>
      <c r="BK246" s="249">
        <f>ROUND(I246*H246,2)</f>
        <v>0</v>
      </c>
      <c r="BL246" s="17" t="s">
        <v>246</v>
      </c>
      <c r="BM246" s="248" t="s">
        <v>330</v>
      </c>
    </row>
    <row r="247" spans="1:51" s="14" customFormat="1" ht="12">
      <c r="A247" s="14"/>
      <c r="B247" s="262"/>
      <c r="C247" s="263"/>
      <c r="D247" s="252" t="s">
        <v>157</v>
      </c>
      <c r="E247" s="264" t="s">
        <v>1</v>
      </c>
      <c r="F247" s="265" t="s">
        <v>210</v>
      </c>
      <c r="G247" s="263"/>
      <c r="H247" s="264" t="s">
        <v>1</v>
      </c>
      <c r="I247" s="266"/>
      <c r="J247" s="263"/>
      <c r="K247" s="263"/>
      <c r="L247" s="267"/>
      <c r="M247" s="268"/>
      <c r="N247" s="269"/>
      <c r="O247" s="269"/>
      <c r="P247" s="269"/>
      <c r="Q247" s="269"/>
      <c r="R247" s="269"/>
      <c r="S247" s="269"/>
      <c r="T247" s="27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1" t="s">
        <v>157</v>
      </c>
      <c r="AU247" s="271" t="s">
        <v>148</v>
      </c>
      <c r="AV247" s="14" t="s">
        <v>84</v>
      </c>
      <c r="AW247" s="14" t="s">
        <v>32</v>
      </c>
      <c r="AX247" s="14" t="s">
        <v>76</v>
      </c>
      <c r="AY247" s="271" t="s">
        <v>140</v>
      </c>
    </row>
    <row r="248" spans="1:51" s="13" customFormat="1" ht="12">
      <c r="A248" s="13"/>
      <c r="B248" s="250"/>
      <c r="C248" s="251"/>
      <c r="D248" s="252" t="s">
        <v>157</v>
      </c>
      <c r="E248" s="253" t="s">
        <v>1</v>
      </c>
      <c r="F248" s="254" t="s">
        <v>331</v>
      </c>
      <c r="G248" s="251"/>
      <c r="H248" s="255">
        <v>5.822</v>
      </c>
      <c r="I248" s="256"/>
      <c r="J248" s="251"/>
      <c r="K248" s="251"/>
      <c r="L248" s="257"/>
      <c r="M248" s="258"/>
      <c r="N248" s="259"/>
      <c r="O248" s="259"/>
      <c r="P248" s="259"/>
      <c r="Q248" s="259"/>
      <c r="R248" s="259"/>
      <c r="S248" s="259"/>
      <c r="T248" s="26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1" t="s">
        <v>157</v>
      </c>
      <c r="AU248" s="261" t="s">
        <v>148</v>
      </c>
      <c r="AV248" s="13" t="s">
        <v>148</v>
      </c>
      <c r="AW248" s="13" t="s">
        <v>32</v>
      </c>
      <c r="AX248" s="13" t="s">
        <v>84</v>
      </c>
      <c r="AY248" s="261" t="s">
        <v>140</v>
      </c>
    </row>
    <row r="249" spans="1:65" s="2" customFormat="1" ht="21.75" customHeight="1">
      <c r="A249" s="38"/>
      <c r="B249" s="39"/>
      <c r="C249" s="236" t="s">
        <v>332</v>
      </c>
      <c r="D249" s="236" t="s">
        <v>143</v>
      </c>
      <c r="E249" s="237" t="s">
        <v>333</v>
      </c>
      <c r="F249" s="238" t="s">
        <v>334</v>
      </c>
      <c r="G249" s="239" t="s">
        <v>155</v>
      </c>
      <c r="H249" s="240">
        <v>7.35</v>
      </c>
      <c r="I249" s="241"/>
      <c r="J249" s="242">
        <f>ROUND(I249*H249,2)</f>
        <v>0</v>
      </c>
      <c r="K249" s="243"/>
      <c r="L249" s="44"/>
      <c r="M249" s="244" t="s">
        <v>1</v>
      </c>
      <c r="N249" s="245" t="s">
        <v>42</v>
      </c>
      <c r="O249" s="91"/>
      <c r="P249" s="246">
        <f>O249*H249</f>
        <v>0</v>
      </c>
      <c r="Q249" s="246">
        <v>0.0045</v>
      </c>
      <c r="R249" s="246">
        <f>Q249*H249</f>
        <v>0.03307499999999999</v>
      </c>
      <c r="S249" s="246">
        <v>0</v>
      </c>
      <c r="T249" s="24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8" t="s">
        <v>246</v>
      </c>
      <c r="AT249" s="248" t="s">
        <v>143</v>
      </c>
      <c r="AU249" s="248" t="s">
        <v>148</v>
      </c>
      <c r="AY249" s="17" t="s">
        <v>140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17" t="s">
        <v>148</v>
      </c>
      <c r="BK249" s="249">
        <f>ROUND(I249*H249,2)</f>
        <v>0</v>
      </c>
      <c r="BL249" s="17" t="s">
        <v>246</v>
      </c>
      <c r="BM249" s="248" t="s">
        <v>335</v>
      </c>
    </row>
    <row r="250" spans="1:51" s="14" customFormat="1" ht="12">
      <c r="A250" s="14"/>
      <c r="B250" s="262"/>
      <c r="C250" s="263"/>
      <c r="D250" s="252" t="s">
        <v>157</v>
      </c>
      <c r="E250" s="264" t="s">
        <v>1</v>
      </c>
      <c r="F250" s="265" t="s">
        <v>210</v>
      </c>
      <c r="G250" s="263"/>
      <c r="H250" s="264" t="s">
        <v>1</v>
      </c>
      <c r="I250" s="266"/>
      <c r="J250" s="263"/>
      <c r="K250" s="263"/>
      <c r="L250" s="267"/>
      <c r="M250" s="268"/>
      <c r="N250" s="269"/>
      <c r="O250" s="269"/>
      <c r="P250" s="269"/>
      <c r="Q250" s="269"/>
      <c r="R250" s="269"/>
      <c r="S250" s="269"/>
      <c r="T250" s="27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1" t="s">
        <v>157</v>
      </c>
      <c r="AU250" s="271" t="s">
        <v>148</v>
      </c>
      <c r="AV250" s="14" t="s">
        <v>84</v>
      </c>
      <c r="AW250" s="14" t="s">
        <v>32</v>
      </c>
      <c r="AX250" s="14" t="s">
        <v>76</v>
      </c>
      <c r="AY250" s="271" t="s">
        <v>140</v>
      </c>
    </row>
    <row r="251" spans="1:51" s="13" customFormat="1" ht="12">
      <c r="A251" s="13"/>
      <c r="B251" s="250"/>
      <c r="C251" s="251"/>
      <c r="D251" s="252" t="s">
        <v>157</v>
      </c>
      <c r="E251" s="253" t="s">
        <v>1</v>
      </c>
      <c r="F251" s="254" t="s">
        <v>336</v>
      </c>
      <c r="G251" s="251"/>
      <c r="H251" s="255">
        <v>7.35</v>
      </c>
      <c r="I251" s="256"/>
      <c r="J251" s="251"/>
      <c r="K251" s="251"/>
      <c r="L251" s="257"/>
      <c r="M251" s="258"/>
      <c r="N251" s="259"/>
      <c r="O251" s="259"/>
      <c r="P251" s="259"/>
      <c r="Q251" s="259"/>
      <c r="R251" s="259"/>
      <c r="S251" s="259"/>
      <c r="T251" s="26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1" t="s">
        <v>157</v>
      </c>
      <c r="AU251" s="261" t="s">
        <v>148</v>
      </c>
      <c r="AV251" s="13" t="s">
        <v>148</v>
      </c>
      <c r="AW251" s="13" t="s">
        <v>32</v>
      </c>
      <c r="AX251" s="13" t="s">
        <v>84</v>
      </c>
      <c r="AY251" s="261" t="s">
        <v>140</v>
      </c>
    </row>
    <row r="252" spans="1:65" s="2" customFormat="1" ht="21.75" customHeight="1">
      <c r="A252" s="38"/>
      <c r="B252" s="39"/>
      <c r="C252" s="236" t="s">
        <v>337</v>
      </c>
      <c r="D252" s="236" t="s">
        <v>143</v>
      </c>
      <c r="E252" s="237" t="s">
        <v>338</v>
      </c>
      <c r="F252" s="238" t="s">
        <v>339</v>
      </c>
      <c r="G252" s="239" t="s">
        <v>303</v>
      </c>
      <c r="H252" s="240">
        <v>0.059</v>
      </c>
      <c r="I252" s="241"/>
      <c r="J252" s="242">
        <f>ROUND(I252*H252,2)</f>
        <v>0</v>
      </c>
      <c r="K252" s="243"/>
      <c r="L252" s="44"/>
      <c r="M252" s="244" t="s">
        <v>1</v>
      </c>
      <c r="N252" s="245" t="s">
        <v>42</v>
      </c>
      <c r="O252" s="91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8" t="s">
        <v>246</v>
      </c>
      <c r="AT252" s="248" t="s">
        <v>143</v>
      </c>
      <c r="AU252" s="248" t="s">
        <v>148</v>
      </c>
      <c r="AY252" s="17" t="s">
        <v>140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7" t="s">
        <v>148</v>
      </c>
      <c r="BK252" s="249">
        <f>ROUND(I252*H252,2)</f>
        <v>0</v>
      </c>
      <c r="BL252" s="17" t="s">
        <v>246</v>
      </c>
      <c r="BM252" s="248" t="s">
        <v>340</v>
      </c>
    </row>
    <row r="253" spans="1:63" s="12" customFormat="1" ht="22.8" customHeight="1">
      <c r="A253" s="12"/>
      <c r="B253" s="220"/>
      <c r="C253" s="221"/>
      <c r="D253" s="222" t="s">
        <v>75</v>
      </c>
      <c r="E253" s="234" t="s">
        <v>341</v>
      </c>
      <c r="F253" s="234" t="s">
        <v>342</v>
      </c>
      <c r="G253" s="221"/>
      <c r="H253" s="221"/>
      <c r="I253" s="224"/>
      <c r="J253" s="235">
        <f>BK253</f>
        <v>0</v>
      </c>
      <c r="K253" s="221"/>
      <c r="L253" s="226"/>
      <c r="M253" s="227"/>
      <c r="N253" s="228"/>
      <c r="O253" s="228"/>
      <c r="P253" s="229">
        <f>P254</f>
        <v>0</v>
      </c>
      <c r="Q253" s="228"/>
      <c r="R253" s="229">
        <f>R254</f>
        <v>0</v>
      </c>
      <c r="S253" s="228"/>
      <c r="T253" s="230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31" t="s">
        <v>148</v>
      </c>
      <c r="AT253" s="232" t="s">
        <v>75</v>
      </c>
      <c r="AU253" s="232" t="s">
        <v>84</v>
      </c>
      <c r="AY253" s="231" t="s">
        <v>140</v>
      </c>
      <c r="BK253" s="233">
        <f>BK254</f>
        <v>0</v>
      </c>
    </row>
    <row r="254" spans="1:65" s="2" customFormat="1" ht="16.5" customHeight="1">
      <c r="A254" s="38"/>
      <c r="B254" s="39"/>
      <c r="C254" s="236" t="s">
        <v>343</v>
      </c>
      <c r="D254" s="236" t="s">
        <v>143</v>
      </c>
      <c r="E254" s="237" t="s">
        <v>344</v>
      </c>
      <c r="F254" s="238" t="s">
        <v>345</v>
      </c>
      <c r="G254" s="239" t="s">
        <v>346</v>
      </c>
      <c r="H254" s="240">
        <v>1</v>
      </c>
      <c r="I254" s="241"/>
      <c r="J254" s="242">
        <f>ROUND(I254*H254,2)</f>
        <v>0</v>
      </c>
      <c r="K254" s="243"/>
      <c r="L254" s="44"/>
      <c r="M254" s="244" t="s">
        <v>1</v>
      </c>
      <c r="N254" s="245" t="s">
        <v>42</v>
      </c>
      <c r="O254" s="91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246</v>
      </c>
      <c r="AT254" s="248" t="s">
        <v>143</v>
      </c>
      <c r="AU254" s="248" t="s">
        <v>148</v>
      </c>
      <c r="AY254" s="17" t="s">
        <v>140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148</v>
      </c>
      <c r="BK254" s="249">
        <f>ROUND(I254*H254,2)</f>
        <v>0</v>
      </c>
      <c r="BL254" s="17" t="s">
        <v>246</v>
      </c>
      <c r="BM254" s="248" t="s">
        <v>347</v>
      </c>
    </row>
    <row r="255" spans="1:63" s="12" customFormat="1" ht="22.8" customHeight="1">
      <c r="A255" s="12"/>
      <c r="B255" s="220"/>
      <c r="C255" s="221"/>
      <c r="D255" s="222" t="s">
        <v>75</v>
      </c>
      <c r="E255" s="234" t="s">
        <v>348</v>
      </c>
      <c r="F255" s="234" t="s">
        <v>349</v>
      </c>
      <c r="G255" s="221"/>
      <c r="H255" s="221"/>
      <c r="I255" s="224"/>
      <c r="J255" s="235">
        <f>BK255</f>
        <v>0</v>
      </c>
      <c r="K255" s="221"/>
      <c r="L255" s="226"/>
      <c r="M255" s="227"/>
      <c r="N255" s="228"/>
      <c r="O255" s="228"/>
      <c r="P255" s="229">
        <f>SUM(P256:P268)</f>
        <v>0</v>
      </c>
      <c r="Q255" s="228"/>
      <c r="R255" s="229">
        <f>SUM(R256:R268)</f>
        <v>0.10823</v>
      </c>
      <c r="S255" s="228"/>
      <c r="T255" s="230">
        <f>SUM(T256:T268)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1" t="s">
        <v>148</v>
      </c>
      <c r="AT255" s="232" t="s">
        <v>75</v>
      </c>
      <c r="AU255" s="232" t="s">
        <v>84</v>
      </c>
      <c r="AY255" s="231" t="s">
        <v>140</v>
      </c>
      <c r="BK255" s="233">
        <f>SUM(BK256:BK268)</f>
        <v>0</v>
      </c>
    </row>
    <row r="256" spans="1:65" s="2" customFormat="1" ht="21.75" customHeight="1">
      <c r="A256" s="38"/>
      <c r="B256" s="39"/>
      <c r="C256" s="236" t="s">
        <v>350</v>
      </c>
      <c r="D256" s="236" t="s">
        <v>143</v>
      </c>
      <c r="E256" s="237" t="s">
        <v>351</v>
      </c>
      <c r="F256" s="238" t="s">
        <v>352</v>
      </c>
      <c r="G256" s="239" t="s">
        <v>253</v>
      </c>
      <c r="H256" s="240">
        <v>1</v>
      </c>
      <c r="I256" s="241"/>
      <c r="J256" s="242">
        <f>ROUND(I256*H256,2)</f>
        <v>0</v>
      </c>
      <c r="K256" s="243"/>
      <c r="L256" s="44"/>
      <c r="M256" s="244" t="s">
        <v>1</v>
      </c>
      <c r="N256" s="245" t="s">
        <v>42</v>
      </c>
      <c r="O256" s="91"/>
      <c r="P256" s="246">
        <f>O256*H256</f>
        <v>0</v>
      </c>
      <c r="Q256" s="246">
        <v>0.01692</v>
      </c>
      <c r="R256" s="246">
        <f>Q256*H256</f>
        <v>0.01692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246</v>
      </c>
      <c r="AT256" s="248" t="s">
        <v>143</v>
      </c>
      <c r="AU256" s="248" t="s">
        <v>148</v>
      </c>
      <c r="AY256" s="17" t="s">
        <v>140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7" t="s">
        <v>148</v>
      </c>
      <c r="BK256" s="249">
        <f>ROUND(I256*H256,2)</f>
        <v>0</v>
      </c>
      <c r="BL256" s="17" t="s">
        <v>246</v>
      </c>
      <c r="BM256" s="248" t="s">
        <v>353</v>
      </c>
    </row>
    <row r="257" spans="1:65" s="2" customFormat="1" ht="21.75" customHeight="1">
      <c r="A257" s="38"/>
      <c r="B257" s="39"/>
      <c r="C257" s="236" t="s">
        <v>354</v>
      </c>
      <c r="D257" s="236" t="s">
        <v>143</v>
      </c>
      <c r="E257" s="237" t="s">
        <v>355</v>
      </c>
      <c r="F257" s="238" t="s">
        <v>356</v>
      </c>
      <c r="G257" s="239" t="s">
        <v>253</v>
      </c>
      <c r="H257" s="240">
        <v>1</v>
      </c>
      <c r="I257" s="241"/>
      <c r="J257" s="242">
        <f>ROUND(I257*H257,2)</f>
        <v>0</v>
      </c>
      <c r="K257" s="243"/>
      <c r="L257" s="44"/>
      <c r="M257" s="244" t="s">
        <v>1</v>
      </c>
      <c r="N257" s="245" t="s">
        <v>42</v>
      </c>
      <c r="O257" s="91"/>
      <c r="P257" s="246">
        <f>O257*H257</f>
        <v>0</v>
      </c>
      <c r="Q257" s="246">
        <v>0.02775</v>
      </c>
      <c r="R257" s="246">
        <f>Q257*H257</f>
        <v>0.02775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246</v>
      </c>
      <c r="AT257" s="248" t="s">
        <v>143</v>
      </c>
      <c r="AU257" s="248" t="s">
        <v>148</v>
      </c>
      <c r="AY257" s="17" t="s">
        <v>140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7" t="s">
        <v>148</v>
      </c>
      <c r="BK257" s="249">
        <f>ROUND(I257*H257,2)</f>
        <v>0</v>
      </c>
      <c r="BL257" s="17" t="s">
        <v>246</v>
      </c>
      <c r="BM257" s="248" t="s">
        <v>357</v>
      </c>
    </row>
    <row r="258" spans="1:65" s="2" customFormat="1" ht="21.75" customHeight="1">
      <c r="A258" s="38"/>
      <c r="B258" s="39"/>
      <c r="C258" s="236" t="s">
        <v>358</v>
      </c>
      <c r="D258" s="236" t="s">
        <v>143</v>
      </c>
      <c r="E258" s="237" t="s">
        <v>359</v>
      </c>
      <c r="F258" s="238" t="s">
        <v>360</v>
      </c>
      <c r="G258" s="239" t="s">
        <v>253</v>
      </c>
      <c r="H258" s="240">
        <v>1</v>
      </c>
      <c r="I258" s="241"/>
      <c r="J258" s="242">
        <f>ROUND(I258*H258,2)</f>
        <v>0</v>
      </c>
      <c r="K258" s="243"/>
      <c r="L258" s="44"/>
      <c r="M258" s="244" t="s">
        <v>1</v>
      </c>
      <c r="N258" s="245" t="s">
        <v>42</v>
      </c>
      <c r="O258" s="91"/>
      <c r="P258" s="246">
        <f>O258*H258</f>
        <v>0</v>
      </c>
      <c r="Q258" s="246">
        <v>0.03486</v>
      </c>
      <c r="R258" s="246">
        <f>Q258*H258</f>
        <v>0.03486</v>
      </c>
      <c r="S258" s="246">
        <v>0</v>
      </c>
      <c r="T258" s="24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8" t="s">
        <v>246</v>
      </c>
      <c r="AT258" s="248" t="s">
        <v>143</v>
      </c>
      <c r="AU258" s="248" t="s">
        <v>148</v>
      </c>
      <c r="AY258" s="17" t="s">
        <v>140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17" t="s">
        <v>148</v>
      </c>
      <c r="BK258" s="249">
        <f>ROUND(I258*H258,2)</f>
        <v>0</v>
      </c>
      <c r="BL258" s="17" t="s">
        <v>246</v>
      </c>
      <c r="BM258" s="248" t="s">
        <v>361</v>
      </c>
    </row>
    <row r="259" spans="1:65" s="2" customFormat="1" ht="21.75" customHeight="1">
      <c r="A259" s="38"/>
      <c r="B259" s="39"/>
      <c r="C259" s="236" t="s">
        <v>362</v>
      </c>
      <c r="D259" s="236" t="s">
        <v>143</v>
      </c>
      <c r="E259" s="237" t="s">
        <v>363</v>
      </c>
      <c r="F259" s="238" t="s">
        <v>364</v>
      </c>
      <c r="G259" s="239" t="s">
        <v>253</v>
      </c>
      <c r="H259" s="240">
        <v>1</v>
      </c>
      <c r="I259" s="241"/>
      <c r="J259" s="242">
        <f>ROUND(I259*H259,2)</f>
        <v>0</v>
      </c>
      <c r="K259" s="243"/>
      <c r="L259" s="44"/>
      <c r="M259" s="244" t="s">
        <v>1</v>
      </c>
      <c r="N259" s="245" t="s">
        <v>42</v>
      </c>
      <c r="O259" s="91"/>
      <c r="P259" s="246">
        <f>O259*H259</f>
        <v>0</v>
      </c>
      <c r="Q259" s="246">
        <v>0.01937</v>
      </c>
      <c r="R259" s="246">
        <f>Q259*H259</f>
        <v>0.01937</v>
      </c>
      <c r="S259" s="246">
        <v>0</v>
      </c>
      <c r="T259" s="24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8" t="s">
        <v>246</v>
      </c>
      <c r="AT259" s="248" t="s">
        <v>143</v>
      </c>
      <c r="AU259" s="248" t="s">
        <v>148</v>
      </c>
      <c r="AY259" s="17" t="s">
        <v>140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17" t="s">
        <v>148</v>
      </c>
      <c r="BK259" s="249">
        <f>ROUND(I259*H259,2)</f>
        <v>0</v>
      </c>
      <c r="BL259" s="17" t="s">
        <v>246</v>
      </c>
      <c r="BM259" s="248" t="s">
        <v>365</v>
      </c>
    </row>
    <row r="260" spans="1:65" s="2" customFormat="1" ht="21.75" customHeight="1">
      <c r="A260" s="38"/>
      <c r="B260" s="39"/>
      <c r="C260" s="236" t="s">
        <v>366</v>
      </c>
      <c r="D260" s="236" t="s">
        <v>143</v>
      </c>
      <c r="E260" s="237" t="s">
        <v>367</v>
      </c>
      <c r="F260" s="238" t="s">
        <v>368</v>
      </c>
      <c r="G260" s="239" t="s">
        <v>253</v>
      </c>
      <c r="H260" s="240">
        <v>1</v>
      </c>
      <c r="I260" s="241"/>
      <c r="J260" s="242">
        <f>ROUND(I260*H260,2)</f>
        <v>0</v>
      </c>
      <c r="K260" s="243"/>
      <c r="L260" s="44"/>
      <c r="M260" s="244" t="s">
        <v>1</v>
      </c>
      <c r="N260" s="245" t="s">
        <v>42</v>
      </c>
      <c r="O260" s="91"/>
      <c r="P260" s="246">
        <f>O260*H260</f>
        <v>0</v>
      </c>
      <c r="Q260" s="246">
        <v>0.0011</v>
      </c>
      <c r="R260" s="246">
        <f>Q260*H260</f>
        <v>0.0011</v>
      </c>
      <c r="S260" s="246">
        <v>0</v>
      </c>
      <c r="T260" s="24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8" t="s">
        <v>246</v>
      </c>
      <c r="AT260" s="248" t="s">
        <v>143</v>
      </c>
      <c r="AU260" s="248" t="s">
        <v>148</v>
      </c>
      <c r="AY260" s="17" t="s">
        <v>140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17" t="s">
        <v>148</v>
      </c>
      <c r="BK260" s="249">
        <f>ROUND(I260*H260,2)</f>
        <v>0</v>
      </c>
      <c r="BL260" s="17" t="s">
        <v>246</v>
      </c>
      <c r="BM260" s="248" t="s">
        <v>369</v>
      </c>
    </row>
    <row r="261" spans="1:65" s="2" customFormat="1" ht="21.75" customHeight="1">
      <c r="A261" s="38"/>
      <c r="B261" s="39"/>
      <c r="C261" s="236" t="s">
        <v>370</v>
      </c>
      <c r="D261" s="236" t="s">
        <v>143</v>
      </c>
      <c r="E261" s="237" t="s">
        <v>371</v>
      </c>
      <c r="F261" s="238" t="s">
        <v>372</v>
      </c>
      <c r="G261" s="239" t="s">
        <v>253</v>
      </c>
      <c r="H261" s="240">
        <v>1</v>
      </c>
      <c r="I261" s="241"/>
      <c r="J261" s="242">
        <f>ROUND(I261*H261,2)</f>
        <v>0</v>
      </c>
      <c r="K261" s="243"/>
      <c r="L261" s="44"/>
      <c r="M261" s="244" t="s">
        <v>1</v>
      </c>
      <c r="N261" s="245" t="s">
        <v>42</v>
      </c>
      <c r="O261" s="91"/>
      <c r="P261" s="246">
        <f>O261*H261</f>
        <v>0</v>
      </c>
      <c r="Q261" s="246">
        <v>0.0018</v>
      </c>
      <c r="R261" s="246">
        <f>Q261*H261</f>
        <v>0.0018</v>
      </c>
      <c r="S261" s="246">
        <v>0</v>
      </c>
      <c r="T261" s="24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8" t="s">
        <v>246</v>
      </c>
      <c r="AT261" s="248" t="s">
        <v>143</v>
      </c>
      <c r="AU261" s="248" t="s">
        <v>148</v>
      </c>
      <c r="AY261" s="17" t="s">
        <v>140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7" t="s">
        <v>148</v>
      </c>
      <c r="BK261" s="249">
        <f>ROUND(I261*H261,2)</f>
        <v>0</v>
      </c>
      <c r="BL261" s="17" t="s">
        <v>246</v>
      </c>
      <c r="BM261" s="248" t="s">
        <v>373</v>
      </c>
    </row>
    <row r="262" spans="1:65" s="2" customFormat="1" ht="21.75" customHeight="1">
      <c r="A262" s="38"/>
      <c r="B262" s="39"/>
      <c r="C262" s="236" t="s">
        <v>374</v>
      </c>
      <c r="D262" s="236" t="s">
        <v>143</v>
      </c>
      <c r="E262" s="237" t="s">
        <v>375</v>
      </c>
      <c r="F262" s="238" t="s">
        <v>376</v>
      </c>
      <c r="G262" s="239" t="s">
        <v>253</v>
      </c>
      <c r="H262" s="240">
        <v>1</v>
      </c>
      <c r="I262" s="241"/>
      <c r="J262" s="242">
        <f>ROUND(I262*H262,2)</f>
        <v>0</v>
      </c>
      <c r="K262" s="243"/>
      <c r="L262" s="44"/>
      <c r="M262" s="244" t="s">
        <v>1</v>
      </c>
      <c r="N262" s="245" t="s">
        <v>42</v>
      </c>
      <c r="O262" s="91"/>
      <c r="P262" s="246">
        <f>O262*H262</f>
        <v>0</v>
      </c>
      <c r="Q262" s="246">
        <v>0.00284</v>
      </c>
      <c r="R262" s="246">
        <f>Q262*H262</f>
        <v>0.00284</v>
      </c>
      <c r="S262" s="246">
        <v>0</v>
      </c>
      <c r="T262" s="24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8" t="s">
        <v>246</v>
      </c>
      <c r="AT262" s="248" t="s">
        <v>143</v>
      </c>
      <c r="AU262" s="248" t="s">
        <v>148</v>
      </c>
      <c r="AY262" s="17" t="s">
        <v>140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17" t="s">
        <v>148</v>
      </c>
      <c r="BK262" s="249">
        <f>ROUND(I262*H262,2)</f>
        <v>0</v>
      </c>
      <c r="BL262" s="17" t="s">
        <v>246</v>
      </c>
      <c r="BM262" s="248" t="s">
        <v>377</v>
      </c>
    </row>
    <row r="263" spans="1:65" s="2" customFormat="1" ht="21.75" customHeight="1">
      <c r="A263" s="38"/>
      <c r="B263" s="39"/>
      <c r="C263" s="236" t="s">
        <v>378</v>
      </c>
      <c r="D263" s="236" t="s">
        <v>143</v>
      </c>
      <c r="E263" s="237" t="s">
        <v>379</v>
      </c>
      <c r="F263" s="238" t="s">
        <v>380</v>
      </c>
      <c r="G263" s="239" t="s">
        <v>253</v>
      </c>
      <c r="H263" s="240">
        <v>1</v>
      </c>
      <c r="I263" s="241"/>
      <c r="J263" s="242">
        <f>ROUND(I263*H263,2)</f>
        <v>0</v>
      </c>
      <c r="K263" s="243"/>
      <c r="L263" s="44"/>
      <c r="M263" s="244" t="s">
        <v>1</v>
      </c>
      <c r="N263" s="245" t="s">
        <v>42</v>
      </c>
      <c r="O263" s="91"/>
      <c r="P263" s="246">
        <f>O263*H263</f>
        <v>0</v>
      </c>
      <c r="Q263" s="246">
        <v>0.00185</v>
      </c>
      <c r="R263" s="246">
        <f>Q263*H263</f>
        <v>0.00185</v>
      </c>
      <c r="S263" s="246">
        <v>0</v>
      </c>
      <c r="T263" s="24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8" t="s">
        <v>246</v>
      </c>
      <c r="AT263" s="248" t="s">
        <v>143</v>
      </c>
      <c r="AU263" s="248" t="s">
        <v>148</v>
      </c>
      <c r="AY263" s="17" t="s">
        <v>140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17" t="s">
        <v>148</v>
      </c>
      <c r="BK263" s="249">
        <f>ROUND(I263*H263,2)</f>
        <v>0</v>
      </c>
      <c r="BL263" s="17" t="s">
        <v>246</v>
      </c>
      <c r="BM263" s="248" t="s">
        <v>381</v>
      </c>
    </row>
    <row r="264" spans="1:65" s="2" customFormat="1" ht="21.75" customHeight="1">
      <c r="A264" s="38"/>
      <c r="B264" s="39"/>
      <c r="C264" s="236" t="s">
        <v>382</v>
      </c>
      <c r="D264" s="236" t="s">
        <v>143</v>
      </c>
      <c r="E264" s="237" t="s">
        <v>383</v>
      </c>
      <c r="F264" s="238" t="s">
        <v>384</v>
      </c>
      <c r="G264" s="239" t="s">
        <v>146</v>
      </c>
      <c r="H264" s="240">
        <v>1</v>
      </c>
      <c r="I264" s="241"/>
      <c r="J264" s="242">
        <f>ROUND(I264*H264,2)</f>
        <v>0</v>
      </c>
      <c r="K264" s="243"/>
      <c r="L264" s="44"/>
      <c r="M264" s="244" t="s">
        <v>1</v>
      </c>
      <c r="N264" s="245" t="s">
        <v>42</v>
      </c>
      <c r="O264" s="91"/>
      <c r="P264" s="246">
        <f>O264*H264</f>
        <v>0</v>
      </c>
      <c r="Q264" s="246">
        <v>0.00027</v>
      </c>
      <c r="R264" s="246">
        <f>Q264*H264</f>
        <v>0.00027</v>
      </c>
      <c r="S264" s="246">
        <v>0</v>
      </c>
      <c r="T264" s="24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8" t="s">
        <v>246</v>
      </c>
      <c r="AT264" s="248" t="s">
        <v>143</v>
      </c>
      <c r="AU264" s="248" t="s">
        <v>148</v>
      </c>
      <c r="AY264" s="17" t="s">
        <v>140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148</v>
      </c>
      <c r="BK264" s="249">
        <f>ROUND(I264*H264,2)</f>
        <v>0</v>
      </c>
      <c r="BL264" s="17" t="s">
        <v>246</v>
      </c>
      <c r="BM264" s="248" t="s">
        <v>385</v>
      </c>
    </row>
    <row r="265" spans="1:65" s="2" customFormat="1" ht="21.75" customHeight="1">
      <c r="A265" s="38"/>
      <c r="B265" s="39"/>
      <c r="C265" s="236" t="s">
        <v>386</v>
      </c>
      <c r="D265" s="236" t="s">
        <v>143</v>
      </c>
      <c r="E265" s="237" t="s">
        <v>387</v>
      </c>
      <c r="F265" s="238" t="s">
        <v>388</v>
      </c>
      <c r="G265" s="239" t="s">
        <v>146</v>
      </c>
      <c r="H265" s="240">
        <v>1</v>
      </c>
      <c r="I265" s="241"/>
      <c r="J265" s="242">
        <f>ROUND(I265*H265,2)</f>
        <v>0</v>
      </c>
      <c r="K265" s="243"/>
      <c r="L265" s="44"/>
      <c r="M265" s="244" t="s">
        <v>1</v>
      </c>
      <c r="N265" s="245" t="s">
        <v>42</v>
      </c>
      <c r="O265" s="91"/>
      <c r="P265" s="246">
        <f>O265*H265</f>
        <v>0</v>
      </c>
      <c r="Q265" s="246">
        <v>0.00047</v>
      </c>
      <c r="R265" s="246">
        <f>Q265*H265</f>
        <v>0.00047</v>
      </c>
      <c r="S265" s="246">
        <v>0</v>
      </c>
      <c r="T265" s="24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8" t="s">
        <v>246</v>
      </c>
      <c r="AT265" s="248" t="s">
        <v>143</v>
      </c>
      <c r="AU265" s="248" t="s">
        <v>148</v>
      </c>
      <c r="AY265" s="17" t="s">
        <v>140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7" t="s">
        <v>148</v>
      </c>
      <c r="BK265" s="249">
        <f>ROUND(I265*H265,2)</f>
        <v>0</v>
      </c>
      <c r="BL265" s="17" t="s">
        <v>246</v>
      </c>
      <c r="BM265" s="248" t="s">
        <v>389</v>
      </c>
    </row>
    <row r="266" spans="1:65" s="2" customFormat="1" ht="16.5" customHeight="1">
      <c r="A266" s="38"/>
      <c r="B266" s="39"/>
      <c r="C266" s="236" t="s">
        <v>390</v>
      </c>
      <c r="D266" s="236" t="s">
        <v>143</v>
      </c>
      <c r="E266" s="237" t="s">
        <v>391</v>
      </c>
      <c r="F266" s="238" t="s">
        <v>392</v>
      </c>
      <c r="G266" s="239" t="s">
        <v>146</v>
      </c>
      <c r="H266" s="240">
        <v>1</v>
      </c>
      <c r="I266" s="241"/>
      <c r="J266" s="242">
        <f>ROUND(I266*H266,2)</f>
        <v>0</v>
      </c>
      <c r="K266" s="243"/>
      <c r="L266" s="44"/>
      <c r="M266" s="244" t="s">
        <v>1</v>
      </c>
      <c r="N266" s="245" t="s">
        <v>42</v>
      </c>
      <c r="O266" s="91"/>
      <c r="P266" s="246">
        <f>O266*H266</f>
        <v>0</v>
      </c>
      <c r="Q266" s="246">
        <v>0.001</v>
      </c>
      <c r="R266" s="246">
        <f>Q266*H266</f>
        <v>0.001</v>
      </c>
      <c r="S266" s="246">
        <v>0</v>
      </c>
      <c r="T266" s="24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8" t="s">
        <v>246</v>
      </c>
      <c r="AT266" s="248" t="s">
        <v>143</v>
      </c>
      <c r="AU266" s="248" t="s">
        <v>148</v>
      </c>
      <c r="AY266" s="17" t="s">
        <v>140</v>
      </c>
      <c r="BE266" s="249">
        <f>IF(N266="základní",J266,0)</f>
        <v>0</v>
      </c>
      <c r="BF266" s="249">
        <f>IF(N266="snížená",J266,0)</f>
        <v>0</v>
      </c>
      <c r="BG266" s="249">
        <f>IF(N266="zákl. přenesená",J266,0)</f>
        <v>0</v>
      </c>
      <c r="BH266" s="249">
        <f>IF(N266="sníž. přenesená",J266,0)</f>
        <v>0</v>
      </c>
      <c r="BI266" s="249">
        <f>IF(N266="nulová",J266,0)</f>
        <v>0</v>
      </c>
      <c r="BJ266" s="17" t="s">
        <v>148</v>
      </c>
      <c r="BK266" s="249">
        <f>ROUND(I266*H266,2)</f>
        <v>0</v>
      </c>
      <c r="BL266" s="17" t="s">
        <v>246</v>
      </c>
      <c r="BM266" s="248" t="s">
        <v>393</v>
      </c>
    </row>
    <row r="267" spans="1:65" s="2" customFormat="1" ht="16.5" customHeight="1">
      <c r="A267" s="38"/>
      <c r="B267" s="39"/>
      <c r="C267" s="236" t="s">
        <v>394</v>
      </c>
      <c r="D267" s="236" t="s">
        <v>143</v>
      </c>
      <c r="E267" s="237" t="s">
        <v>395</v>
      </c>
      <c r="F267" s="238" t="s">
        <v>396</v>
      </c>
      <c r="G267" s="239" t="s">
        <v>346</v>
      </c>
      <c r="H267" s="240">
        <v>1</v>
      </c>
      <c r="I267" s="241"/>
      <c r="J267" s="242">
        <f>ROUND(I267*H267,2)</f>
        <v>0</v>
      </c>
      <c r="K267" s="243"/>
      <c r="L267" s="44"/>
      <c r="M267" s="244" t="s">
        <v>1</v>
      </c>
      <c r="N267" s="245" t="s">
        <v>42</v>
      </c>
      <c r="O267" s="91"/>
      <c r="P267" s="246">
        <f>O267*H267</f>
        <v>0</v>
      </c>
      <c r="Q267" s="246">
        <v>0</v>
      </c>
      <c r="R267" s="246">
        <f>Q267*H267</f>
        <v>0</v>
      </c>
      <c r="S267" s="246">
        <v>0</v>
      </c>
      <c r="T267" s="24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8" t="s">
        <v>246</v>
      </c>
      <c r="AT267" s="248" t="s">
        <v>143</v>
      </c>
      <c r="AU267" s="248" t="s">
        <v>148</v>
      </c>
      <c r="AY267" s="17" t="s">
        <v>140</v>
      </c>
      <c r="BE267" s="249">
        <f>IF(N267="základní",J267,0)</f>
        <v>0</v>
      </c>
      <c r="BF267" s="249">
        <f>IF(N267="snížená",J267,0)</f>
        <v>0</v>
      </c>
      <c r="BG267" s="249">
        <f>IF(N267="zákl. přenesená",J267,0)</f>
        <v>0</v>
      </c>
      <c r="BH267" s="249">
        <f>IF(N267="sníž. přenesená",J267,0)</f>
        <v>0</v>
      </c>
      <c r="BI267" s="249">
        <f>IF(N267="nulová",J267,0)</f>
        <v>0</v>
      </c>
      <c r="BJ267" s="17" t="s">
        <v>148</v>
      </c>
      <c r="BK267" s="249">
        <f>ROUND(I267*H267,2)</f>
        <v>0</v>
      </c>
      <c r="BL267" s="17" t="s">
        <v>246</v>
      </c>
      <c r="BM267" s="248" t="s">
        <v>397</v>
      </c>
    </row>
    <row r="268" spans="1:65" s="2" customFormat="1" ht="21.75" customHeight="1">
      <c r="A268" s="38"/>
      <c r="B268" s="39"/>
      <c r="C268" s="236" t="s">
        <v>398</v>
      </c>
      <c r="D268" s="236" t="s">
        <v>143</v>
      </c>
      <c r="E268" s="237" t="s">
        <v>399</v>
      </c>
      <c r="F268" s="238" t="s">
        <v>400</v>
      </c>
      <c r="G268" s="239" t="s">
        <v>303</v>
      </c>
      <c r="H268" s="240">
        <v>0.108</v>
      </c>
      <c r="I268" s="241"/>
      <c r="J268" s="242">
        <f>ROUND(I268*H268,2)</f>
        <v>0</v>
      </c>
      <c r="K268" s="243"/>
      <c r="L268" s="44"/>
      <c r="M268" s="244" t="s">
        <v>1</v>
      </c>
      <c r="N268" s="245" t="s">
        <v>42</v>
      </c>
      <c r="O268" s="91"/>
      <c r="P268" s="246">
        <f>O268*H268</f>
        <v>0</v>
      </c>
      <c r="Q268" s="246">
        <v>0</v>
      </c>
      <c r="R268" s="246">
        <f>Q268*H268</f>
        <v>0</v>
      </c>
      <c r="S268" s="246">
        <v>0</v>
      </c>
      <c r="T268" s="24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8" t="s">
        <v>246</v>
      </c>
      <c r="AT268" s="248" t="s">
        <v>143</v>
      </c>
      <c r="AU268" s="248" t="s">
        <v>148</v>
      </c>
      <c r="AY268" s="17" t="s">
        <v>140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17" t="s">
        <v>148</v>
      </c>
      <c r="BK268" s="249">
        <f>ROUND(I268*H268,2)</f>
        <v>0</v>
      </c>
      <c r="BL268" s="17" t="s">
        <v>246</v>
      </c>
      <c r="BM268" s="248" t="s">
        <v>401</v>
      </c>
    </row>
    <row r="269" spans="1:63" s="12" customFormat="1" ht="22.8" customHeight="1">
      <c r="A269" s="12"/>
      <c r="B269" s="220"/>
      <c r="C269" s="221"/>
      <c r="D269" s="222" t="s">
        <v>75</v>
      </c>
      <c r="E269" s="234" t="s">
        <v>402</v>
      </c>
      <c r="F269" s="234" t="s">
        <v>403</v>
      </c>
      <c r="G269" s="221"/>
      <c r="H269" s="221"/>
      <c r="I269" s="224"/>
      <c r="J269" s="235">
        <f>BK269</f>
        <v>0</v>
      </c>
      <c r="K269" s="221"/>
      <c r="L269" s="226"/>
      <c r="M269" s="227"/>
      <c r="N269" s="228"/>
      <c r="O269" s="228"/>
      <c r="P269" s="229">
        <f>SUM(P270:P277)</f>
        <v>0</v>
      </c>
      <c r="Q269" s="228"/>
      <c r="R269" s="229">
        <f>SUM(R270:R277)</f>
        <v>0.37373</v>
      </c>
      <c r="S269" s="228"/>
      <c r="T269" s="230">
        <f>SUM(T270:T277)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31" t="s">
        <v>148</v>
      </c>
      <c r="AT269" s="232" t="s">
        <v>75</v>
      </c>
      <c r="AU269" s="232" t="s">
        <v>84</v>
      </c>
      <c r="AY269" s="231" t="s">
        <v>140</v>
      </c>
      <c r="BK269" s="233">
        <f>SUM(BK270:BK277)</f>
        <v>0</v>
      </c>
    </row>
    <row r="270" spans="1:65" s="2" customFormat="1" ht="21.75" customHeight="1">
      <c r="A270" s="38"/>
      <c r="B270" s="39"/>
      <c r="C270" s="236" t="s">
        <v>404</v>
      </c>
      <c r="D270" s="236" t="s">
        <v>143</v>
      </c>
      <c r="E270" s="237" t="s">
        <v>405</v>
      </c>
      <c r="F270" s="238" t="s">
        <v>406</v>
      </c>
      <c r="G270" s="239" t="s">
        <v>155</v>
      </c>
      <c r="H270" s="240">
        <v>25.8</v>
      </c>
      <c r="I270" s="241"/>
      <c r="J270" s="242">
        <f>ROUND(I270*H270,2)</f>
        <v>0</v>
      </c>
      <c r="K270" s="243"/>
      <c r="L270" s="44"/>
      <c r="M270" s="244" t="s">
        <v>1</v>
      </c>
      <c r="N270" s="245" t="s">
        <v>42</v>
      </c>
      <c r="O270" s="91"/>
      <c r="P270" s="246">
        <f>O270*H270</f>
        <v>0</v>
      </c>
      <c r="Q270" s="246">
        <v>0.01223</v>
      </c>
      <c r="R270" s="246">
        <f>Q270*H270</f>
        <v>0.315534</v>
      </c>
      <c r="S270" s="246">
        <v>0</v>
      </c>
      <c r="T270" s="24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8" t="s">
        <v>246</v>
      </c>
      <c r="AT270" s="248" t="s">
        <v>143</v>
      </c>
      <c r="AU270" s="248" t="s">
        <v>148</v>
      </c>
      <c r="AY270" s="17" t="s">
        <v>140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7" t="s">
        <v>148</v>
      </c>
      <c r="BK270" s="249">
        <f>ROUND(I270*H270,2)</f>
        <v>0</v>
      </c>
      <c r="BL270" s="17" t="s">
        <v>246</v>
      </c>
      <c r="BM270" s="248" t="s">
        <v>407</v>
      </c>
    </row>
    <row r="271" spans="1:51" s="14" customFormat="1" ht="12">
      <c r="A271" s="14"/>
      <c r="B271" s="262"/>
      <c r="C271" s="263"/>
      <c r="D271" s="252" t="s">
        <v>157</v>
      </c>
      <c r="E271" s="264" t="s">
        <v>1</v>
      </c>
      <c r="F271" s="265" t="s">
        <v>408</v>
      </c>
      <c r="G271" s="263"/>
      <c r="H271" s="264" t="s">
        <v>1</v>
      </c>
      <c r="I271" s="266"/>
      <c r="J271" s="263"/>
      <c r="K271" s="263"/>
      <c r="L271" s="267"/>
      <c r="M271" s="268"/>
      <c r="N271" s="269"/>
      <c r="O271" s="269"/>
      <c r="P271" s="269"/>
      <c r="Q271" s="269"/>
      <c r="R271" s="269"/>
      <c r="S271" s="269"/>
      <c r="T271" s="27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1" t="s">
        <v>157</v>
      </c>
      <c r="AU271" s="271" t="s">
        <v>148</v>
      </c>
      <c r="AV271" s="14" t="s">
        <v>84</v>
      </c>
      <c r="AW271" s="14" t="s">
        <v>32</v>
      </c>
      <c r="AX271" s="14" t="s">
        <v>76</v>
      </c>
      <c r="AY271" s="271" t="s">
        <v>140</v>
      </c>
    </row>
    <row r="272" spans="1:51" s="13" customFormat="1" ht="12">
      <c r="A272" s="13"/>
      <c r="B272" s="250"/>
      <c r="C272" s="251"/>
      <c r="D272" s="252" t="s">
        <v>157</v>
      </c>
      <c r="E272" s="253" t="s">
        <v>1</v>
      </c>
      <c r="F272" s="254" t="s">
        <v>409</v>
      </c>
      <c r="G272" s="251"/>
      <c r="H272" s="255">
        <v>25.8</v>
      </c>
      <c r="I272" s="256"/>
      <c r="J272" s="251"/>
      <c r="K272" s="251"/>
      <c r="L272" s="257"/>
      <c r="M272" s="258"/>
      <c r="N272" s="259"/>
      <c r="O272" s="259"/>
      <c r="P272" s="259"/>
      <c r="Q272" s="259"/>
      <c r="R272" s="259"/>
      <c r="S272" s="259"/>
      <c r="T272" s="26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1" t="s">
        <v>157</v>
      </c>
      <c r="AU272" s="261" t="s">
        <v>148</v>
      </c>
      <c r="AV272" s="13" t="s">
        <v>148</v>
      </c>
      <c r="AW272" s="13" t="s">
        <v>32</v>
      </c>
      <c r="AX272" s="13" t="s">
        <v>84</v>
      </c>
      <c r="AY272" s="261" t="s">
        <v>140</v>
      </c>
    </row>
    <row r="273" spans="1:65" s="2" customFormat="1" ht="21.75" customHeight="1">
      <c r="A273" s="38"/>
      <c r="B273" s="39"/>
      <c r="C273" s="236" t="s">
        <v>410</v>
      </c>
      <c r="D273" s="236" t="s">
        <v>143</v>
      </c>
      <c r="E273" s="237" t="s">
        <v>411</v>
      </c>
      <c r="F273" s="238" t="s">
        <v>412</v>
      </c>
      <c r="G273" s="239" t="s">
        <v>155</v>
      </c>
      <c r="H273" s="240">
        <v>4.4</v>
      </c>
      <c r="I273" s="241"/>
      <c r="J273" s="242">
        <f>ROUND(I273*H273,2)</f>
        <v>0</v>
      </c>
      <c r="K273" s="243"/>
      <c r="L273" s="44"/>
      <c r="M273" s="244" t="s">
        <v>1</v>
      </c>
      <c r="N273" s="245" t="s">
        <v>42</v>
      </c>
      <c r="O273" s="91"/>
      <c r="P273" s="246">
        <f>O273*H273</f>
        <v>0</v>
      </c>
      <c r="Q273" s="246">
        <v>0.01254</v>
      </c>
      <c r="R273" s="246">
        <f>Q273*H273</f>
        <v>0.05517600000000001</v>
      </c>
      <c r="S273" s="246">
        <v>0</v>
      </c>
      <c r="T273" s="24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8" t="s">
        <v>246</v>
      </c>
      <c r="AT273" s="248" t="s">
        <v>143</v>
      </c>
      <c r="AU273" s="248" t="s">
        <v>148</v>
      </c>
      <c r="AY273" s="17" t="s">
        <v>140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17" t="s">
        <v>148</v>
      </c>
      <c r="BK273" s="249">
        <f>ROUND(I273*H273,2)</f>
        <v>0</v>
      </c>
      <c r="BL273" s="17" t="s">
        <v>246</v>
      </c>
      <c r="BM273" s="248" t="s">
        <v>413</v>
      </c>
    </row>
    <row r="274" spans="1:51" s="13" customFormat="1" ht="12">
      <c r="A274" s="13"/>
      <c r="B274" s="250"/>
      <c r="C274" s="251"/>
      <c r="D274" s="252" t="s">
        <v>157</v>
      </c>
      <c r="E274" s="253" t="s">
        <v>1</v>
      </c>
      <c r="F274" s="254" t="s">
        <v>414</v>
      </c>
      <c r="G274" s="251"/>
      <c r="H274" s="255">
        <v>4.4</v>
      </c>
      <c r="I274" s="256"/>
      <c r="J274" s="251"/>
      <c r="K274" s="251"/>
      <c r="L274" s="257"/>
      <c r="M274" s="258"/>
      <c r="N274" s="259"/>
      <c r="O274" s="259"/>
      <c r="P274" s="259"/>
      <c r="Q274" s="259"/>
      <c r="R274" s="259"/>
      <c r="S274" s="259"/>
      <c r="T274" s="26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1" t="s">
        <v>157</v>
      </c>
      <c r="AU274" s="261" t="s">
        <v>148</v>
      </c>
      <c r="AV274" s="13" t="s">
        <v>148</v>
      </c>
      <c r="AW274" s="13" t="s">
        <v>32</v>
      </c>
      <c r="AX274" s="13" t="s">
        <v>84</v>
      </c>
      <c r="AY274" s="261" t="s">
        <v>140</v>
      </c>
    </row>
    <row r="275" spans="1:65" s="2" customFormat="1" ht="16.5" customHeight="1">
      <c r="A275" s="38"/>
      <c r="B275" s="39"/>
      <c r="C275" s="236" t="s">
        <v>415</v>
      </c>
      <c r="D275" s="236" t="s">
        <v>143</v>
      </c>
      <c r="E275" s="237" t="s">
        <v>416</v>
      </c>
      <c r="F275" s="238" t="s">
        <v>417</v>
      </c>
      <c r="G275" s="239" t="s">
        <v>155</v>
      </c>
      <c r="H275" s="240">
        <v>30.2</v>
      </c>
      <c r="I275" s="241"/>
      <c r="J275" s="242">
        <f>ROUND(I275*H275,2)</f>
        <v>0</v>
      </c>
      <c r="K275" s="243"/>
      <c r="L275" s="44"/>
      <c r="M275" s="244" t="s">
        <v>1</v>
      </c>
      <c r="N275" s="245" t="s">
        <v>42</v>
      </c>
      <c r="O275" s="91"/>
      <c r="P275" s="246">
        <f>O275*H275</f>
        <v>0</v>
      </c>
      <c r="Q275" s="246">
        <v>0.0001</v>
      </c>
      <c r="R275" s="246">
        <f>Q275*H275</f>
        <v>0.00302</v>
      </c>
      <c r="S275" s="246">
        <v>0</v>
      </c>
      <c r="T275" s="24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8" t="s">
        <v>246</v>
      </c>
      <c r="AT275" s="248" t="s">
        <v>143</v>
      </c>
      <c r="AU275" s="248" t="s">
        <v>148</v>
      </c>
      <c r="AY275" s="17" t="s">
        <v>140</v>
      </c>
      <c r="BE275" s="249">
        <f>IF(N275="základní",J275,0)</f>
        <v>0</v>
      </c>
      <c r="BF275" s="249">
        <f>IF(N275="snížená",J275,0)</f>
        <v>0</v>
      </c>
      <c r="BG275" s="249">
        <f>IF(N275="zákl. přenesená",J275,0)</f>
        <v>0</v>
      </c>
      <c r="BH275" s="249">
        <f>IF(N275="sníž. přenesená",J275,0)</f>
        <v>0</v>
      </c>
      <c r="BI275" s="249">
        <f>IF(N275="nulová",J275,0)</f>
        <v>0</v>
      </c>
      <c r="BJ275" s="17" t="s">
        <v>148</v>
      </c>
      <c r="BK275" s="249">
        <f>ROUND(I275*H275,2)</f>
        <v>0</v>
      </c>
      <c r="BL275" s="17" t="s">
        <v>246</v>
      </c>
      <c r="BM275" s="248" t="s">
        <v>418</v>
      </c>
    </row>
    <row r="276" spans="1:51" s="13" customFormat="1" ht="12">
      <c r="A276" s="13"/>
      <c r="B276" s="250"/>
      <c r="C276" s="251"/>
      <c r="D276" s="252" t="s">
        <v>157</v>
      </c>
      <c r="E276" s="253" t="s">
        <v>1</v>
      </c>
      <c r="F276" s="254" t="s">
        <v>419</v>
      </c>
      <c r="G276" s="251"/>
      <c r="H276" s="255">
        <v>30.2</v>
      </c>
      <c r="I276" s="256"/>
      <c r="J276" s="251"/>
      <c r="K276" s="251"/>
      <c r="L276" s="257"/>
      <c r="M276" s="258"/>
      <c r="N276" s="259"/>
      <c r="O276" s="259"/>
      <c r="P276" s="259"/>
      <c r="Q276" s="259"/>
      <c r="R276" s="259"/>
      <c r="S276" s="259"/>
      <c r="T276" s="26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1" t="s">
        <v>157</v>
      </c>
      <c r="AU276" s="261" t="s">
        <v>148</v>
      </c>
      <c r="AV276" s="13" t="s">
        <v>148</v>
      </c>
      <c r="AW276" s="13" t="s">
        <v>32</v>
      </c>
      <c r="AX276" s="13" t="s">
        <v>84</v>
      </c>
      <c r="AY276" s="261" t="s">
        <v>140</v>
      </c>
    </row>
    <row r="277" spans="1:65" s="2" customFormat="1" ht="21.75" customHeight="1">
      <c r="A277" s="38"/>
      <c r="B277" s="39"/>
      <c r="C277" s="236" t="s">
        <v>420</v>
      </c>
      <c r="D277" s="236" t="s">
        <v>143</v>
      </c>
      <c r="E277" s="237" t="s">
        <v>421</v>
      </c>
      <c r="F277" s="238" t="s">
        <v>422</v>
      </c>
      <c r="G277" s="239" t="s">
        <v>303</v>
      </c>
      <c r="H277" s="240">
        <v>0.374</v>
      </c>
      <c r="I277" s="241"/>
      <c r="J277" s="242">
        <f>ROUND(I277*H277,2)</f>
        <v>0</v>
      </c>
      <c r="K277" s="243"/>
      <c r="L277" s="44"/>
      <c r="M277" s="244" t="s">
        <v>1</v>
      </c>
      <c r="N277" s="245" t="s">
        <v>42</v>
      </c>
      <c r="O277" s="91"/>
      <c r="P277" s="246">
        <f>O277*H277</f>
        <v>0</v>
      </c>
      <c r="Q277" s="246">
        <v>0</v>
      </c>
      <c r="R277" s="246">
        <f>Q277*H277</f>
        <v>0</v>
      </c>
      <c r="S277" s="246">
        <v>0</v>
      </c>
      <c r="T277" s="24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8" t="s">
        <v>246</v>
      </c>
      <c r="AT277" s="248" t="s">
        <v>143</v>
      </c>
      <c r="AU277" s="248" t="s">
        <v>148</v>
      </c>
      <c r="AY277" s="17" t="s">
        <v>140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17" t="s">
        <v>148</v>
      </c>
      <c r="BK277" s="249">
        <f>ROUND(I277*H277,2)</f>
        <v>0</v>
      </c>
      <c r="BL277" s="17" t="s">
        <v>246</v>
      </c>
      <c r="BM277" s="248" t="s">
        <v>423</v>
      </c>
    </row>
    <row r="278" spans="1:63" s="12" customFormat="1" ht="22.8" customHeight="1">
      <c r="A278" s="12"/>
      <c r="B278" s="220"/>
      <c r="C278" s="221"/>
      <c r="D278" s="222" t="s">
        <v>75</v>
      </c>
      <c r="E278" s="234" t="s">
        <v>424</v>
      </c>
      <c r="F278" s="234" t="s">
        <v>425</v>
      </c>
      <c r="G278" s="221"/>
      <c r="H278" s="221"/>
      <c r="I278" s="224"/>
      <c r="J278" s="235">
        <f>BK278</f>
        <v>0</v>
      </c>
      <c r="K278" s="221"/>
      <c r="L278" s="226"/>
      <c r="M278" s="227"/>
      <c r="N278" s="228"/>
      <c r="O278" s="228"/>
      <c r="P278" s="229">
        <f>SUM(P279:P286)</f>
        <v>0</v>
      </c>
      <c r="Q278" s="228"/>
      <c r="R278" s="229">
        <f>SUM(R279:R286)</f>
        <v>0.16734000000000002</v>
      </c>
      <c r="S278" s="228"/>
      <c r="T278" s="230">
        <f>SUM(T279:T286)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31" t="s">
        <v>148</v>
      </c>
      <c r="AT278" s="232" t="s">
        <v>75</v>
      </c>
      <c r="AU278" s="232" t="s">
        <v>84</v>
      </c>
      <c r="AY278" s="231" t="s">
        <v>140</v>
      </c>
      <c r="BK278" s="233">
        <f>SUM(BK279:BK286)</f>
        <v>0</v>
      </c>
    </row>
    <row r="279" spans="1:65" s="2" customFormat="1" ht="21.75" customHeight="1">
      <c r="A279" s="38"/>
      <c r="B279" s="39"/>
      <c r="C279" s="236" t="s">
        <v>426</v>
      </c>
      <c r="D279" s="236" t="s">
        <v>143</v>
      </c>
      <c r="E279" s="237" t="s">
        <v>427</v>
      </c>
      <c r="F279" s="238" t="s">
        <v>428</v>
      </c>
      <c r="G279" s="239" t="s">
        <v>146</v>
      </c>
      <c r="H279" s="240">
        <v>2</v>
      </c>
      <c r="I279" s="241"/>
      <c r="J279" s="242">
        <f>ROUND(I279*H279,2)</f>
        <v>0</v>
      </c>
      <c r="K279" s="243"/>
      <c r="L279" s="44"/>
      <c r="M279" s="244" t="s">
        <v>1</v>
      </c>
      <c r="N279" s="245" t="s">
        <v>42</v>
      </c>
      <c r="O279" s="91"/>
      <c r="P279" s="246">
        <f>O279*H279</f>
        <v>0</v>
      </c>
      <c r="Q279" s="246">
        <v>0</v>
      </c>
      <c r="R279" s="246">
        <f>Q279*H279</f>
        <v>0</v>
      </c>
      <c r="S279" s="246">
        <v>0</v>
      </c>
      <c r="T279" s="24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8" t="s">
        <v>246</v>
      </c>
      <c r="AT279" s="248" t="s">
        <v>143</v>
      </c>
      <c r="AU279" s="248" t="s">
        <v>148</v>
      </c>
      <c r="AY279" s="17" t="s">
        <v>140</v>
      </c>
      <c r="BE279" s="249">
        <f>IF(N279="základní",J279,0)</f>
        <v>0</v>
      </c>
      <c r="BF279" s="249">
        <f>IF(N279="snížená",J279,0)</f>
        <v>0</v>
      </c>
      <c r="BG279" s="249">
        <f>IF(N279="zákl. přenesená",J279,0)</f>
        <v>0</v>
      </c>
      <c r="BH279" s="249">
        <f>IF(N279="sníž. přenesená",J279,0)</f>
        <v>0</v>
      </c>
      <c r="BI279" s="249">
        <f>IF(N279="nulová",J279,0)</f>
        <v>0</v>
      </c>
      <c r="BJ279" s="17" t="s">
        <v>148</v>
      </c>
      <c r="BK279" s="249">
        <f>ROUND(I279*H279,2)</f>
        <v>0</v>
      </c>
      <c r="BL279" s="17" t="s">
        <v>246</v>
      </c>
      <c r="BM279" s="248" t="s">
        <v>429</v>
      </c>
    </row>
    <row r="280" spans="1:65" s="2" customFormat="1" ht="16.5" customHeight="1">
      <c r="A280" s="38"/>
      <c r="B280" s="39"/>
      <c r="C280" s="283" t="s">
        <v>430</v>
      </c>
      <c r="D280" s="283" t="s">
        <v>431</v>
      </c>
      <c r="E280" s="284" t="s">
        <v>432</v>
      </c>
      <c r="F280" s="285" t="s">
        <v>433</v>
      </c>
      <c r="G280" s="286" t="s">
        <v>146</v>
      </c>
      <c r="H280" s="287">
        <v>2</v>
      </c>
      <c r="I280" s="288"/>
      <c r="J280" s="289">
        <f>ROUND(I280*H280,2)</f>
        <v>0</v>
      </c>
      <c r="K280" s="290"/>
      <c r="L280" s="291"/>
      <c r="M280" s="292" t="s">
        <v>1</v>
      </c>
      <c r="N280" s="293" t="s">
        <v>42</v>
      </c>
      <c r="O280" s="91"/>
      <c r="P280" s="246">
        <f>O280*H280</f>
        <v>0</v>
      </c>
      <c r="Q280" s="246">
        <v>0.016</v>
      </c>
      <c r="R280" s="246">
        <f>Q280*H280</f>
        <v>0.032</v>
      </c>
      <c r="S280" s="246">
        <v>0</v>
      </c>
      <c r="T280" s="24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8" t="s">
        <v>313</v>
      </c>
      <c r="AT280" s="248" t="s">
        <v>431</v>
      </c>
      <c r="AU280" s="248" t="s">
        <v>148</v>
      </c>
      <c r="AY280" s="17" t="s">
        <v>140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7" t="s">
        <v>148</v>
      </c>
      <c r="BK280" s="249">
        <f>ROUND(I280*H280,2)</f>
        <v>0</v>
      </c>
      <c r="BL280" s="17" t="s">
        <v>246</v>
      </c>
      <c r="BM280" s="248" t="s">
        <v>434</v>
      </c>
    </row>
    <row r="281" spans="1:65" s="2" customFormat="1" ht="16.5" customHeight="1">
      <c r="A281" s="38"/>
      <c r="B281" s="39"/>
      <c r="C281" s="236" t="s">
        <v>435</v>
      </c>
      <c r="D281" s="236" t="s">
        <v>143</v>
      </c>
      <c r="E281" s="237" t="s">
        <v>436</v>
      </c>
      <c r="F281" s="238" t="s">
        <v>437</v>
      </c>
      <c r="G281" s="239" t="s">
        <v>146</v>
      </c>
      <c r="H281" s="240">
        <v>2</v>
      </c>
      <c r="I281" s="241"/>
      <c r="J281" s="242">
        <f>ROUND(I281*H281,2)</f>
        <v>0</v>
      </c>
      <c r="K281" s="243"/>
      <c r="L281" s="44"/>
      <c r="M281" s="244" t="s">
        <v>1</v>
      </c>
      <c r="N281" s="245" t="s">
        <v>42</v>
      </c>
      <c r="O281" s="91"/>
      <c r="P281" s="246">
        <f>O281*H281</f>
        <v>0</v>
      </c>
      <c r="Q281" s="246">
        <v>0</v>
      </c>
      <c r="R281" s="246">
        <f>Q281*H281</f>
        <v>0</v>
      </c>
      <c r="S281" s="246">
        <v>0</v>
      </c>
      <c r="T281" s="24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8" t="s">
        <v>246</v>
      </c>
      <c r="AT281" s="248" t="s">
        <v>143</v>
      </c>
      <c r="AU281" s="248" t="s">
        <v>148</v>
      </c>
      <c r="AY281" s="17" t="s">
        <v>140</v>
      </c>
      <c r="BE281" s="249">
        <f>IF(N281="základní",J281,0)</f>
        <v>0</v>
      </c>
      <c r="BF281" s="249">
        <f>IF(N281="snížená",J281,0)</f>
        <v>0</v>
      </c>
      <c r="BG281" s="249">
        <f>IF(N281="zákl. přenesená",J281,0)</f>
        <v>0</v>
      </c>
      <c r="BH281" s="249">
        <f>IF(N281="sníž. přenesená",J281,0)</f>
        <v>0</v>
      </c>
      <c r="BI281" s="249">
        <f>IF(N281="nulová",J281,0)</f>
        <v>0</v>
      </c>
      <c r="BJ281" s="17" t="s">
        <v>148</v>
      </c>
      <c r="BK281" s="249">
        <f>ROUND(I281*H281,2)</f>
        <v>0</v>
      </c>
      <c r="BL281" s="17" t="s">
        <v>246</v>
      </c>
      <c r="BM281" s="248" t="s">
        <v>438</v>
      </c>
    </row>
    <row r="282" spans="1:65" s="2" customFormat="1" ht="21.75" customHeight="1">
      <c r="A282" s="38"/>
      <c r="B282" s="39"/>
      <c r="C282" s="283" t="s">
        <v>439</v>
      </c>
      <c r="D282" s="283" t="s">
        <v>431</v>
      </c>
      <c r="E282" s="284" t="s">
        <v>440</v>
      </c>
      <c r="F282" s="285" t="s">
        <v>441</v>
      </c>
      <c r="G282" s="286" t="s">
        <v>146</v>
      </c>
      <c r="H282" s="287">
        <v>2</v>
      </c>
      <c r="I282" s="288"/>
      <c r="J282" s="289">
        <f>ROUND(I282*H282,2)</f>
        <v>0</v>
      </c>
      <c r="K282" s="290"/>
      <c r="L282" s="291"/>
      <c r="M282" s="292" t="s">
        <v>1</v>
      </c>
      <c r="N282" s="293" t="s">
        <v>42</v>
      </c>
      <c r="O282" s="91"/>
      <c r="P282" s="246">
        <f>O282*H282</f>
        <v>0</v>
      </c>
      <c r="Q282" s="246">
        <v>0.0012</v>
      </c>
      <c r="R282" s="246">
        <f>Q282*H282</f>
        <v>0.0024</v>
      </c>
      <c r="S282" s="246">
        <v>0</v>
      </c>
      <c r="T282" s="24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8" t="s">
        <v>313</v>
      </c>
      <c r="AT282" s="248" t="s">
        <v>431</v>
      </c>
      <c r="AU282" s="248" t="s">
        <v>148</v>
      </c>
      <c r="AY282" s="17" t="s">
        <v>140</v>
      </c>
      <c r="BE282" s="249">
        <f>IF(N282="základní",J282,0)</f>
        <v>0</v>
      </c>
      <c r="BF282" s="249">
        <f>IF(N282="snížená",J282,0)</f>
        <v>0</v>
      </c>
      <c r="BG282" s="249">
        <f>IF(N282="zákl. přenesená",J282,0)</f>
        <v>0</v>
      </c>
      <c r="BH282" s="249">
        <f>IF(N282="sníž. přenesená",J282,0)</f>
        <v>0</v>
      </c>
      <c r="BI282" s="249">
        <f>IF(N282="nulová",J282,0)</f>
        <v>0</v>
      </c>
      <c r="BJ282" s="17" t="s">
        <v>148</v>
      </c>
      <c r="BK282" s="249">
        <f>ROUND(I282*H282,2)</f>
        <v>0</v>
      </c>
      <c r="BL282" s="17" t="s">
        <v>246</v>
      </c>
      <c r="BM282" s="248" t="s">
        <v>442</v>
      </c>
    </row>
    <row r="283" spans="1:65" s="2" customFormat="1" ht="21.75" customHeight="1">
      <c r="A283" s="38"/>
      <c r="B283" s="39"/>
      <c r="C283" s="236" t="s">
        <v>443</v>
      </c>
      <c r="D283" s="236" t="s">
        <v>143</v>
      </c>
      <c r="E283" s="237" t="s">
        <v>444</v>
      </c>
      <c r="F283" s="238" t="s">
        <v>445</v>
      </c>
      <c r="G283" s="239" t="s">
        <v>146</v>
      </c>
      <c r="H283" s="240">
        <v>2</v>
      </c>
      <c r="I283" s="241"/>
      <c r="J283" s="242">
        <f>ROUND(I283*H283,2)</f>
        <v>0</v>
      </c>
      <c r="K283" s="243"/>
      <c r="L283" s="44"/>
      <c r="M283" s="244" t="s">
        <v>1</v>
      </c>
      <c r="N283" s="245" t="s">
        <v>42</v>
      </c>
      <c r="O283" s="91"/>
      <c r="P283" s="246">
        <f>O283*H283</f>
        <v>0</v>
      </c>
      <c r="Q283" s="246">
        <v>0.00047</v>
      </c>
      <c r="R283" s="246">
        <f>Q283*H283</f>
        <v>0.00094</v>
      </c>
      <c r="S283" s="246">
        <v>0</v>
      </c>
      <c r="T283" s="24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8" t="s">
        <v>246</v>
      </c>
      <c r="AT283" s="248" t="s">
        <v>143</v>
      </c>
      <c r="AU283" s="248" t="s">
        <v>148</v>
      </c>
      <c r="AY283" s="17" t="s">
        <v>140</v>
      </c>
      <c r="BE283" s="249">
        <f>IF(N283="základní",J283,0)</f>
        <v>0</v>
      </c>
      <c r="BF283" s="249">
        <f>IF(N283="snížená",J283,0)</f>
        <v>0</v>
      </c>
      <c r="BG283" s="249">
        <f>IF(N283="zákl. přenesená",J283,0)</f>
        <v>0</v>
      </c>
      <c r="BH283" s="249">
        <f>IF(N283="sníž. přenesená",J283,0)</f>
        <v>0</v>
      </c>
      <c r="BI283" s="249">
        <f>IF(N283="nulová",J283,0)</f>
        <v>0</v>
      </c>
      <c r="BJ283" s="17" t="s">
        <v>148</v>
      </c>
      <c r="BK283" s="249">
        <f>ROUND(I283*H283,2)</f>
        <v>0</v>
      </c>
      <c r="BL283" s="17" t="s">
        <v>246</v>
      </c>
      <c r="BM283" s="248" t="s">
        <v>446</v>
      </c>
    </row>
    <row r="284" spans="1:65" s="2" customFormat="1" ht="21.75" customHeight="1">
      <c r="A284" s="38"/>
      <c r="B284" s="39"/>
      <c r="C284" s="283" t="s">
        <v>447</v>
      </c>
      <c r="D284" s="283" t="s">
        <v>431</v>
      </c>
      <c r="E284" s="284" t="s">
        <v>448</v>
      </c>
      <c r="F284" s="285" t="s">
        <v>449</v>
      </c>
      <c r="G284" s="286" t="s">
        <v>146</v>
      </c>
      <c r="H284" s="287">
        <v>2</v>
      </c>
      <c r="I284" s="288"/>
      <c r="J284" s="289">
        <f>ROUND(I284*H284,2)</f>
        <v>0</v>
      </c>
      <c r="K284" s="290"/>
      <c r="L284" s="291"/>
      <c r="M284" s="292" t="s">
        <v>1</v>
      </c>
      <c r="N284" s="293" t="s">
        <v>42</v>
      </c>
      <c r="O284" s="91"/>
      <c r="P284" s="246">
        <f>O284*H284</f>
        <v>0</v>
      </c>
      <c r="Q284" s="246">
        <v>0.016</v>
      </c>
      <c r="R284" s="246">
        <f>Q284*H284</f>
        <v>0.032</v>
      </c>
      <c r="S284" s="246">
        <v>0</v>
      </c>
      <c r="T284" s="247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8" t="s">
        <v>313</v>
      </c>
      <c r="AT284" s="248" t="s">
        <v>431</v>
      </c>
      <c r="AU284" s="248" t="s">
        <v>148</v>
      </c>
      <c r="AY284" s="17" t="s">
        <v>140</v>
      </c>
      <c r="BE284" s="249">
        <f>IF(N284="základní",J284,0)</f>
        <v>0</v>
      </c>
      <c r="BF284" s="249">
        <f>IF(N284="snížená",J284,0)</f>
        <v>0</v>
      </c>
      <c r="BG284" s="249">
        <f>IF(N284="zákl. přenesená",J284,0)</f>
        <v>0</v>
      </c>
      <c r="BH284" s="249">
        <f>IF(N284="sníž. přenesená",J284,0)</f>
        <v>0</v>
      </c>
      <c r="BI284" s="249">
        <f>IF(N284="nulová",J284,0)</f>
        <v>0</v>
      </c>
      <c r="BJ284" s="17" t="s">
        <v>148</v>
      </c>
      <c r="BK284" s="249">
        <f>ROUND(I284*H284,2)</f>
        <v>0</v>
      </c>
      <c r="BL284" s="17" t="s">
        <v>246</v>
      </c>
      <c r="BM284" s="248" t="s">
        <v>450</v>
      </c>
    </row>
    <row r="285" spans="1:65" s="2" customFormat="1" ht="21.75" customHeight="1">
      <c r="A285" s="38"/>
      <c r="B285" s="39"/>
      <c r="C285" s="236" t="s">
        <v>451</v>
      </c>
      <c r="D285" s="236" t="s">
        <v>143</v>
      </c>
      <c r="E285" s="237" t="s">
        <v>452</v>
      </c>
      <c r="F285" s="238" t="s">
        <v>453</v>
      </c>
      <c r="G285" s="239" t="s">
        <v>346</v>
      </c>
      <c r="H285" s="240">
        <v>1</v>
      </c>
      <c r="I285" s="241"/>
      <c r="J285" s="242">
        <f>ROUND(I285*H285,2)</f>
        <v>0</v>
      </c>
      <c r="K285" s="243"/>
      <c r="L285" s="44"/>
      <c r="M285" s="244" t="s">
        <v>1</v>
      </c>
      <c r="N285" s="245" t="s">
        <v>42</v>
      </c>
      <c r="O285" s="91"/>
      <c r="P285" s="246">
        <f>O285*H285</f>
        <v>0</v>
      </c>
      <c r="Q285" s="246">
        <v>0.1</v>
      </c>
      <c r="R285" s="246">
        <f>Q285*H285</f>
        <v>0.1</v>
      </c>
      <c r="S285" s="246">
        <v>0</v>
      </c>
      <c r="T285" s="24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8" t="s">
        <v>246</v>
      </c>
      <c r="AT285" s="248" t="s">
        <v>143</v>
      </c>
      <c r="AU285" s="248" t="s">
        <v>148</v>
      </c>
      <c r="AY285" s="17" t="s">
        <v>140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17" t="s">
        <v>148</v>
      </c>
      <c r="BK285" s="249">
        <f>ROUND(I285*H285,2)</f>
        <v>0</v>
      </c>
      <c r="BL285" s="17" t="s">
        <v>246</v>
      </c>
      <c r="BM285" s="248" t="s">
        <v>454</v>
      </c>
    </row>
    <row r="286" spans="1:65" s="2" customFormat="1" ht="21.75" customHeight="1">
      <c r="A286" s="38"/>
      <c r="B286" s="39"/>
      <c r="C286" s="236" t="s">
        <v>455</v>
      </c>
      <c r="D286" s="236" t="s">
        <v>143</v>
      </c>
      <c r="E286" s="237" t="s">
        <v>456</v>
      </c>
      <c r="F286" s="238" t="s">
        <v>457</v>
      </c>
      <c r="G286" s="239" t="s">
        <v>303</v>
      </c>
      <c r="H286" s="240">
        <v>0.167</v>
      </c>
      <c r="I286" s="241"/>
      <c r="J286" s="242">
        <f>ROUND(I286*H286,2)</f>
        <v>0</v>
      </c>
      <c r="K286" s="243"/>
      <c r="L286" s="44"/>
      <c r="M286" s="244" t="s">
        <v>1</v>
      </c>
      <c r="N286" s="245" t="s">
        <v>42</v>
      </c>
      <c r="O286" s="91"/>
      <c r="P286" s="246">
        <f>O286*H286</f>
        <v>0</v>
      </c>
      <c r="Q286" s="246">
        <v>0</v>
      </c>
      <c r="R286" s="246">
        <f>Q286*H286</f>
        <v>0</v>
      </c>
      <c r="S286" s="246">
        <v>0</v>
      </c>
      <c r="T286" s="24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8" t="s">
        <v>246</v>
      </c>
      <c r="AT286" s="248" t="s">
        <v>143</v>
      </c>
      <c r="AU286" s="248" t="s">
        <v>148</v>
      </c>
      <c r="AY286" s="17" t="s">
        <v>140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7" t="s">
        <v>148</v>
      </c>
      <c r="BK286" s="249">
        <f>ROUND(I286*H286,2)</f>
        <v>0</v>
      </c>
      <c r="BL286" s="17" t="s">
        <v>246</v>
      </c>
      <c r="BM286" s="248" t="s">
        <v>458</v>
      </c>
    </row>
    <row r="287" spans="1:63" s="12" customFormat="1" ht="22.8" customHeight="1">
      <c r="A287" s="12"/>
      <c r="B287" s="220"/>
      <c r="C287" s="221"/>
      <c r="D287" s="222" t="s">
        <v>75</v>
      </c>
      <c r="E287" s="234" t="s">
        <v>459</v>
      </c>
      <c r="F287" s="234" t="s">
        <v>460</v>
      </c>
      <c r="G287" s="221"/>
      <c r="H287" s="221"/>
      <c r="I287" s="224"/>
      <c r="J287" s="235">
        <f>BK287</f>
        <v>0</v>
      </c>
      <c r="K287" s="221"/>
      <c r="L287" s="226"/>
      <c r="M287" s="227"/>
      <c r="N287" s="228"/>
      <c r="O287" s="228"/>
      <c r="P287" s="229">
        <f>SUM(P288:P299)</f>
        <v>0</v>
      </c>
      <c r="Q287" s="228"/>
      <c r="R287" s="229">
        <f>SUM(R288:R299)</f>
        <v>0.148368</v>
      </c>
      <c r="S287" s="228"/>
      <c r="T287" s="230">
        <f>SUM(T288:T299)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1" t="s">
        <v>148</v>
      </c>
      <c r="AT287" s="232" t="s">
        <v>75</v>
      </c>
      <c r="AU287" s="232" t="s">
        <v>84</v>
      </c>
      <c r="AY287" s="231" t="s">
        <v>140</v>
      </c>
      <c r="BK287" s="233">
        <f>SUM(BK288:BK299)</f>
        <v>0</v>
      </c>
    </row>
    <row r="288" spans="1:65" s="2" customFormat="1" ht="16.5" customHeight="1">
      <c r="A288" s="38"/>
      <c r="B288" s="39"/>
      <c r="C288" s="236" t="s">
        <v>461</v>
      </c>
      <c r="D288" s="236" t="s">
        <v>143</v>
      </c>
      <c r="E288" s="237" t="s">
        <v>462</v>
      </c>
      <c r="F288" s="238" t="s">
        <v>463</v>
      </c>
      <c r="G288" s="239" t="s">
        <v>155</v>
      </c>
      <c r="H288" s="240">
        <v>4.4</v>
      </c>
      <c r="I288" s="241"/>
      <c r="J288" s="242">
        <f>ROUND(I288*H288,2)</f>
        <v>0</v>
      </c>
      <c r="K288" s="243"/>
      <c r="L288" s="44"/>
      <c r="M288" s="244" t="s">
        <v>1</v>
      </c>
      <c r="N288" s="245" t="s">
        <v>42</v>
      </c>
      <c r="O288" s="91"/>
      <c r="P288" s="246">
        <f>O288*H288</f>
        <v>0</v>
      </c>
      <c r="Q288" s="246">
        <v>0.0003</v>
      </c>
      <c r="R288" s="246">
        <f>Q288*H288</f>
        <v>0.00132</v>
      </c>
      <c r="S288" s="246">
        <v>0</v>
      </c>
      <c r="T288" s="24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8" t="s">
        <v>246</v>
      </c>
      <c r="AT288" s="248" t="s">
        <v>143</v>
      </c>
      <c r="AU288" s="248" t="s">
        <v>148</v>
      </c>
      <c r="AY288" s="17" t="s">
        <v>140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17" t="s">
        <v>148</v>
      </c>
      <c r="BK288" s="249">
        <f>ROUND(I288*H288,2)</f>
        <v>0</v>
      </c>
      <c r="BL288" s="17" t="s">
        <v>246</v>
      </c>
      <c r="BM288" s="248" t="s">
        <v>464</v>
      </c>
    </row>
    <row r="289" spans="1:51" s="13" customFormat="1" ht="12">
      <c r="A289" s="13"/>
      <c r="B289" s="250"/>
      <c r="C289" s="251"/>
      <c r="D289" s="252" t="s">
        <v>157</v>
      </c>
      <c r="E289" s="253" t="s">
        <v>1</v>
      </c>
      <c r="F289" s="254" t="s">
        <v>465</v>
      </c>
      <c r="G289" s="251"/>
      <c r="H289" s="255">
        <v>4.4</v>
      </c>
      <c r="I289" s="256"/>
      <c r="J289" s="251"/>
      <c r="K289" s="251"/>
      <c r="L289" s="257"/>
      <c r="M289" s="258"/>
      <c r="N289" s="259"/>
      <c r="O289" s="259"/>
      <c r="P289" s="259"/>
      <c r="Q289" s="259"/>
      <c r="R289" s="259"/>
      <c r="S289" s="259"/>
      <c r="T289" s="26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1" t="s">
        <v>157</v>
      </c>
      <c r="AU289" s="261" t="s">
        <v>148</v>
      </c>
      <c r="AV289" s="13" t="s">
        <v>148</v>
      </c>
      <c r="AW289" s="13" t="s">
        <v>32</v>
      </c>
      <c r="AX289" s="13" t="s">
        <v>84</v>
      </c>
      <c r="AY289" s="261" t="s">
        <v>140</v>
      </c>
    </row>
    <row r="290" spans="1:65" s="2" customFormat="1" ht="16.5" customHeight="1">
      <c r="A290" s="38"/>
      <c r="B290" s="39"/>
      <c r="C290" s="236" t="s">
        <v>466</v>
      </c>
      <c r="D290" s="236" t="s">
        <v>143</v>
      </c>
      <c r="E290" s="237" t="s">
        <v>467</v>
      </c>
      <c r="F290" s="238" t="s">
        <v>468</v>
      </c>
      <c r="G290" s="239" t="s">
        <v>155</v>
      </c>
      <c r="H290" s="240">
        <v>4.4</v>
      </c>
      <c r="I290" s="241"/>
      <c r="J290" s="242">
        <f>ROUND(I290*H290,2)</f>
        <v>0</v>
      </c>
      <c r="K290" s="243"/>
      <c r="L290" s="44"/>
      <c r="M290" s="244" t="s">
        <v>1</v>
      </c>
      <c r="N290" s="245" t="s">
        <v>42</v>
      </c>
      <c r="O290" s="91"/>
      <c r="P290" s="246">
        <f>O290*H290</f>
        <v>0</v>
      </c>
      <c r="Q290" s="246">
        <v>0.00455</v>
      </c>
      <c r="R290" s="246">
        <f>Q290*H290</f>
        <v>0.020020000000000003</v>
      </c>
      <c r="S290" s="246">
        <v>0</v>
      </c>
      <c r="T290" s="24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8" t="s">
        <v>246</v>
      </c>
      <c r="AT290" s="248" t="s">
        <v>143</v>
      </c>
      <c r="AU290" s="248" t="s">
        <v>148</v>
      </c>
      <c r="AY290" s="17" t="s">
        <v>140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7" t="s">
        <v>148</v>
      </c>
      <c r="BK290" s="249">
        <f>ROUND(I290*H290,2)</f>
        <v>0</v>
      </c>
      <c r="BL290" s="17" t="s">
        <v>246</v>
      </c>
      <c r="BM290" s="248" t="s">
        <v>469</v>
      </c>
    </row>
    <row r="291" spans="1:51" s="13" customFormat="1" ht="12">
      <c r="A291" s="13"/>
      <c r="B291" s="250"/>
      <c r="C291" s="251"/>
      <c r="D291" s="252" t="s">
        <v>157</v>
      </c>
      <c r="E291" s="253" t="s">
        <v>1</v>
      </c>
      <c r="F291" s="254" t="s">
        <v>465</v>
      </c>
      <c r="G291" s="251"/>
      <c r="H291" s="255">
        <v>4.4</v>
      </c>
      <c r="I291" s="256"/>
      <c r="J291" s="251"/>
      <c r="K291" s="251"/>
      <c r="L291" s="257"/>
      <c r="M291" s="258"/>
      <c r="N291" s="259"/>
      <c r="O291" s="259"/>
      <c r="P291" s="259"/>
      <c r="Q291" s="259"/>
      <c r="R291" s="259"/>
      <c r="S291" s="259"/>
      <c r="T291" s="26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1" t="s">
        <v>157</v>
      </c>
      <c r="AU291" s="261" t="s">
        <v>148</v>
      </c>
      <c r="AV291" s="13" t="s">
        <v>148</v>
      </c>
      <c r="AW291" s="13" t="s">
        <v>32</v>
      </c>
      <c r="AX291" s="13" t="s">
        <v>84</v>
      </c>
      <c r="AY291" s="261" t="s">
        <v>140</v>
      </c>
    </row>
    <row r="292" spans="1:65" s="2" customFormat="1" ht="21.75" customHeight="1">
      <c r="A292" s="38"/>
      <c r="B292" s="39"/>
      <c r="C292" s="236" t="s">
        <v>470</v>
      </c>
      <c r="D292" s="236" t="s">
        <v>143</v>
      </c>
      <c r="E292" s="237" t="s">
        <v>471</v>
      </c>
      <c r="F292" s="238" t="s">
        <v>472</v>
      </c>
      <c r="G292" s="239" t="s">
        <v>155</v>
      </c>
      <c r="H292" s="240">
        <v>4.4</v>
      </c>
      <c r="I292" s="241"/>
      <c r="J292" s="242">
        <f>ROUND(I292*H292,2)</f>
        <v>0</v>
      </c>
      <c r="K292" s="243"/>
      <c r="L292" s="44"/>
      <c r="M292" s="244" t="s">
        <v>1</v>
      </c>
      <c r="N292" s="245" t="s">
        <v>42</v>
      </c>
      <c r="O292" s="91"/>
      <c r="P292" s="246">
        <f>O292*H292</f>
        <v>0</v>
      </c>
      <c r="Q292" s="246">
        <v>0.0054</v>
      </c>
      <c r="R292" s="246">
        <f>Q292*H292</f>
        <v>0.023760000000000003</v>
      </c>
      <c r="S292" s="246">
        <v>0</v>
      </c>
      <c r="T292" s="24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8" t="s">
        <v>246</v>
      </c>
      <c r="AT292" s="248" t="s">
        <v>143</v>
      </c>
      <c r="AU292" s="248" t="s">
        <v>148</v>
      </c>
      <c r="AY292" s="17" t="s">
        <v>140</v>
      </c>
      <c r="BE292" s="249">
        <f>IF(N292="základní",J292,0)</f>
        <v>0</v>
      </c>
      <c r="BF292" s="249">
        <f>IF(N292="snížená",J292,0)</f>
        <v>0</v>
      </c>
      <c r="BG292" s="249">
        <f>IF(N292="zákl. přenesená",J292,0)</f>
        <v>0</v>
      </c>
      <c r="BH292" s="249">
        <f>IF(N292="sníž. přenesená",J292,0)</f>
        <v>0</v>
      </c>
      <c r="BI292" s="249">
        <f>IF(N292="nulová",J292,0)</f>
        <v>0</v>
      </c>
      <c r="BJ292" s="17" t="s">
        <v>148</v>
      </c>
      <c r="BK292" s="249">
        <f>ROUND(I292*H292,2)</f>
        <v>0</v>
      </c>
      <c r="BL292" s="17" t="s">
        <v>246</v>
      </c>
      <c r="BM292" s="248" t="s">
        <v>473</v>
      </c>
    </row>
    <row r="293" spans="1:51" s="13" customFormat="1" ht="12">
      <c r="A293" s="13"/>
      <c r="B293" s="250"/>
      <c r="C293" s="251"/>
      <c r="D293" s="252" t="s">
        <v>157</v>
      </c>
      <c r="E293" s="253" t="s">
        <v>1</v>
      </c>
      <c r="F293" s="254" t="s">
        <v>465</v>
      </c>
      <c r="G293" s="251"/>
      <c r="H293" s="255">
        <v>4.4</v>
      </c>
      <c r="I293" s="256"/>
      <c r="J293" s="251"/>
      <c r="K293" s="251"/>
      <c r="L293" s="257"/>
      <c r="M293" s="258"/>
      <c r="N293" s="259"/>
      <c r="O293" s="259"/>
      <c r="P293" s="259"/>
      <c r="Q293" s="259"/>
      <c r="R293" s="259"/>
      <c r="S293" s="259"/>
      <c r="T293" s="26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1" t="s">
        <v>157</v>
      </c>
      <c r="AU293" s="261" t="s">
        <v>148</v>
      </c>
      <c r="AV293" s="13" t="s">
        <v>148</v>
      </c>
      <c r="AW293" s="13" t="s">
        <v>32</v>
      </c>
      <c r="AX293" s="13" t="s">
        <v>84</v>
      </c>
      <c r="AY293" s="261" t="s">
        <v>140</v>
      </c>
    </row>
    <row r="294" spans="1:65" s="2" customFormat="1" ht="21.75" customHeight="1">
      <c r="A294" s="38"/>
      <c r="B294" s="39"/>
      <c r="C294" s="283" t="s">
        <v>474</v>
      </c>
      <c r="D294" s="283" t="s">
        <v>431</v>
      </c>
      <c r="E294" s="284" t="s">
        <v>475</v>
      </c>
      <c r="F294" s="285" t="s">
        <v>476</v>
      </c>
      <c r="G294" s="286" t="s">
        <v>155</v>
      </c>
      <c r="H294" s="287">
        <v>4.84</v>
      </c>
      <c r="I294" s="288"/>
      <c r="J294" s="289">
        <f>ROUND(I294*H294,2)</f>
        <v>0</v>
      </c>
      <c r="K294" s="290"/>
      <c r="L294" s="291"/>
      <c r="M294" s="292" t="s">
        <v>1</v>
      </c>
      <c r="N294" s="293" t="s">
        <v>42</v>
      </c>
      <c r="O294" s="91"/>
      <c r="P294" s="246">
        <f>O294*H294</f>
        <v>0</v>
      </c>
      <c r="Q294" s="246">
        <v>0.0177</v>
      </c>
      <c r="R294" s="246">
        <f>Q294*H294</f>
        <v>0.085668</v>
      </c>
      <c r="S294" s="246">
        <v>0</v>
      </c>
      <c r="T294" s="247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8" t="s">
        <v>313</v>
      </c>
      <c r="AT294" s="248" t="s">
        <v>431</v>
      </c>
      <c r="AU294" s="248" t="s">
        <v>148</v>
      </c>
      <c r="AY294" s="17" t="s">
        <v>140</v>
      </c>
      <c r="BE294" s="249">
        <f>IF(N294="základní",J294,0)</f>
        <v>0</v>
      </c>
      <c r="BF294" s="249">
        <f>IF(N294="snížená",J294,0)</f>
        <v>0</v>
      </c>
      <c r="BG294" s="249">
        <f>IF(N294="zákl. přenesená",J294,0)</f>
        <v>0</v>
      </c>
      <c r="BH294" s="249">
        <f>IF(N294="sníž. přenesená",J294,0)</f>
        <v>0</v>
      </c>
      <c r="BI294" s="249">
        <f>IF(N294="nulová",J294,0)</f>
        <v>0</v>
      </c>
      <c r="BJ294" s="17" t="s">
        <v>148</v>
      </c>
      <c r="BK294" s="249">
        <f>ROUND(I294*H294,2)</f>
        <v>0</v>
      </c>
      <c r="BL294" s="17" t="s">
        <v>246</v>
      </c>
      <c r="BM294" s="248" t="s">
        <v>477</v>
      </c>
    </row>
    <row r="295" spans="1:51" s="13" customFormat="1" ht="12">
      <c r="A295" s="13"/>
      <c r="B295" s="250"/>
      <c r="C295" s="251"/>
      <c r="D295" s="252" t="s">
        <v>157</v>
      </c>
      <c r="E295" s="251"/>
      <c r="F295" s="254" t="s">
        <v>478</v>
      </c>
      <c r="G295" s="251"/>
      <c r="H295" s="255">
        <v>4.84</v>
      </c>
      <c r="I295" s="256"/>
      <c r="J295" s="251"/>
      <c r="K295" s="251"/>
      <c r="L295" s="257"/>
      <c r="M295" s="258"/>
      <c r="N295" s="259"/>
      <c r="O295" s="259"/>
      <c r="P295" s="259"/>
      <c r="Q295" s="259"/>
      <c r="R295" s="259"/>
      <c r="S295" s="259"/>
      <c r="T295" s="26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1" t="s">
        <v>157</v>
      </c>
      <c r="AU295" s="261" t="s">
        <v>148</v>
      </c>
      <c r="AV295" s="13" t="s">
        <v>148</v>
      </c>
      <c r="AW295" s="13" t="s">
        <v>4</v>
      </c>
      <c r="AX295" s="13" t="s">
        <v>84</v>
      </c>
      <c r="AY295" s="261" t="s">
        <v>140</v>
      </c>
    </row>
    <row r="296" spans="1:65" s="2" customFormat="1" ht="21.75" customHeight="1">
      <c r="A296" s="38"/>
      <c r="B296" s="39"/>
      <c r="C296" s="283" t="s">
        <v>479</v>
      </c>
      <c r="D296" s="283" t="s">
        <v>431</v>
      </c>
      <c r="E296" s="284" t="s">
        <v>480</v>
      </c>
      <c r="F296" s="285" t="s">
        <v>481</v>
      </c>
      <c r="G296" s="286" t="s">
        <v>482</v>
      </c>
      <c r="H296" s="287">
        <v>17.6</v>
      </c>
      <c r="I296" s="288"/>
      <c r="J296" s="289">
        <f>ROUND(I296*H296,2)</f>
        <v>0</v>
      </c>
      <c r="K296" s="290"/>
      <c r="L296" s="291"/>
      <c r="M296" s="292" t="s">
        <v>1</v>
      </c>
      <c r="N296" s="293" t="s">
        <v>42</v>
      </c>
      <c r="O296" s="91"/>
      <c r="P296" s="246">
        <f>O296*H296</f>
        <v>0</v>
      </c>
      <c r="Q296" s="246">
        <v>0.001</v>
      </c>
      <c r="R296" s="246">
        <f>Q296*H296</f>
        <v>0.0176</v>
      </c>
      <c r="S296" s="246">
        <v>0</v>
      </c>
      <c r="T296" s="24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8" t="s">
        <v>313</v>
      </c>
      <c r="AT296" s="248" t="s">
        <v>431</v>
      </c>
      <c r="AU296" s="248" t="s">
        <v>148</v>
      </c>
      <c r="AY296" s="17" t="s">
        <v>140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17" t="s">
        <v>148</v>
      </c>
      <c r="BK296" s="249">
        <f>ROUND(I296*H296,2)</f>
        <v>0</v>
      </c>
      <c r="BL296" s="17" t="s">
        <v>246</v>
      </c>
      <c r="BM296" s="248" t="s">
        <v>483</v>
      </c>
    </row>
    <row r="297" spans="1:51" s="13" customFormat="1" ht="12">
      <c r="A297" s="13"/>
      <c r="B297" s="250"/>
      <c r="C297" s="251"/>
      <c r="D297" s="252" t="s">
        <v>157</v>
      </c>
      <c r="E297" s="253" t="s">
        <v>1</v>
      </c>
      <c r="F297" s="254" t="s">
        <v>484</v>
      </c>
      <c r="G297" s="251"/>
      <c r="H297" s="255">
        <v>17.6</v>
      </c>
      <c r="I297" s="256"/>
      <c r="J297" s="251"/>
      <c r="K297" s="251"/>
      <c r="L297" s="257"/>
      <c r="M297" s="258"/>
      <c r="N297" s="259"/>
      <c r="O297" s="259"/>
      <c r="P297" s="259"/>
      <c r="Q297" s="259"/>
      <c r="R297" s="259"/>
      <c r="S297" s="259"/>
      <c r="T297" s="26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1" t="s">
        <v>157</v>
      </c>
      <c r="AU297" s="261" t="s">
        <v>148</v>
      </c>
      <c r="AV297" s="13" t="s">
        <v>148</v>
      </c>
      <c r="AW297" s="13" t="s">
        <v>32</v>
      </c>
      <c r="AX297" s="13" t="s">
        <v>84</v>
      </c>
      <c r="AY297" s="261" t="s">
        <v>140</v>
      </c>
    </row>
    <row r="298" spans="1:65" s="2" customFormat="1" ht="21.75" customHeight="1">
      <c r="A298" s="38"/>
      <c r="B298" s="39"/>
      <c r="C298" s="236" t="s">
        <v>485</v>
      </c>
      <c r="D298" s="236" t="s">
        <v>143</v>
      </c>
      <c r="E298" s="237" t="s">
        <v>486</v>
      </c>
      <c r="F298" s="238" t="s">
        <v>487</v>
      </c>
      <c r="G298" s="239" t="s">
        <v>155</v>
      </c>
      <c r="H298" s="240">
        <v>4.4</v>
      </c>
      <c r="I298" s="241"/>
      <c r="J298" s="242">
        <f>ROUND(I298*H298,2)</f>
        <v>0</v>
      </c>
      <c r="K298" s="243"/>
      <c r="L298" s="44"/>
      <c r="M298" s="244" t="s">
        <v>1</v>
      </c>
      <c r="N298" s="245" t="s">
        <v>42</v>
      </c>
      <c r="O298" s="91"/>
      <c r="P298" s="246">
        <f>O298*H298</f>
        <v>0</v>
      </c>
      <c r="Q298" s="246">
        <v>0</v>
      </c>
      <c r="R298" s="246">
        <f>Q298*H298</f>
        <v>0</v>
      </c>
      <c r="S298" s="246">
        <v>0</v>
      </c>
      <c r="T298" s="24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8" t="s">
        <v>246</v>
      </c>
      <c r="AT298" s="248" t="s">
        <v>143</v>
      </c>
      <c r="AU298" s="248" t="s">
        <v>148</v>
      </c>
      <c r="AY298" s="17" t="s">
        <v>140</v>
      </c>
      <c r="BE298" s="249">
        <f>IF(N298="základní",J298,0)</f>
        <v>0</v>
      </c>
      <c r="BF298" s="249">
        <f>IF(N298="snížená",J298,0)</f>
        <v>0</v>
      </c>
      <c r="BG298" s="249">
        <f>IF(N298="zákl. přenesená",J298,0)</f>
        <v>0</v>
      </c>
      <c r="BH298" s="249">
        <f>IF(N298="sníž. přenesená",J298,0)</f>
        <v>0</v>
      </c>
      <c r="BI298" s="249">
        <f>IF(N298="nulová",J298,0)</f>
        <v>0</v>
      </c>
      <c r="BJ298" s="17" t="s">
        <v>148</v>
      </c>
      <c r="BK298" s="249">
        <f>ROUND(I298*H298,2)</f>
        <v>0</v>
      </c>
      <c r="BL298" s="17" t="s">
        <v>246</v>
      </c>
      <c r="BM298" s="248" t="s">
        <v>488</v>
      </c>
    </row>
    <row r="299" spans="1:65" s="2" customFormat="1" ht="21.75" customHeight="1">
      <c r="A299" s="38"/>
      <c r="B299" s="39"/>
      <c r="C299" s="236" t="s">
        <v>489</v>
      </c>
      <c r="D299" s="236" t="s">
        <v>143</v>
      </c>
      <c r="E299" s="237" t="s">
        <v>490</v>
      </c>
      <c r="F299" s="238" t="s">
        <v>491</v>
      </c>
      <c r="G299" s="239" t="s">
        <v>303</v>
      </c>
      <c r="H299" s="240">
        <v>0.148</v>
      </c>
      <c r="I299" s="241"/>
      <c r="J299" s="242">
        <f>ROUND(I299*H299,2)</f>
        <v>0</v>
      </c>
      <c r="K299" s="243"/>
      <c r="L299" s="44"/>
      <c r="M299" s="244" t="s">
        <v>1</v>
      </c>
      <c r="N299" s="245" t="s">
        <v>42</v>
      </c>
      <c r="O299" s="91"/>
      <c r="P299" s="246">
        <f>O299*H299</f>
        <v>0</v>
      </c>
      <c r="Q299" s="246">
        <v>0</v>
      </c>
      <c r="R299" s="246">
        <f>Q299*H299</f>
        <v>0</v>
      </c>
      <c r="S299" s="246">
        <v>0</v>
      </c>
      <c r="T299" s="24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8" t="s">
        <v>246</v>
      </c>
      <c r="AT299" s="248" t="s">
        <v>143</v>
      </c>
      <c r="AU299" s="248" t="s">
        <v>148</v>
      </c>
      <c r="AY299" s="17" t="s">
        <v>140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17" t="s">
        <v>148</v>
      </c>
      <c r="BK299" s="249">
        <f>ROUND(I299*H299,2)</f>
        <v>0</v>
      </c>
      <c r="BL299" s="17" t="s">
        <v>246</v>
      </c>
      <c r="BM299" s="248" t="s">
        <v>492</v>
      </c>
    </row>
    <row r="300" spans="1:63" s="12" customFormat="1" ht="22.8" customHeight="1">
      <c r="A300" s="12"/>
      <c r="B300" s="220"/>
      <c r="C300" s="221"/>
      <c r="D300" s="222" t="s">
        <v>75</v>
      </c>
      <c r="E300" s="234" t="s">
        <v>493</v>
      </c>
      <c r="F300" s="234" t="s">
        <v>494</v>
      </c>
      <c r="G300" s="221"/>
      <c r="H300" s="221"/>
      <c r="I300" s="224"/>
      <c r="J300" s="235">
        <f>BK300</f>
        <v>0</v>
      </c>
      <c r="K300" s="221"/>
      <c r="L300" s="226"/>
      <c r="M300" s="227"/>
      <c r="N300" s="228"/>
      <c r="O300" s="228"/>
      <c r="P300" s="229">
        <f>SUM(P301:P321)</f>
        <v>0</v>
      </c>
      <c r="Q300" s="228"/>
      <c r="R300" s="229">
        <f>SUM(R301:R321)</f>
        <v>0.23633576</v>
      </c>
      <c r="S300" s="228"/>
      <c r="T300" s="230">
        <f>SUM(T301:T321)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1" t="s">
        <v>148</v>
      </c>
      <c r="AT300" s="232" t="s">
        <v>75</v>
      </c>
      <c r="AU300" s="232" t="s">
        <v>84</v>
      </c>
      <c r="AY300" s="231" t="s">
        <v>140</v>
      </c>
      <c r="BK300" s="233">
        <f>SUM(BK301:BK321)</f>
        <v>0</v>
      </c>
    </row>
    <row r="301" spans="1:65" s="2" customFormat="1" ht="21.75" customHeight="1">
      <c r="A301" s="38"/>
      <c r="B301" s="39"/>
      <c r="C301" s="236" t="s">
        <v>495</v>
      </c>
      <c r="D301" s="236" t="s">
        <v>143</v>
      </c>
      <c r="E301" s="237" t="s">
        <v>496</v>
      </c>
      <c r="F301" s="238" t="s">
        <v>497</v>
      </c>
      <c r="G301" s="239" t="s">
        <v>155</v>
      </c>
      <c r="H301" s="240">
        <v>25.8</v>
      </c>
      <c r="I301" s="241"/>
      <c r="J301" s="242">
        <f>ROUND(I301*H301,2)</f>
        <v>0</v>
      </c>
      <c r="K301" s="243"/>
      <c r="L301" s="44"/>
      <c r="M301" s="244" t="s">
        <v>1</v>
      </c>
      <c r="N301" s="245" t="s">
        <v>42</v>
      </c>
      <c r="O301" s="91"/>
      <c r="P301" s="246">
        <f>O301*H301</f>
        <v>0</v>
      </c>
      <c r="Q301" s="246">
        <v>0.00455</v>
      </c>
      <c r="R301" s="246">
        <f>Q301*H301</f>
        <v>0.11739000000000001</v>
      </c>
      <c r="S301" s="246">
        <v>0</v>
      </c>
      <c r="T301" s="24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8" t="s">
        <v>246</v>
      </c>
      <c r="AT301" s="248" t="s">
        <v>143</v>
      </c>
      <c r="AU301" s="248" t="s">
        <v>148</v>
      </c>
      <c r="AY301" s="17" t="s">
        <v>140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17" t="s">
        <v>148</v>
      </c>
      <c r="BK301" s="249">
        <f>ROUND(I301*H301,2)</f>
        <v>0</v>
      </c>
      <c r="BL301" s="17" t="s">
        <v>246</v>
      </c>
      <c r="BM301" s="248" t="s">
        <v>498</v>
      </c>
    </row>
    <row r="302" spans="1:51" s="14" customFormat="1" ht="12">
      <c r="A302" s="14"/>
      <c r="B302" s="262"/>
      <c r="C302" s="263"/>
      <c r="D302" s="252" t="s">
        <v>157</v>
      </c>
      <c r="E302" s="264" t="s">
        <v>1</v>
      </c>
      <c r="F302" s="265" t="s">
        <v>408</v>
      </c>
      <c r="G302" s="263"/>
      <c r="H302" s="264" t="s">
        <v>1</v>
      </c>
      <c r="I302" s="266"/>
      <c r="J302" s="263"/>
      <c r="K302" s="263"/>
      <c r="L302" s="267"/>
      <c r="M302" s="268"/>
      <c r="N302" s="269"/>
      <c r="O302" s="269"/>
      <c r="P302" s="269"/>
      <c r="Q302" s="269"/>
      <c r="R302" s="269"/>
      <c r="S302" s="269"/>
      <c r="T302" s="27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1" t="s">
        <v>157</v>
      </c>
      <c r="AU302" s="271" t="s">
        <v>148</v>
      </c>
      <c r="AV302" s="14" t="s">
        <v>84</v>
      </c>
      <c r="AW302" s="14" t="s">
        <v>32</v>
      </c>
      <c r="AX302" s="14" t="s">
        <v>76</v>
      </c>
      <c r="AY302" s="271" t="s">
        <v>140</v>
      </c>
    </row>
    <row r="303" spans="1:51" s="13" customFormat="1" ht="12">
      <c r="A303" s="13"/>
      <c r="B303" s="250"/>
      <c r="C303" s="251"/>
      <c r="D303" s="252" t="s">
        <v>157</v>
      </c>
      <c r="E303" s="253" t="s">
        <v>1</v>
      </c>
      <c r="F303" s="254" t="s">
        <v>409</v>
      </c>
      <c r="G303" s="251"/>
      <c r="H303" s="255">
        <v>25.8</v>
      </c>
      <c r="I303" s="256"/>
      <c r="J303" s="251"/>
      <c r="K303" s="251"/>
      <c r="L303" s="257"/>
      <c r="M303" s="258"/>
      <c r="N303" s="259"/>
      <c r="O303" s="259"/>
      <c r="P303" s="259"/>
      <c r="Q303" s="259"/>
      <c r="R303" s="259"/>
      <c r="S303" s="259"/>
      <c r="T303" s="26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1" t="s">
        <v>157</v>
      </c>
      <c r="AU303" s="261" t="s">
        <v>148</v>
      </c>
      <c r="AV303" s="13" t="s">
        <v>148</v>
      </c>
      <c r="AW303" s="13" t="s">
        <v>32</v>
      </c>
      <c r="AX303" s="13" t="s">
        <v>84</v>
      </c>
      <c r="AY303" s="261" t="s">
        <v>140</v>
      </c>
    </row>
    <row r="304" spans="1:65" s="2" customFormat="1" ht="16.5" customHeight="1">
      <c r="A304" s="38"/>
      <c r="B304" s="39"/>
      <c r="C304" s="236" t="s">
        <v>499</v>
      </c>
      <c r="D304" s="236" t="s">
        <v>143</v>
      </c>
      <c r="E304" s="237" t="s">
        <v>500</v>
      </c>
      <c r="F304" s="238" t="s">
        <v>501</v>
      </c>
      <c r="G304" s="239" t="s">
        <v>155</v>
      </c>
      <c r="H304" s="240">
        <v>25.8</v>
      </c>
      <c r="I304" s="241"/>
      <c r="J304" s="242">
        <f>ROUND(I304*H304,2)</f>
        <v>0</v>
      </c>
      <c r="K304" s="243"/>
      <c r="L304" s="44"/>
      <c r="M304" s="244" t="s">
        <v>1</v>
      </c>
      <c r="N304" s="245" t="s">
        <v>42</v>
      </c>
      <c r="O304" s="91"/>
      <c r="P304" s="246">
        <f>O304*H304</f>
        <v>0</v>
      </c>
      <c r="Q304" s="246">
        <v>0.0003</v>
      </c>
      <c r="R304" s="246">
        <f>Q304*H304</f>
        <v>0.0077399999999999995</v>
      </c>
      <c r="S304" s="246">
        <v>0</v>
      </c>
      <c r="T304" s="24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8" t="s">
        <v>246</v>
      </c>
      <c r="AT304" s="248" t="s">
        <v>143</v>
      </c>
      <c r="AU304" s="248" t="s">
        <v>148</v>
      </c>
      <c r="AY304" s="17" t="s">
        <v>140</v>
      </c>
      <c r="BE304" s="249">
        <f>IF(N304="základní",J304,0)</f>
        <v>0</v>
      </c>
      <c r="BF304" s="249">
        <f>IF(N304="snížená",J304,0)</f>
        <v>0</v>
      </c>
      <c r="BG304" s="249">
        <f>IF(N304="zákl. přenesená",J304,0)</f>
        <v>0</v>
      </c>
      <c r="BH304" s="249">
        <f>IF(N304="sníž. přenesená",J304,0)</f>
        <v>0</v>
      </c>
      <c r="BI304" s="249">
        <f>IF(N304="nulová",J304,0)</f>
        <v>0</v>
      </c>
      <c r="BJ304" s="17" t="s">
        <v>148</v>
      </c>
      <c r="BK304" s="249">
        <f>ROUND(I304*H304,2)</f>
        <v>0</v>
      </c>
      <c r="BL304" s="17" t="s">
        <v>246</v>
      </c>
      <c r="BM304" s="248" t="s">
        <v>502</v>
      </c>
    </row>
    <row r="305" spans="1:51" s="14" customFormat="1" ht="12">
      <c r="A305" s="14"/>
      <c r="B305" s="262"/>
      <c r="C305" s="263"/>
      <c r="D305" s="252" t="s">
        <v>157</v>
      </c>
      <c r="E305" s="264" t="s">
        <v>1</v>
      </c>
      <c r="F305" s="265" t="s">
        <v>408</v>
      </c>
      <c r="G305" s="263"/>
      <c r="H305" s="264" t="s">
        <v>1</v>
      </c>
      <c r="I305" s="266"/>
      <c r="J305" s="263"/>
      <c r="K305" s="263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157</v>
      </c>
      <c r="AU305" s="271" t="s">
        <v>148</v>
      </c>
      <c r="AV305" s="14" t="s">
        <v>84</v>
      </c>
      <c r="AW305" s="14" t="s">
        <v>32</v>
      </c>
      <c r="AX305" s="14" t="s">
        <v>76</v>
      </c>
      <c r="AY305" s="271" t="s">
        <v>140</v>
      </c>
    </row>
    <row r="306" spans="1:51" s="13" customFormat="1" ht="12">
      <c r="A306" s="13"/>
      <c r="B306" s="250"/>
      <c r="C306" s="251"/>
      <c r="D306" s="252" t="s">
        <v>157</v>
      </c>
      <c r="E306" s="253" t="s">
        <v>1</v>
      </c>
      <c r="F306" s="254" t="s">
        <v>409</v>
      </c>
      <c r="G306" s="251"/>
      <c r="H306" s="255">
        <v>25.8</v>
      </c>
      <c r="I306" s="256"/>
      <c r="J306" s="251"/>
      <c r="K306" s="251"/>
      <c r="L306" s="257"/>
      <c r="M306" s="258"/>
      <c r="N306" s="259"/>
      <c r="O306" s="259"/>
      <c r="P306" s="259"/>
      <c r="Q306" s="259"/>
      <c r="R306" s="259"/>
      <c r="S306" s="259"/>
      <c r="T306" s="26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1" t="s">
        <v>157</v>
      </c>
      <c r="AU306" s="261" t="s">
        <v>148</v>
      </c>
      <c r="AV306" s="13" t="s">
        <v>148</v>
      </c>
      <c r="AW306" s="13" t="s">
        <v>32</v>
      </c>
      <c r="AX306" s="13" t="s">
        <v>84</v>
      </c>
      <c r="AY306" s="261" t="s">
        <v>140</v>
      </c>
    </row>
    <row r="307" spans="1:65" s="2" customFormat="1" ht="21.75" customHeight="1">
      <c r="A307" s="38"/>
      <c r="B307" s="39"/>
      <c r="C307" s="283" t="s">
        <v>503</v>
      </c>
      <c r="D307" s="283" t="s">
        <v>431</v>
      </c>
      <c r="E307" s="284" t="s">
        <v>504</v>
      </c>
      <c r="F307" s="285" t="s">
        <v>505</v>
      </c>
      <c r="G307" s="286" t="s">
        <v>155</v>
      </c>
      <c r="H307" s="287">
        <v>28.38</v>
      </c>
      <c r="I307" s="288"/>
      <c r="J307" s="289">
        <f>ROUND(I307*H307,2)</f>
        <v>0</v>
      </c>
      <c r="K307" s="290"/>
      <c r="L307" s="291"/>
      <c r="M307" s="292" t="s">
        <v>1</v>
      </c>
      <c r="N307" s="293" t="s">
        <v>42</v>
      </c>
      <c r="O307" s="91"/>
      <c r="P307" s="246">
        <f>O307*H307</f>
        <v>0</v>
      </c>
      <c r="Q307" s="246">
        <v>0.00368</v>
      </c>
      <c r="R307" s="246">
        <f>Q307*H307</f>
        <v>0.1044384</v>
      </c>
      <c r="S307" s="246">
        <v>0</v>
      </c>
      <c r="T307" s="247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8" t="s">
        <v>313</v>
      </c>
      <c r="AT307" s="248" t="s">
        <v>431</v>
      </c>
      <c r="AU307" s="248" t="s">
        <v>148</v>
      </c>
      <c r="AY307" s="17" t="s">
        <v>140</v>
      </c>
      <c r="BE307" s="249">
        <f>IF(N307="základní",J307,0)</f>
        <v>0</v>
      </c>
      <c r="BF307" s="249">
        <f>IF(N307="snížená",J307,0)</f>
        <v>0</v>
      </c>
      <c r="BG307" s="249">
        <f>IF(N307="zákl. přenesená",J307,0)</f>
        <v>0</v>
      </c>
      <c r="BH307" s="249">
        <f>IF(N307="sníž. přenesená",J307,0)</f>
        <v>0</v>
      </c>
      <c r="BI307" s="249">
        <f>IF(N307="nulová",J307,0)</f>
        <v>0</v>
      </c>
      <c r="BJ307" s="17" t="s">
        <v>148</v>
      </c>
      <c r="BK307" s="249">
        <f>ROUND(I307*H307,2)</f>
        <v>0</v>
      </c>
      <c r="BL307" s="17" t="s">
        <v>246</v>
      </c>
      <c r="BM307" s="248" t="s">
        <v>506</v>
      </c>
    </row>
    <row r="308" spans="1:51" s="13" customFormat="1" ht="12">
      <c r="A308" s="13"/>
      <c r="B308" s="250"/>
      <c r="C308" s="251"/>
      <c r="D308" s="252" t="s">
        <v>157</v>
      </c>
      <c r="E308" s="251"/>
      <c r="F308" s="254" t="s">
        <v>507</v>
      </c>
      <c r="G308" s="251"/>
      <c r="H308" s="255">
        <v>28.38</v>
      </c>
      <c r="I308" s="256"/>
      <c r="J308" s="251"/>
      <c r="K308" s="251"/>
      <c r="L308" s="257"/>
      <c r="M308" s="258"/>
      <c r="N308" s="259"/>
      <c r="O308" s="259"/>
      <c r="P308" s="259"/>
      <c r="Q308" s="259"/>
      <c r="R308" s="259"/>
      <c r="S308" s="259"/>
      <c r="T308" s="26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1" t="s">
        <v>157</v>
      </c>
      <c r="AU308" s="261" t="s">
        <v>148</v>
      </c>
      <c r="AV308" s="13" t="s">
        <v>148</v>
      </c>
      <c r="AW308" s="13" t="s">
        <v>4</v>
      </c>
      <c r="AX308" s="13" t="s">
        <v>84</v>
      </c>
      <c r="AY308" s="261" t="s">
        <v>140</v>
      </c>
    </row>
    <row r="309" spans="1:65" s="2" customFormat="1" ht="16.5" customHeight="1">
      <c r="A309" s="38"/>
      <c r="B309" s="39"/>
      <c r="C309" s="236" t="s">
        <v>508</v>
      </c>
      <c r="D309" s="236" t="s">
        <v>143</v>
      </c>
      <c r="E309" s="237" t="s">
        <v>509</v>
      </c>
      <c r="F309" s="238" t="s">
        <v>510</v>
      </c>
      <c r="G309" s="239" t="s">
        <v>172</v>
      </c>
      <c r="H309" s="240">
        <v>27.2</v>
      </c>
      <c r="I309" s="241"/>
      <c r="J309" s="242">
        <f>ROUND(I309*H309,2)</f>
        <v>0</v>
      </c>
      <c r="K309" s="243"/>
      <c r="L309" s="44"/>
      <c r="M309" s="244" t="s">
        <v>1</v>
      </c>
      <c r="N309" s="245" t="s">
        <v>42</v>
      </c>
      <c r="O309" s="91"/>
      <c r="P309" s="246">
        <f>O309*H309</f>
        <v>0</v>
      </c>
      <c r="Q309" s="246">
        <v>1E-05</v>
      </c>
      <c r="R309" s="246">
        <f>Q309*H309</f>
        <v>0.000272</v>
      </c>
      <c r="S309" s="246">
        <v>0</v>
      </c>
      <c r="T309" s="247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8" t="s">
        <v>246</v>
      </c>
      <c r="AT309" s="248" t="s">
        <v>143</v>
      </c>
      <c r="AU309" s="248" t="s">
        <v>148</v>
      </c>
      <c r="AY309" s="17" t="s">
        <v>140</v>
      </c>
      <c r="BE309" s="249">
        <f>IF(N309="základní",J309,0)</f>
        <v>0</v>
      </c>
      <c r="BF309" s="249">
        <f>IF(N309="snížená",J309,0)</f>
        <v>0</v>
      </c>
      <c r="BG309" s="249">
        <f>IF(N309="zákl. přenesená",J309,0)</f>
        <v>0</v>
      </c>
      <c r="BH309" s="249">
        <f>IF(N309="sníž. přenesená",J309,0)</f>
        <v>0</v>
      </c>
      <c r="BI309" s="249">
        <f>IF(N309="nulová",J309,0)</f>
        <v>0</v>
      </c>
      <c r="BJ309" s="17" t="s">
        <v>148</v>
      </c>
      <c r="BK309" s="249">
        <f>ROUND(I309*H309,2)</f>
        <v>0</v>
      </c>
      <c r="BL309" s="17" t="s">
        <v>246</v>
      </c>
      <c r="BM309" s="248" t="s">
        <v>511</v>
      </c>
    </row>
    <row r="310" spans="1:51" s="14" customFormat="1" ht="12">
      <c r="A310" s="14"/>
      <c r="B310" s="262"/>
      <c r="C310" s="263"/>
      <c r="D310" s="252" t="s">
        <v>157</v>
      </c>
      <c r="E310" s="264" t="s">
        <v>1</v>
      </c>
      <c r="F310" s="265" t="s">
        <v>512</v>
      </c>
      <c r="G310" s="263"/>
      <c r="H310" s="264" t="s">
        <v>1</v>
      </c>
      <c r="I310" s="266"/>
      <c r="J310" s="263"/>
      <c r="K310" s="263"/>
      <c r="L310" s="267"/>
      <c r="M310" s="268"/>
      <c r="N310" s="269"/>
      <c r="O310" s="269"/>
      <c r="P310" s="269"/>
      <c r="Q310" s="269"/>
      <c r="R310" s="269"/>
      <c r="S310" s="269"/>
      <c r="T310" s="27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1" t="s">
        <v>157</v>
      </c>
      <c r="AU310" s="271" t="s">
        <v>148</v>
      </c>
      <c r="AV310" s="14" t="s">
        <v>84</v>
      </c>
      <c r="AW310" s="14" t="s">
        <v>32</v>
      </c>
      <c r="AX310" s="14" t="s">
        <v>76</v>
      </c>
      <c r="AY310" s="271" t="s">
        <v>140</v>
      </c>
    </row>
    <row r="311" spans="1:51" s="13" customFormat="1" ht="12">
      <c r="A311" s="13"/>
      <c r="B311" s="250"/>
      <c r="C311" s="251"/>
      <c r="D311" s="252" t="s">
        <v>157</v>
      </c>
      <c r="E311" s="253" t="s">
        <v>1</v>
      </c>
      <c r="F311" s="254" t="s">
        <v>513</v>
      </c>
      <c r="G311" s="251"/>
      <c r="H311" s="255">
        <v>8.91</v>
      </c>
      <c r="I311" s="256"/>
      <c r="J311" s="251"/>
      <c r="K311" s="251"/>
      <c r="L311" s="257"/>
      <c r="M311" s="258"/>
      <c r="N311" s="259"/>
      <c r="O311" s="259"/>
      <c r="P311" s="259"/>
      <c r="Q311" s="259"/>
      <c r="R311" s="259"/>
      <c r="S311" s="259"/>
      <c r="T311" s="26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1" t="s">
        <v>157</v>
      </c>
      <c r="AU311" s="261" t="s">
        <v>148</v>
      </c>
      <c r="AV311" s="13" t="s">
        <v>148</v>
      </c>
      <c r="AW311" s="13" t="s">
        <v>32</v>
      </c>
      <c r="AX311" s="13" t="s">
        <v>76</v>
      </c>
      <c r="AY311" s="261" t="s">
        <v>140</v>
      </c>
    </row>
    <row r="312" spans="1:51" s="14" customFormat="1" ht="12">
      <c r="A312" s="14"/>
      <c r="B312" s="262"/>
      <c r="C312" s="263"/>
      <c r="D312" s="252" t="s">
        <v>157</v>
      </c>
      <c r="E312" s="264" t="s">
        <v>1</v>
      </c>
      <c r="F312" s="265" t="s">
        <v>213</v>
      </c>
      <c r="G312" s="263"/>
      <c r="H312" s="264" t="s">
        <v>1</v>
      </c>
      <c r="I312" s="266"/>
      <c r="J312" s="263"/>
      <c r="K312" s="263"/>
      <c r="L312" s="267"/>
      <c r="M312" s="268"/>
      <c r="N312" s="269"/>
      <c r="O312" s="269"/>
      <c r="P312" s="269"/>
      <c r="Q312" s="269"/>
      <c r="R312" s="269"/>
      <c r="S312" s="269"/>
      <c r="T312" s="27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1" t="s">
        <v>157</v>
      </c>
      <c r="AU312" s="271" t="s">
        <v>148</v>
      </c>
      <c r="AV312" s="14" t="s">
        <v>84</v>
      </c>
      <c r="AW312" s="14" t="s">
        <v>32</v>
      </c>
      <c r="AX312" s="14" t="s">
        <v>76</v>
      </c>
      <c r="AY312" s="271" t="s">
        <v>140</v>
      </c>
    </row>
    <row r="313" spans="1:51" s="13" customFormat="1" ht="12">
      <c r="A313" s="13"/>
      <c r="B313" s="250"/>
      <c r="C313" s="251"/>
      <c r="D313" s="252" t="s">
        <v>157</v>
      </c>
      <c r="E313" s="253" t="s">
        <v>1</v>
      </c>
      <c r="F313" s="254" t="s">
        <v>514</v>
      </c>
      <c r="G313" s="251"/>
      <c r="H313" s="255">
        <v>18.29</v>
      </c>
      <c r="I313" s="256"/>
      <c r="J313" s="251"/>
      <c r="K313" s="251"/>
      <c r="L313" s="257"/>
      <c r="M313" s="258"/>
      <c r="N313" s="259"/>
      <c r="O313" s="259"/>
      <c r="P313" s="259"/>
      <c r="Q313" s="259"/>
      <c r="R313" s="259"/>
      <c r="S313" s="259"/>
      <c r="T313" s="26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1" t="s">
        <v>157</v>
      </c>
      <c r="AU313" s="261" t="s">
        <v>148</v>
      </c>
      <c r="AV313" s="13" t="s">
        <v>148</v>
      </c>
      <c r="AW313" s="13" t="s">
        <v>32</v>
      </c>
      <c r="AX313" s="13" t="s">
        <v>76</v>
      </c>
      <c r="AY313" s="261" t="s">
        <v>140</v>
      </c>
    </row>
    <row r="314" spans="1:51" s="15" customFormat="1" ht="12">
      <c r="A314" s="15"/>
      <c r="B314" s="272"/>
      <c r="C314" s="273"/>
      <c r="D314" s="252" t="s">
        <v>157</v>
      </c>
      <c r="E314" s="274" t="s">
        <v>1</v>
      </c>
      <c r="F314" s="275" t="s">
        <v>163</v>
      </c>
      <c r="G314" s="273"/>
      <c r="H314" s="276">
        <v>27.2</v>
      </c>
      <c r="I314" s="277"/>
      <c r="J314" s="273"/>
      <c r="K314" s="273"/>
      <c r="L314" s="278"/>
      <c r="M314" s="279"/>
      <c r="N314" s="280"/>
      <c r="O314" s="280"/>
      <c r="P314" s="280"/>
      <c r="Q314" s="280"/>
      <c r="R314" s="280"/>
      <c r="S314" s="280"/>
      <c r="T314" s="281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82" t="s">
        <v>157</v>
      </c>
      <c r="AU314" s="282" t="s">
        <v>148</v>
      </c>
      <c r="AV314" s="15" t="s">
        <v>147</v>
      </c>
      <c r="AW314" s="15" t="s">
        <v>32</v>
      </c>
      <c r="AX314" s="15" t="s">
        <v>84</v>
      </c>
      <c r="AY314" s="282" t="s">
        <v>140</v>
      </c>
    </row>
    <row r="315" spans="1:65" s="2" customFormat="1" ht="16.5" customHeight="1">
      <c r="A315" s="38"/>
      <c r="B315" s="39"/>
      <c r="C315" s="283" t="s">
        <v>515</v>
      </c>
      <c r="D315" s="283" t="s">
        <v>431</v>
      </c>
      <c r="E315" s="284" t="s">
        <v>516</v>
      </c>
      <c r="F315" s="285" t="s">
        <v>517</v>
      </c>
      <c r="G315" s="286" t="s">
        <v>172</v>
      </c>
      <c r="H315" s="287">
        <v>27.744</v>
      </c>
      <c r="I315" s="288"/>
      <c r="J315" s="289">
        <f>ROUND(I315*H315,2)</f>
        <v>0</v>
      </c>
      <c r="K315" s="290"/>
      <c r="L315" s="291"/>
      <c r="M315" s="292" t="s">
        <v>1</v>
      </c>
      <c r="N315" s="293" t="s">
        <v>42</v>
      </c>
      <c r="O315" s="91"/>
      <c r="P315" s="246">
        <f>O315*H315</f>
        <v>0</v>
      </c>
      <c r="Q315" s="246">
        <v>0.00022</v>
      </c>
      <c r="R315" s="246">
        <f>Q315*H315</f>
        <v>0.00610368</v>
      </c>
      <c r="S315" s="246">
        <v>0</v>
      </c>
      <c r="T315" s="247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8" t="s">
        <v>313</v>
      </c>
      <c r="AT315" s="248" t="s">
        <v>431</v>
      </c>
      <c r="AU315" s="248" t="s">
        <v>148</v>
      </c>
      <c r="AY315" s="17" t="s">
        <v>140</v>
      </c>
      <c r="BE315" s="249">
        <f>IF(N315="základní",J315,0)</f>
        <v>0</v>
      </c>
      <c r="BF315" s="249">
        <f>IF(N315="snížená",J315,0)</f>
        <v>0</v>
      </c>
      <c r="BG315" s="249">
        <f>IF(N315="zákl. přenesená",J315,0)</f>
        <v>0</v>
      </c>
      <c r="BH315" s="249">
        <f>IF(N315="sníž. přenesená",J315,0)</f>
        <v>0</v>
      </c>
      <c r="BI315" s="249">
        <f>IF(N315="nulová",J315,0)</f>
        <v>0</v>
      </c>
      <c r="BJ315" s="17" t="s">
        <v>148</v>
      </c>
      <c r="BK315" s="249">
        <f>ROUND(I315*H315,2)</f>
        <v>0</v>
      </c>
      <c r="BL315" s="17" t="s">
        <v>246</v>
      </c>
      <c r="BM315" s="248" t="s">
        <v>518</v>
      </c>
    </row>
    <row r="316" spans="1:51" s="13" customFormat="1" ht="12">
      <c r="A316" s="13"/>
      <c r="B316" s="250"/>
      <c r="C316" s="251"/>
      <c r="D316" s="252" t="s">
        <v>157</v>
      </c>
      <c r="E316" s="251"/>
      <c r="F316" s="254" t="s">
        <v>519</v>
      </c>
      <c r="G316" s="251"/>
      <c r="H316" s="255">
        <v>27.744</v>
      </c>
      <c r="I316" s="256"/>
      <c r="J316" s="251"/>
      <c r="K316" s="251"/>
      <c r="L316" s="257"/>
      <c r="M316" s="258"/>
      <c r="N316" s="259"/>
      <c r="O316" s="259"/>
      <c r="P316" s="259"/>
      <c r="Q316" s="259"/>
      <c r="R316" s="259"/>
      <c r="S316" s="259"/>
      <c r="T316" s="26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1" t="s">
        <v>157</v>
      </c>
      <c r="AU316" s="261" t="s">
        <v>148</v>
      </c>
      <c r="AV316" s="13" t="s">
        <v>148</v>
      </c>
      <c r="AW316" s="13" t="s">
        <v>4</v>
      </c>
      <c r="AX316" s="13" t="s">
        <v>84</v>
      </c>
      <c r="AY316" s="261" t="s">
        <v>140</v>
      </c>
    </row>
    <row r="317" spans="1:65" s="2" customFormat="1" ht="16.5" customHeight="1">
      <c r="A317" s="38"/>
      <c r="B317" s="39"/>
      <c r="C317" s="236" t="s">
        <v>520</v>
      </c>
      <c r="D317" s="236" t="s">
        <v>143</v>
      </c>
      <c r="E317" s="237" t="s">
        <v>521</v>
      </c>
      <c r="F317" s="238" t="s">
        <v>522</v>
      </c>
      <c r="G317" s="239" t="s">
        <v>172</v>
      </c>
      <c r="H317" s="240">
        <v>2.4</v>
      </c>
      <c r="I317" s="241"/>
      <c r="J317" s="242">
        <f>ROUND(I317*H317,2)</f>
        <v>0</v>
      </c>
      <c r="K317" s="243"/>
      <c r="L317" s="44"/>
      <c r="M317" s="244" t="s">
        <v>1</v>
      </c>
      <c r="N317" s="245" t="s">
        <v>42</v>
      </c>
      <c r="O317" s="91"/>
      <c r="P317" s="246">
        <f>O317*H317</f>
        <v>0</v>
      </c>
      <c r="Q317" s="246">
        <v>0</v>
      </c>
      <c r="R317" s="246">
        <f>Q317*H317</f>
        <v>0</v>
      </c>
      <c r="S317" s="246">
        <v>0</v>
      </c>
      <c r="T317" s="24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8" t="s">
        <v>246</v>
      </c>
      <c r="AT317" s="248" t="s">
        <v>143</v>
      </c>
      <c r="AU317" s="248" t="s">
        <v>148</v>
      </c>
      <c r="AY317" s="17" t="s">
        <v>140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17" t="s">
        <v>148</v>
      </c>
      <c r="BK317" s="249">
        <f>ROUND(I317*H317,2)</f>
        <v>0</v>
      </c>
      <c r="BL317" s="17" t="s">
        <v>246</v>
      </c>
      <c r="BM317" s="248" t="s">
        <v>523</v>
      </c>
    </row>
    <row r="318" spans="1:51" s="13" customFormat="1" ht="12">
      <c r="A318" s="13"/>
      <c r="B318" s="250"/>
      <c r="C318" s="251"/>
      <c r="D318" s="252" t="s">
        <v>157</v>
      </c>
      <c r="E318" s="253" t="s">
        <v>1</v>
      </c>
      <c r="F318" s="254" t="s">
        <v>524</v>
      </c>
      <c r="G318" s="251"/>
      <c r="H318" s="255">
        <v>2.4</v>
      </c>
      <c r="I318" s="256"/>
      <c r="J318" s="251"/>
      <c r="K318" s="251"/>
      <c r="L318" s="257"/>
      <c r="M318" s="258"/>
      <c r="N318" s="259"/>
      <c r="O318" s="259"/>
      <c r="P318" s="259"/>
      <c r="Q318" s="259"/>
      <c r="R318" s="259"/>
      <c r="S318" s="259"/>
      <c r="T318" s="26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1" t="s">
        <v>157</v>
      </c>
      <c r="AU318" s="261" t="s">
        <v>148</v>
      </c>
      <c r="AV318" s="13" t="s">
        <v>148</v>
      </c>
      <c r="AW318" s="13" t="s">
        <v>32</v>
      </c>
      <c r="AX318" s="13" t="s">
        <v>84</v>
      </c>
      <c r="AY318" s="261" t="s">
        <v>140</v>
      </c>
    </row>
    <row r="319" spans="1:65" s="2" customFormat="1" ht="16.5" customHeight="1">
      <c r="A319" s="38"/>
      <c r="B319" s="39"/>
      <c r="C319" s="283" t="s">
        <v>525</v>
      </c>
      <c r="D319" s="283" t="s">
        <v>431</v>
      </c>
      <c r="E319" s="284" t="s">
        <v>526</v>
      </c>
      <c r="F319" s="285" t="s">
        <v>527</v>
      </c>
      <c r="G319" s="286" t="s">
        <v>172</v>
      </c>
      <c r="H319" s="287">
        <v>2.448</v>
      </c>
      <c r="I319" s="288"/>
      <c r="J319" s="289">
        <f>ROUND(I319*H319,2)</f>
        <v>0</v>
      </c>
      <c r="K319" s="290"/>
      <c r="L319" s="291"/>
      <c r="M319" s="292" t="s">
        <v>1</v>
      </c>
      <c r="N319" s="293" t="s">
        <v>42</v>
      </c>
      <c r="O319" s="91"/>
      <c r="P319" s="246">
        <f>O319*H319</f>
        <v>0</v>
      </c>
      <c r="Q319" s="246">
        <v>0.00016</v>
      </c>
      <c r="R319" s="246">
        <f>Q319*H319</f>
        <v>0.00039168000000000004</v>
      </c>
      <c r="S319" s="246">
        <v>0</v>
      </c>
      <c r="T319" s="247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8" t="s">
        <v>313</v>
      </c>
      <c r="AT319" s="248" t="s">
        <v>431</v>
      </c>
      <c r="AU319" s="248" t="s">
        <v>148</v>
      </c>
      <c r="AY319" s="17" t="s">
        <v>140</v>
      </c>
      <c r="BE319" s="249">
        <f>IF(N319="základní",J319,0)</f>
        <v>0</v>
      </c>
      <c r="BF319" s="249">
        <f>IF(N319="snížená",J319,0)</f>
        <v>0</v>
      </c>
      <c r="BG319" s="249">
        <f>IF(N319="zákl. přenesená",J319,0)</f>
        <v>0</v>
      </c>
      <c r="BH319" s="249">
        <f>IF(N319="sníž. přenesená",J319,0)</f>
        <v>0</v>
      </c>
      <c r="BI319" s="249">
        <f>IF(N319="nulová",J319,0)</f>
        <v>0</v>
      </c>
      <c r="BJ319" s="17" t="s">
        <v>148</v>
      </c>
      <c r="BK319" s="249">
        <f>ROUND(I319*H319,2)</f>
        <v>0</v>
      </c>
      <c r="BL319" s="17" t="s">
        <v>246</v>
      </c>
      <c r="BM319" s="248" t="s">
        <v>528</v>
      </c>
    </row>
    <row r="320" spans="1:51" s="13" customFormat="1" ht="12">
      <c r="A320" s="13"/>
      <c r="B320" s="250"/>
      <c r="C320" s="251"/>
      <c r="D320" s="252" t="s">
        <v>157</v>
      </c>
      <c r="E320" s="251"/>
      <c r="F320" s="254" t="s">
        <v>529</v>
      </c>
      <c r="G320" s="251"/>
      <c r="H320" s="255">
        <v>2.448</v>
      </c>
      <c r="I320" s="256"/>
      <c r="J320" s="251"/>
      <c r="K320" s="251"/>
      <c r="L320" s="257"/>
      <c r="M320" s="258"/>
      <c r="N320" s="259"/>
      <c r="O320" s="259"/>
      <c r="P320" s="259"/>
      <c r="Q320" s="259"/>
      <c r="R320" s="259"/>
      <c r="S320" s="259"/>
      <c r="T320" s="26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1" t="s">
        <v>157</v>
      </c>
      <c r="AU320" s="261" t="s">
        <v>148</v>
      </c>
      <c r="AV320" s="13" t="s">
        <v>148</v>
      </c>
      <c r="AW320" s="13" t="s">
        <v>4</v>
      </c>
      <c r="AX320" s="13" t="s">
        <v>84</v>
      </c>
      <c r="AY320" s="261" t="s">
        <v>140</v>
      </c>
    </row>
    <row r="321" spans="1:65" s="2" customFormat="1" ht="21.75" customHeight="1">
      <c r="A321" s="38"/>
      <c r="B321" s="39"/>
      <c r="C321" s="236" t="s">
        <v>530</v>
      </c>
      <c r="D321" s="236" t="s">
        <v>143</v>
      </c>
      <c r="E321" s="237" t="s">
        <v>531</v>
      </c>
      <c r="F321" s="238" t="s">
        <v>532</v>
      </c>
      <c r="G321" s="239" t="s">
        <v>303</v>
      </c>
      <c r="H321" s="240">
        <v>0.236</v>
      </c>
      <c r="I321" s="241"/>
      <c r="J321" s="242">
        <f>ROUND(I321*H321,2)</f>
        <v>0</v>
      </c>
      <c r="K321" s="243"/>
      <c r="L321" s="44"/>
      <c r="M321" s="244" t="s">
        <v>1</v>
      </c>
      <c r="N321" s="245" t="s">
        <v>42</v>
      </c>
      <c r="O321" s="91"/>
      <c r="P321" s="246">
        <f>O321*H321</f>
        <v>0</v>
      </c>
      <c r="Q321" s="246">
        <v>0</v>
      </c>
      <c r="R321" s="246">
        <f>Q321*H321</f>
        <v>0</v>
      </c>
      <c r="S321" s="246">
        <v>0</v>
      </c>
      <c r="T321" s="24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8" t="s">
        <v>246</v>
      </c>
      <c r="AT321" s="248" t="s">
        <v>143</v>
      </c>
      <c r="AU321" s="248" t="s">
        <v>148</v>
      </c>
      <c r="AY321" s="17" t="s">
        <v>140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17" t="s">
        <v>148</v>
      </c>
      <c r="BK321" s="249">
        <f>ROUND(I321*H321,2)</f>
        <v>0</v>
      </c>
      <c r="BL321" s="17" t="s">
        <v>246</v>
      </c>
      <c r="BM321" s="248" t="s">
        <v>533</v>
      </c>
    </row>
    <row r="322" spans="1:63" s="12" customFormat="1" ht="22.8" customHeight="1">
      <c r="A322" s="12"/>
      <c r="B322" s="220"/>
      <c r="C322" s="221"/>
      <c r="D322" s="222" t="s">
        <v>75</v>
      </c>
      <c r="E322" s="234" t="s">
        <v>534</v>
      </c>
      <c r="F322" s="234" t="s">
        <v>535</v>
      </c>
      <c r="G322" s="221"/>
      <c r="H322" s="221"/>
      <c r="I322" s="224"/>
      <c r="J322" s="235">
        <f>BK322</f>
        <v>0</v>
      </c>
      <c r="K322" s="221"/>
      <c r="L322" s="226"/>
      <c r="M322" s="227"/>
      <c r="N322" s="228"/>
      <c r="O322" s="228"/>
      <c r="P322" s="229">
        <f>SUM(P323:P354)</f>
        <v>0</v>
      </c>
      <c r="Q322" s="228"/>
      <c r="R322" s="229">
        <f>SUM(R323:R354)</f>
        <v>0.5727959</v>
      </c>
      <c r="S322" s="228"/>
      <c r="T322" s="230">
        <f>SUM(T323:T354)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31" t="s">
        <v>148</v>
      </c>
      <c r="AT322" s="232" t="s">
        <v>75</v>
      </c>
      <c r="AU322" s="232" t="s">
        <v>84</v>
      </c>
      <c r="AY322" s="231" t="s">
        <v>140</v>
      </c>
      <c r="BK322" s="233">
        <f>SUM(BK323:BK354)</f>
        <v>0</v>
      </c>
    </row>
    <row r="323" spans="1:65" s="2" customFormat="1" ht="16.5" customHeight="1">
      <c r="A323" s="38"/>
      <c r="B323" s="39"/>
      <c r="C323" s="236" t="s">
        <v>536</v>
      </c>
      <c r="D323" s="236" t="s">
        <v>143</v>
      </c>
      <c r="E323" s="237" t="s">
        <v>537</v>
      </c>
      <c r="F323" s="238" t="s">
        <v>538</v>
      </c>
      <c r="G323" s="239" t="s">
        <v>155</v>
      </c>
      <c r="H323" s="240">
        <v>23.813</v>
      </c>
      <c r="I323" s="241"/>
      <c r="J323" s="242">
        <f>ROUND(I323*H323,2)</f>
        <v>0</v>
      </c>
      <c r="K323" s="243"/>
      <c r="L323" s="44"/>
      <c r="M323" s="244" t="s">
        <v>1</v>
      </c>
      <c r="N323" s="245" t="s">
        <v>42</v>
      </c>
      <c r="O323" s="91"/>
      <c r="P323" s="246">
        <f>O323*H323</f>
        <v>0</v>
      </c>
      <c r="Q323" s="246">
        <v>0.0003</v>
      </c>
      <c r="R323" s="246">
        <f>Q323*H323</f>
        <v>0.007143899999999999</v>
      </c>
      <c r="S323" s="246">
        <v>0</v>
      </c>
      <c r="T323" s="24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8" t="s">
        <v>246</v>
      </c>
      <c r="AT323" s="248" t="s">
        <v>143</v>
      </c>
      <c r="AU323" s="248" t="s">
        <v>148</v>
      </c>
      <c r="AY323" s="17" t="s">
        <v>140</v>
      </c>
      <c r="BE323" s="249">
        <f>IF(N323="základní",J323,0)</f>
        <v>0</v>
      </c>
      <c r="BF323" s="249">
        <f>IF(N323="snížená",J323,0)</f>
        <v>0</v>
      </c>
      <c r="BG323" s="249">
        <f>IF(N323="zákl. přenesená",J323,0)</f>
        <v>0</v>
      </c>
      <c r="BH323" s="249">
        <f>IF(N323="sníž. přenesená",J323,0)</f>
        <v>0</v>
      </c>
      <c r="BI323" s="249">
        <f>IF(N323="nulová",J323,0)</f>
        <v>0</v>
      </c>
      <c r="BJ323" s="17" t="s">
        <v>148</v>
      </c>
      <c r="BK323" s="249">
        <f>ROUND(I323*H323,2)</f>
        <v>0</v>
      </c>
      <c r="BL323" s="17" t="s">
        <v>246</v>
      </c>
      <c r="BM323" s="248" t="s">
        <v>539</v>
      </c>
    </row>
    <row r="324" spans="1:51" s="14" customFormat="1" ht="12">
      <c r="A324" s="14"/>
      <c r="B324" s="262"/>
      <c r="C324" s="263"/>
      <c r="D324" s="252" t="s">
        <v>157</v>
      </c>
      <c r="E324" s="264" t="s">
        <v>1</v>
      </c>
      <c r="F324" s="265" t="s">
        <v>210</v>
      </c>
      <c r="G324" s="263"/>
      <c r="H324" s="264" t="s">
        <v>1</v>
      </c>
      <c r="I324" s="266"/>
      <c r="J324" s="263"/>
      <c r="K324" s="263"/>
      <c r="L324" s="267"/>
      <c r="M324" s="268"/>
      <c r="N324" s="269"/>
      <c r="O324" s="269"/>
      <c r="P324" s="269"/>
      <c r="Q324" s="269"/>
      <c r="R324" s="269"/>
      <c r="S324" s="269"/>
      <c r="T324" s="27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1" t="s">
        <v>157</v>
      </c>
      <c r="AU324" s="271" t="s">
        <v>148</v>
      </c>
      <c r="AV324" s="14" t="s">
        <v>84</v>
      </c>
      <c r="AW324" s="14" t="s">
        <v>32</v>
      </c>
      <c r="AX324" s="14" t="s">
        <v>76</v>
      </c>
      <c r="AY324" s="271" t="s">
        <v>140</v>
      </c>
    </row>
    <row r="325" spans="1:51" s="13" customFormat="1" ht="12">
      <c r="A325" s="13"/>
      <c r="B325" s="250"/>
      <c r="C325" s="251"/>
      <c r="D325" s="252" t="s">
        <v>157</v>
      </c>
      <c r="E325" s="253" t="s">
        <v>1</v>
      </c>
      <c r="F325" s="254" t="s">
        <v>540</v>
      </c>
      <c r="G325" s="251"/>
      <c r="H325" s="255">
        <v>14.467</v>
      </c>
      <c r="I325" s="256"/>
      <c r="J325" s="251"/>
      <c r="K325" s="251"/>
      <c r="L325" s="257"/>
      <c r="M325" s="258"/>
      <c r="N325" s="259"/>
      <c r="O325" s="259"/>
      <c r="P325" s="259"/>
      <c r="Q325" s="259"/>
      <c r="R325" s="259"/>
      <c r="S325" s="259"/>
      <c r="T325" s="26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1" t="s">
        <v>157</v>
      </c>
      <c r="AU325" s="261" t="s">
        <v>148</v>
      </c>
      <c r="AV325" s="13" t="s">
        <v>148</v>
      </c>
      <c r="AW325" s="13" t="s">
        <v>32</v>
      </c>
      <c r="AX325" s="13" t="s">
        <v>76</v>
      </c>
      <c r="AY325" s="261" t="s">
        <v>140</v>
      </c>
    </row>
    <row r="326" spans="1:51" s="13" customFormat="1" ht="12">
      <c r="A326" s="13"/>
      <c r="B326" s="250"/>
      <c r="C326" s="251"/>
      <c r="D326" s="252" t="s">
        <v>157</v>
      </c>
      <c r="E326" s="253" t="s">
        <v>1</v>
      </c>
      <c r="F326" s="254" t="s">
        <v>541</v>
      </c>
      <c r="G326" s="251"/>
      <c r="H326" s="255">
        <v>9.812</v>
      </c>
      <c r="I326" s="256"/>
      <c r="J326" s="251"/>
      <c r="K326" s="251"/>
      <c r="L326" s="257"/>
      <c r="M326" s="258"/>
      <c r="N326" s="259"/>
      <c r="O326" s="259"/>
      <c r="P326" s="259"/>
      <c r="Q326" s="259"/>
      <c r="R326" s="259"/>
      <c r="S326" s="259"/>
      <c r="T326" s="26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1" t="s">
        <v>157</v>
      </c>
      <c r="AU326" s="261" t="s">
        <v>148</v>
      </c>
      <c r="AV326" s="13" t="s">
        <v>148</v>
      </c>
      <c r="AW326" s="13" t="s">
        <v>32</v>
      </c>
      <c r="AX326" s="13" t="s">
        <v>76</v>
      </c>
      <c r="AY326" s="261" t="s">
        <v>140</v>
      </c>
    </row>
    <row r="327" spans="1:51" s="14" customFormat="1" ht="12">
      <c r="A327" s="14"/>
      <c r="B327" s="262"/>
      <c r="C327" s="263"/>
      <c r="D327" s="252" t="s">
        <v>157</v>
      </c>
      <c r="E327" s="264" t="s">
        <v>1</v>
      </c>
      <c r="F327" s="265" t="s">
        <v>213</v>
      </c>
      <c r="G327" s="263"/>
      <c r="H327" s="264" t="s">
        <v>1</v>
      </c>
      <c r="I327" s="266"/>
      <c r="J327" s="263"/>
      <c r="K327" s="263"/>
      <c r="L327" s="267"/>
      <c r="M327" s="268"/>
      <c r="N327" s="269"/>
      <c r="O327" s="269"/>
      <c r="P327" s="269"/>
      <c r="Q327" s="269"/>
      <c r="R327" s="269"/>
      <c r="S327" s="269"/>
      <c r="T327" s="27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1" t="s">
        <v>157</v>
      </c>
      <c r="AU327" s="271" t="s">
        <v>148</v>
      </c>
      <c r="AV327" s="14" t="s">
        <v>84</v>
      </c>
      <c r="AW327" s="14" t="s">
        <v>32</v>
      </c>
      <c r="AX327" s="14" t="s">
        <v>76</v>
      </c>
      <c r="AY327" s="271" t="s">
        <v>140</v>
      </c>
    </row>
    <row r="328" spans="1:51" s="13" customFormat="1" ht="12">
      <c r="A328" s="13"/>
      <c r="B328" s="250"/>
      <c r="C328" s="251"/>
      <c r="D328" s="252" t="s">
        <v>157</v>
      </c>
      <c r="E328" s="253" t="s">
        <v>1</v>
      </c>
      <c r="F328" s="254" t="s">
        <v>214</v>
      </c>
      <c r="G328" s="251"/>
      <c r="H328" s="255">
        <v>1.44</v>
      </c>
      <c r="I328" s="256"/>
      <c r="J328" s="251"/>
      <c r="K328" s="251"/>
      <c r="L328" s="257"/>
      <c r="M328" s="258"/>
      <c r="N328" s="259"/>
      <c r="O328" s="259"/>
      <c r="P328" s="259"/>
      <c r="Q328" s="259"/>
      <c r="R328" s="259"/>
      <c r="S328" s="259"/>
      <c r="T328" s="26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1" t="s">
        <v>157</v>
      </c>
      <c r="AU328" s="261" t="s">
        <v>148</v>
      </c>
      <c r="AV328" s="13" t="s">
        <v>148</v>
      </c>
      <c r="AW328" s="13" t="s">
        <v>32</v>
      </c>
      <c r="AX328" s="13" t="s">
        <v>76</v>
      </c>
      <c r="AY328" s="261" t="s">
        <v>140</v>
      </c>
    </row>
    <row r="329" spans="1:51" s="14" customFormat="1" ht="12">
      <c r="A329" s="14"/>
      <c r="B329" s="262"/>
      <c r="C329" s="263"/>
      <c r="D329" s="252" t="s">
        <v>157</v>
      </c>
      <c r="E329" s="264" t="s">
        <v>1</v>
      </c>
      <c r="F329" s="265" t="s">
        <v>160</v>
      </c>
      <c r="G329" s="263"/>
      <c r="H329" s="264" t="s">
        <v>1</v>
      </c>
      <c r="I329" s="266"/>
      <c r="J329" s="263"/>
      <c r="K329" s="263"/>
      <c r="L329" s="267"/>
      <c r="M329" s="268"/>
      <c r="N329" s="269"/>
      <c r="O329" s="269"/>
      <c r="P329" s="269"/>
      <c r="Q329" s="269"/>
      <c r="R329" s="269"/>
      <c r="S329" s="269"/>
      <c r="T329" s="27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1" t="s">
        <v>157</v>
      </c>
      <c r="AU329" s="271" t="s">
        <v>148</v>
      </c>
      <c r="AV329" s="14" t="s">
        <v>84</v>
      </c>
      <c r="AW329" s="14" t="s">
        <v>32</v>
      </c>
      <c r="AX329" s="14" t="s">
        <v>76</v>
      </c>
      <c r="AY329" s="271" t="s">
        <v>140</v>
      </c>
    </row>
    <row r="330" spans="1:51" s="13" customFormat="1" ht="12">
      <c r="A330" s="13"/>
      <c r="B330" s="250"/>
      <c r="C330" s="251"/>
      <c r="D330" s="252" t="s">
        <v>157</v>
      </c>
      <c r="E330" s="253" t="s">
        <v>1</v>
      </c>
      <c r="F330" s="254" t="s">
        <v>161</v>
      </c>
      <c r="G330" s="251"/>
      <c r="H330" s="255">
        <v>-1.576</v>
      </c>
      <c r="I330" s="256"/>
      <c r="J330" s="251"/>
      <c r="K330" s="251"/>
      <c r="L330" s="257"/>
      <c r="M330" s="258"/>
      <c r="N330" s="259"/>
      <c r="O330" s="259"/>
      <c r="P330" s="259"/>
      <c r="Q330" s="259"/>
      <c r="R330" s="259"/>
      <c r="S330" s="259"/>
      <c r="T330" s="26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1" t="s">
        <v>157</v>
      </c>
      <c r="AU330" s="261" t="s">
        <v>148</v>
      </c>
      <c r="AV330" s="13" t="s">
        <v>148</v>
      </c>
      <c r="AW330" s="13" t="s">
        <v>32</v>
      </c>
      <c r="AX330" s="13" t="s">
        <v>76</v>
      </c>
      <c r="AY330" s="261" t="s">
        <v>140</v>
      </c>
    </row>
    <row r="331" spans="1:51" s="13" customFormat="1" ht="12">
      <c r="A331" s="13"/>
      <c r="B331" s="250"/>
      <c r="C331" s="251"/>
      <c r="D331" s="252" t="s">
        <v>157</v>
      </c>
      <c r="E331" s="253" t="s">
        <v>1</v>
      </c>
      <c r="F331" s="254" t="s">
        <v>162</v>
      </c>
      <c r="G331" s="251"/>
      <c r="H331" s="255">
        <v>-0.33</v>
      </c>
      <c r="I331" s="256"/>
      <c r="J331" s="251"/>
      <c r="K331" s="251"/>
      <c r="L331" s="257"/>
      <c r="M331" s="258"/>
      <c r="N331" s="259"/>
      <c r="O331" s="259"/>
      <c r="P331" s="259"/>
      <c r="Q331" s="259"/>
      <c r="R331" s="259"/>
      <c r="S331" s="259"/>
      <c r="T331" s="26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1" t="s">
        <v>157</v>
      </c>
      <c r="AU331" s="261" t="s">
        <v>148</v>
      </c>
      <c r="AV331" s="13" t="s">
        <v>148</v>
      </c>
      <c r="AW331" s="13" t="s">
        <v>32</v>
      </c>
      <c r="AX331" s="13" t="s">
        <v>76</v>
      </c>
      <c r="AY331" s="261" t="s">
        <v>140</v>
      </c>
    </row>
    <row r="332" spans="1:51" s="15" customFormat="1" ht="12">
      <c r="A332" s="15"/>
      <c r="B332" s="272"/>
      <c r="C332" s="273"/>
      <c r="D332" s="252" t="s">
        <v>157</v>
      </c>
      <c r="E332" s="274" t="s">
        <v>1</v>
      </c>
      <c r="F332" s="275" t="s">
        <v>163</v>
      </c>
      <c r="G332" s="273"/>
      <c r="H332" s="276">
        <v>23.813</v>
      </c>
      <c r="I332" s="277"/>
      <c r="J332" s="273"/>
      <c r="K332" s="273"/>
      <c r="L332" s="278"/>
      <c r="M332" s="279"/>
      <c r="N332" s="280"/>
      <c r="O332" s="280"/>
      <c r="P332" s="280"/>
      <c r="Q332" s="280"/>
      <c r="R332" s="280"/>
      <c r="S332" s="280"/>
      <c r="T332" s="281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82" t="s">
        <v>157</v>
      </c>
      <c r="AU332" s="282" t="s">
        <v>148</v>
      </c>
      <c r="AV332" s="15" t="s">
        <v>147</v>
      </c>
      <c r="AW332" s="15" t="s">
        <v>32</v>
      </c>
      <c r="AX332" s="15" t="s">
        <v>84</v>
      </c>
      <c r="AY332" s="282" t="s">
        <v>140</v>
      </c>
    </row>
    <row r="333" spans="1:65" s="2" customFormat="1" ht="21.75" customHeight="1">
      <c r="A333" s="38"/>
      <c r="B333" s="39"/>
      <c r="C333" s="236" t="s">
        <v>542</v>
      </c>
      <c r="D333" s="236" t="s">
        <v>143</v>
      </c>
      <c r="E333" s="237" t="s">
        <v>543</v>
      </c>
      <c r="F333" s="238" t="s">
        <v>544</v>
      </c>
      <c r="G333" s="239" t="s">
        <v>155</v>
      </c>
      <c r="H333" s="240">
        <v>23.813</v>
      </c>
      <c r="I333" s="241"/>
      <c r="J333" s="242">
        <f>ROUND(I333*H333,2)</f>
        <v>0</v>
      </c>
      <c r="K333" s="243"/>
      <c r="L333" s="44"/>
      <c r="M333" s="244" t="s">
        <v>1</v>
      </c>
      <c r="N333" s="245" t="s">
        <v>42</v>
      </c>
      <c r="O333" s="91"/>
      <c r="P333" s="246">
        <f>O333*H333</f>
        <v>0</v>
      </c>
      <c r="Q333" s="246">
        <v>0.006</v>
      </c>
      <c r="R333" s="246">
        <f>Q333*H333</f>
        <v>0.142878</v>
      </c>
      <c r="S333" s="246">
        <v>0</v>
      </c>
      <c r="T333" s="247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8" t="s">
        <v>246</v>
      </c>
      <c r="AT333" s="248" t="s">
        <v>143</v>
      </c>
      <c r="AU333" s="248" t="s">
        <v>148</v>
      </c>
      <c r="AY333" s="17" t="s">
        <v>140</v>
      </c>
      <c r="BE333" s="249">
        <f>IF(N333="základní",J333,0)</f>
        <v>0</v>
      </c>
      <c r="BF333" s="249">
        <f>IF(N333="snížená",J333,0)</f>
        <v>0</v>
      </c>
      <c r="BG333" s="249">
        <f>IF(N333="zákl. přenesená",J333,0)</f>
        <v>0</v>
      </c>
      <c r="BH333" s="249">
        <f>IF(N333="sníž. přenesená",J333,0)</f>
        <v>0</v>
      </c>
      <c r="BI333" s="249">
        <f>IF(N333="nulová",J333,0)</f>
        <v>0</v>
      </c>
      <c r="BJ333" s="17" t="s">
        <v>148</v>
      </c>
      <c r="BK333" s="249">
        <f>ROUND(I333*H333,2)</f>
        <v>0</v>
      </c>
      <c r="BL333" s="17" t="s">
        <v>246</v>
      </c>
      <c r="BM333" s="248" t="s">
        <v>545</v>
      </c>
    </row>
    <row r="334" spans="1:51" s="14" customFormat="1" ht="12">
      <c r="A334" s="14"/>
      <c r="B334" s="262"/>
      <c r="C334" s="263"/>
      <c r="D334" s="252" t="s">
        <v>157</v>
      </c>
      <c r="E334" s="264" t="s">
        <v>1</v>
      </c>
      <c r="F334" s="265" t="s">
        <v>210</v>
      </c>
      <c r="G334" s="263"/>
      <c r="H334" s="264" t="s">
        <v>1</v>
      </c>
      <c r="I334" s="266"/>
      <c r="J334" s="263"/>
      <c r="K334" s="263"/>
      <c r="L334" s="267"/>
      <c r="M334" s="268"/>
      <c r="N334" s="269"/>
      <c r="O334" s="269"/>
      <c r="P334" s="269"/>
      <c r="Q334" s="269"/>
      <c r="R334" s="269"/>
      <c r="S334" s="269"/>
      <c r="T334" s="270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1" t="s">
        <v>157</v>
      </c>
      <c r="AU334" s="271" t="s">
        <v>148</v>
      </c>
      <c r="AV334" s="14" t="s">
        <v>84</v>
      </c>
      <c r="AW334" s="14" t="s">
        <v>32</v>
      </c>
      <c r="AX334" s="14" t="s">
        <v>76</v>
      </c>
      <c r="AY334" s="271" t="s">
        <v>140</v>
      </c>
    </row>
    <row r="335" spans="1:51" s="13" customFormat="1" ht="12">
      <c r="A335" s="13"/>
      <c r="B335" s="250"/>
      <c r="C335" s="251"/>
      <c r="D335" s="252" t="s">
        <v>157</v>
      </c>
      <c r="E335" s="253" t="s">
        <v>1</v>
      </c>
      <c r="F335" s="254" t="s">
        <v>540</v>
      </c>
      <c r="G335" s="251"/>
      <c r="H335" s="255">
        <v>14.467</v>
      </c>
      <c r="I335" s="256"/>
      <c r="J335" s="251"/>
      <c r="K335" s="251"/>
      <c r="L335" s="257"/>
      <c r="M335" s="258"/>
      <c r="N335" s="259"/>
      <c r="O335" s="259"/>
      <c r="P335" s="259"/>
      <c r="Q335" s="259"/>
      <c r="R335" s="259"/>
      <c r="S335" s="259"/>
      <c r="T335" s="26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1" t="s">
        <v>157</v>
      </c>
      <c r="AU335" s="261" t="s">
        <v>148</v>
      </c>
      <c r="AV335" s="13" t="s">
        <v>148</v>
      </c>
      <c r="AW335" s="13" t="s">
        <v>32</v>
      </c>
      <c r="AX335" s="13" t="s">
        <v>76</v>
      </c>
      <c r="AY335" s="261" t="s">
        <v>140</v>
      </c>
    </row>
    <row r="336" spans="1:51" s="13" customFormat="1" ht="12">
      <c r="A336" s="13"/>
      <c r="B336" s="250"/>
      <c r="C336" s="251"/>
      <c r="D336" s="252" t="s">
        <v>157</v>
      </c>
      <c r="E336" s="253" t="s">
        <v>1</v>
      </c>
      <c r="F336" s="254" t="s">
        <v>541</v>
      </c>
      <c r="G336" s="251"/>
      <c r="H336" s="255">
        <v>9.812</v>
      </c>
      <c r="I336" s="256"/>
      <c r="J336" s="251"/>
      <c r="K336" s="251"/>
      <c r="L336" s="257"/>
      <c r="M336" s="258"/>
      <c r="N336" s="259"/>
      <c r="O336" s="259"/>
      <c r="P336" s="259"/>
      <c r="Q336" s="259"/>
      <c r="R336" s="259"/>
      <c r="S336" s="259"/>
      <c r="T336" s="26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1" t="s">
        <v>157</v>
      </c>
      <c r="AU336" s="261" t="s">
        <v>148</v>
      </c>
      <c r="AV336" s="13" t="s">
        <v>148</v>
      </c>
      <c r="AW336" s="13" t="s">
        <v>32</v>
      </c>
      <c r="AX336" s="13" t="s">
        <v>76</v>
      </c>
      <c r="AY336" s="261" t="s">
        <v>140</v>
      </c>
    </row>
    <row r="337" spans="1:51" s="14" customFormat="1" ht="12">
      <c r="A337" s="14"/>
      <c r="B337" s="262"/>
      <c r="C337" s="263"/>
      <c r="D337" s="252" t="s">
        <v>157</v>
      </c>
      <c r="E337" s="264" t="s">
        <v>1</v>
      </c>
      <c r="F337" s="265" t="s">
        <v>213</v>
      </c>
      <c r="G337" s="263"/>
      <c r="H337" s="264" t="s">
        <v>1</v>
      </c>
      <c r="I337" s="266"/>
      <c r="J337" s="263"/>
      <c r="K337" s="263"/>
      <c r="L337" s="267"/>
      <c r="M337" s="268"/>
      <c r="N337" s="269"/>
      <c r="O337" s="269"/>
      <c r="P337" s="269"/>
      <c r="Q337" s="269"/>
      <c r="R337" s="269"/>
      <c r="S337" s="269"/>
      <c r="T337" s="27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1" t="s">
        <v>157</v>
      </c>
      <c r="AU337" s="271" t="s">
        <v>148</v>
      </c>
      <c r="AV337" s="14" t="s">
        <v>84</v>
      </c>
      <c r="AW337" s="14" t="s">
        <v>32</v>
      </c>
      <c r="AX337" s="14" t="s">
        <v>76</v>
      </c>
      <c r="AY337" s="271" t="s">
        <v>140</v>
      </c>
    </row>
    <row r="338" spans="1:51" s="13" customFormat="1" ht="12">
      <c r="A338" s="13"/>
      <c r="B338" s="250"/>
      <c r="C338" s="251"/>
      <c r="D338" s="252" t="s">
        <v>157</v>
      </c>
      <c r="E338" s="253" t="s">
        <v>1</v>
      </c>
      <c r="F338" s="254" t="s">
        <v>214</v>
      </c>
      <c r="G338" s="251"/>
      <c r="H338" s="255">
        <v>1.44</v>
      </c>
      <c r="I338" s="256"/>
      <c r="J338" s="251"/>
      <c r="K338" s="251"/>
      <c r="L338" s="257"/>
      <c r="M338" s="258"/>
      <c r="N338" s="259"/>
      <c r="O338" s="259"/>
      <c r="P338" s="259"/>
      <c r="Q338" s="259"/>
      <c r="R338" s="259"/>
      <c r="S338" s="259"/>
      <c r="T338" s="26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1" t="s">
        <v>157</v>
      </c>
      <c r="AU338" s="261" t="s">
        <v>148</v>
      </c>
      <c r="AV338" s="13" t="s">
        <v>148</v>
      </c>
      <c r="AW338" s="13" t="s">
        <v>32</v>
      </c>
      <c r="AX338" s="13" t="s">
        <v>76</v>
      </c>
      <c r="AY338" s="261" t="s">
        <v>140</v>
      </c>
    </row>
    <row r="339" spans="1:51" s="14" customFormat="1" ht="12">
      <c r="A339" s="14"/>
      <c r="B339" s="262"/>
      <c r="C339" s="263"/>
      <c r="D339" s="252" t="s">
        <v>157</v>
      </c>
      <c r="E339" s="264" t="s">
        <v>1</v>
      </c>
      <c r="F339" s="265" t="s">
        <v>160</v>
      </c>
      <c r="G339" s="263"/>
      <c r="H339" s="264" t="s">
        <v>1</v>
      </c>
      <c r="I339" s="266"/>
      <c r="J339" s="263"/>
      <c r="K339" s="263"/>
      <c r="L339" s="267"/>
      <c r="M339" s="268"/>
      <c r="N339" s="269"/>
      <c r="O339" s="269"/>
      <c r="P339" s="269"/>
      <c r="Q339" s="269"/>
      <c r="R339" s="269"/>
      <c r="S339" s="269"/>
      <c r="T339" s="270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1" t="s">
        <v>157</v>
      </c>
      <c r="AU339" s="271" t="s">
        <v>148</v>
      </c>
      <c r="AV339" s="14" t="s">
        <v>84</v>
      </c>
      <c r="AW339" s="14" t="s">
        <v>32</v>
      </c>
      <c r="AX339" s="14" t="s">
        <v>76</v>
      </c>
      <c r="AY339" s="271" t="s">
        <v>140</v>
      </c>
    </row>
    <row r="340" spans="1:51" s="13" customFormat="1" ht="12">
      <c r="A340" s="13"/>
      <c r="B340" s="250"/>
      <c r="C340" s="251"/>
      <c r="D340" s="252" t="s">
        <v>157</v>
      </c>
      <c r="E340" s="253" t="s">
        <v>1</v>
      </c>
      <c r="F340" s="254" t="s">
        <v>161</v>
      </c>
      <c r="G340" s="251"/>
      <c r="H340" s="255">
        <v>-1.576</v>
      </c>
      <c r="I340" s="256"/>
      <c r="J340" s="251"/>
      <c r="K340" s="251"/>
      <c r="L340" s="257"/>
      <c r="M340" s="258"/>
      <c r="N340" s="259"/>
      <c r="O340" s="259"/>
      <c r="P340" s="259"/>
      <c r="Q340" s="259"/>
      <c r="R340" s="259"/>
      <c r="S340" s="259"/>
      <c r="T340" s="26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1" t="s">
        <v>157</v>
      </c>
      <c r="AU340" s="261" t="s">
        <v>148</v>
      </c>
      <c r="AV340" s="13" t="s">
        <v>148</v>
      </c>
      <c r="AW340" s="13" t="s">
        <v>32</v>
      </c>
      <c r="AX340" s="13" t="s">
        <v>76</v>
      </c>
      <c r="AY340" s="261" t="s">
        <v>140</v>
      </c>
    </row>
    <row r="341" spans="1:51" s="13" customFormat="1" ht="12">
      <c r="A341" s="13"/>
      <c r="B341" s="250"/>
      <c r="C341" s="251"/>
      <c r="D341" s="252" t="s">
        <v>157</v>
      </c>
      <c r="E341" s="253" t="s">
        <v>1</v>
      </c>
      <c r="F341" s="254" t="s">
        <v>162</v>
      </c>
      <c r="G341" s="251"/>
      <c r="H341" s="255">
        <v>-0.33</v>
      </c>
      <c r="I341" s="256"/>
      <c r="J341" s="251"/>
      <c r="K341" s="251"/>
      <c r="L341" s="257"/>
      <c r="M341" s="258"/>
      <c r="N341" s="259"/>
      <c r="O341" s="259"/>
      <c r="P341" s="259"/>
      <c r="Q341" s="259"/>
      <c r="R341" s="259"/>
      <c r="S341" s="259"/>
      <c r="T341" s="26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1" t="s">
        <v>157</v>
      </c>
      <c r="AU341" s="261" t="s">
        <v>148</v>
      </c>
      <c r="AV341" s="13" t="s">
        <v>148</v>
      </c>
      <c r="AW341" s="13" t="s">
        <v>32</v>
      </c>
      <c r="AX341" s="13" t="s">
        <v>76</v>
      </c>
      <c r="AY341" s="261" t="s">
        <v>140</v>
      </c>
    </row>
    <row r="342" spans="1:51" s="15" customFormat="1" ht="12">
      <c r="A342" s="15"/>
      <c r="B342" s="272"/>
      <c r="C342" s="273"/>
      <c r="D342" s="252" t="s">
        <v>157</v>
      </c>
      <c r="E342" s="274" t="s">
        <v>1</v>
      </c>
      <c r="F342" s="275" t="s">
        <v>163</v>
      </c>
      <c r="G342" s="273"/>
      <c r="H342" s="276">
        <v>23.813</v>
      </c>
      <c r="I342" s="277"/>
      <c r="J342" s="273"/>
      <c r="K342" s="273"/>
      <c r="L342" s="278"/>
      <c r="M342" s="279"/>
      <c r="N342" s="280"/>
      <c r="O342" s="280"/>
      <c r="P342" s="280"/>
      <c r="Q342" s="280"/>
      <c r="R342" s="280"/>
      <c r="S342" s="280"/>
      <c r="T342" s="281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82" t="s">
        <v>157</v>
      </c>
      <c r="AU342" s="282" t="s">
        <v>148</v>
      </c>
      <c r="AV342" s="15" t="s">
        <v>147</v>
      </c>
      <c r="AW342" s="15" t="s">
        <v>32</v>
      </c>
      <c r="AX342" s="15" t="s">
        <v>84</v>
      </c>
      <c r="AY342" s="282" t="s">
        <v>140</v>
      </c>
    </row>
    <row r="343" spans="1:65" s="2" customFormat="1" ht="16.5" customHeight="1">
      <c r="A343" s="38"/>
      <c r="B343" s="39"/>
      <c r="C343" s="283" t="s">
        <v>546</v>
      </c>
      <c r="D343" s="283" t="s">
        <v>431</v>
      </c>
      <c r="E343" s="284" t="s">
        <v>547</v>
      </c>
      <c r="F343" s="285" t="s">
        <v>548</v>
      </c>
      <c r="G343" s="286" t="s">
        <v>155</v>
      </c>
      <c r="H343" s="287">
        <v>26.194</v>
      </c>
      <c r="I343" s="288"/>
      <c r="J343" s="289">
        <f>ROUND(I343*H343,2)</f>
        <v>0</v>
      </c>
      <c r="K343" s="290"/>
      <c r="L343" s="291"/>
      <c r="M343" s="292" t="s">
        <v>1</v>
      </c>
      <c r="N343" s="293" t="s">
        <v>42</v>
      </c>
      <c r="O343" s="91"/>
      <c r="P343" s="246">
        <f>O343*H343</f>
        <v>0</v>
      </c>
      <c r="Q343" s="246">
        <v>0.0129</v>
      </c>
      <c r="R343" s="246">
        <f>Q343*H343</f>
        <v>0.3379026</v>
      </c>
      <c r="S343" s="246">
        <v>0</v>
      </c>
      <c r="T343" s="247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8" t="s">
        <v>313</v>
      </c>
      <c r="AT343" s="248" t="s">
        <v>431</v>
      </c>
      <c r="AU343" s="248" t="s">
        <v>148</v>
      </c>
      <c r="AY343" s="17" t="s">
        <v>140</v>
      </c>
      <c r="BE343" s="249">
        <f>IF(N343="základní",J343,0)</f>
        <v>0</v>
      </c>
      <c r="BF343" s="249">
        <f>IF(N343="snížená",J343,0)</f>
        <v>0</v>
      </c>
      <c r="BG343" s="249">
        <f>IF(N343="zákl. přenesená",J343,0)</f>
        <v>0</v>
      </c>
      <c r="BH343" s="249">
        <f>IF(N343="sníž. přenesená",J343,0)</f>
        <v>0</v>
      </c>
      <c r="BI343" s="249">
        <f>IF(N343="nulová",J343,0)</f>
        <v>0</v>
      </c>
      <c r="BJ343" s="17" t="s">
        <v>148</v>
      </c>
      <c r="BK343" s="249">
        <f>ROUND(I343*H343,2)</f>
        <v>0</v>
      </c>
      <c r="BL343" s="17" t="s">
        <v>246</v>
      </c>
      <c r="BM343" s="248" t="s">
        <v>549</v>
      </c>
    </row>
    <row r="344" spans="1:51" s="13" customFormat="1" ht="12">
      <c r="A344" s="13"/>
      <c r="B344" s="250"/>
      <c r="C344" s="251"/>
      <c r="D344" s="252" t="s">
        <v>157</v>
      </c>
      <c r="E344" s="251"/>
      <c r="F344" s="254" t="s">
        <v>550</v>
      </c>
      <c r="G344" s="251"/>
      <c r="H344" s="255">
        <v>26.194</v>
      </c>
      <c r="I344" s="256"/>
      <c r="J344" s="251"/>
      <c r="K344" s="251"/>
      <c r="L344" s="257"/>
      <c r="M344" s="258"/>
      <c r="N344" s="259"/>
      <c r="O344" s="259"/>
      <c r="P344" s="259"/>
      <c r="Q344" s="259"/>
      <c r="R344" s="259"/>
      <c r="S344" s="259"/>
      <c r="T344" s="26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1" t="s">
        <v>157</v>
      </c>
      <c r="AU344" s="261" t="s">
        <v>148</v>
      </c>
      <c r="AV344" s="13" t="s">
        <v>148</v>
      </c>
      <c r="AW344" s="13" t="s">
        <v>4</v>
      </c>
      <c r="AX344" s="13" t="s">
        <v>84</v>
      </c>
      <c r="AY344" s="261" t="s">
        <v>140</v>
      </c>
    </row>
    <row r="345" spans="1:65" s="2" customFormat="1" ht="21.75" customHeight="1">
      <c r="A345" s="38"/>
      <c r="B345" s="39"/>
      <c r="C345" s="283" t="s">
        <v>551</v>
      </c>
      <c r="D345" s="283" t="s">
        <v>431</v>
      </c>
      <c r="E345" s="284" t="s">
        <v>480</v>
      </c>
      <c r="F345" s="285" t="s">
        <v>481</v>
      </c>
      <c r="G345" s="286" t="s">
        <v>482</v>
      </c>
      <c r="H345" s="287">
        <v>71.439</v>
      </c>
      <c r="I345" s="288"/>
      <c r="J345" s="289">
        <f>ROUND(I345*H345,2)</f>
        <v>0</v>
      </c>
      <c r="K345" s="290"/>
      <c r="L345" s="291"/>
      <c r="M345" s="292" t="s">
        <v>1</v>
      </c>
      <c r="N345" s="293" t="s">
        <v>42</v>
      </c>
      <c r="O345" s="91"/>
      <c r="P345" s="246">
        <f>O345*H345</f>
        <v>0</v>
      </c>
      <c r="Q345" s="246">
        <v>0.001</v>
      </c>
      <c r="R345" s="246">
        <f>Q345*H345</f>
        <v>0.07143899999999999</v>
      </c>
      <c r="S345" s="246">
        <v>0</v>
      </c>
      <c r="T345" s="247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48" t="s">
        <v>313</v>
      </c>
      <c r="AT345" s="248" t="s">
        <v>431</v>
      </c>
      <c r="AU345" s="248" t="s">
        <v>148</v>
      </c>
      <c r="AY345" s="17" t="s">
        <v>140</v>
      </c>
      <c r="BE345" s="249">
        <f>IF(N345="základní",J345,0)</f>
        <v>0</v>
      </c>
      <c r="BF345" s="249">
        <f>IF(N345="snížená",J345,0)</f>
        <v>0</v>
      </c>
      <c r="BG345" s="249">
        <f>IF(N345="zákl. přenesená",J345,0)</f>
        <v>0</v>
      </c>
      <c r="BH345" s="249">
        <f>IF(N345="sníž. přenesená",J345,0)</f>
        <v>0</v>
      </c>
      <c r="BI345" s="249">
        <f>IF(N345="nulová",J345,0)</f>
        <v>0</v>
      </c>
      <c r="BJ345" s="17" t="s">
        <v>148</v>
      </c>
      <c r="BK345" s="249">
        <f>ROUND(I345*H345,2)</f>
        <v>0</v>
      </c>
      <c r="BL345" s="17" t="s">
        <v>246</v>
      </c>
      <c r="BM345" s="248" t="s">
        <v>552</v>
      </c>
    </row>
    <row r="346" spans="1:51" s="13" customFormat="1" ht="12">
      <c r="A346" s="13"/>
      <c r="B346" s="250"/>
      <c r="C346" s="251"/>
      <c r="D346" s="252" t="s">
        <v>157</v>
      </c>
      <c r="E346" s="253" t="s">
        <v>1</v>
      </c>
      <c r="F346" s="254" t="s">
        <v>553</v>
      </c>
      <c r="G346" s="251"/>
      <c r="H346" s="255">
        <v>71.439</v>
      </c>
      <c r="I346" s="256"/>
      <c r="J346" s="251"/>
      <c r="K346" s="251"/>
      <c r="L346" s="257"/>
      <c r="M346" s="258"/>
      <c r="N346" s="259"/>
      <c r="O346" s="259"/>
      <c r="P346" s="259"/>
      <c r="Q346" s="259"/>
      <c r="R346" s="259"/>
      <c r="S346" s="259"/>
      <c r="T346" s="26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1" t="s">
        <v>157</v>
      </c>
      <c r="AU346" s="261" t="s">
        <v>148</v>
      </c>
      <c r="AV346" s="13" t="s">
        <v>148</v>
      </c>
      <c r="AW346" s="13" t="s">
        <v>32</v>
      </c>
      <c r="AX346" s="13" t="s">
        <v>84</v>
      </c>
      <c r="AY346" s="261" t="s">
        <v>140</v>
      </c>
    </row>
    <row r="347" spans="1:65" s="2" customFormat="1" ht="21.75" customHeight="1">
      <c r="A347" s="38"/>
      <c r="B347" s="39"/>
      <c r="C347" s="236" t="s">
        <v>554</v>
      </c>
      <c r="D347" s="236" t="s">
        <v>143</v>
      </c>
      <c r="E347" s="237" t="s">
        <v>555</v>
      </c>
      <c r="F347" s="238" t="s">
        <v>556</v>
      </c>
      <c r="G347" s="239" t="s">
        <v>155</v>
      </c>
      <c r="H347" s="240">
        <v>1.44</v>
      </c>
      <c r="I347" s="241"/>
      <c r="J347" s="242">
        <f>ROUND(I347*H347,2)</f>
        <v>0</v>
      </c>
      <c r="K347" s="243"/>
      <c r="L347" s="44"/>
      <c r="M347" s="244" t="s">
        <v>1</v>
      </c>
      <c r="N347" s="245" t="s">
        <v>42</v>
      </c>
      <c r="O347" s="91"/>
      <c r="P347" s="246">
        <f>O347*H347</f>
        <v>0</v>
      </c>
      <c r="Q347" s="246">
        <v>0</v>
      </c>
      <c r="R347" s="246">
        <f>Q347*H347</f>
        <v>0</v>
      </c>
      <c r="S347" s="246">
        <v>0</v>
      </c>
      <c r="T347" s="247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8" t="s">
        <v>246</v>
      </c>
      <c r="AT347" s="248" t="s">
        <v>143</v>
      </c>
      <c r="AU347" s="248" t="s">
        <v>148</v>
      </c>
      <c r="AY347" s="17" t="s">
        <v>140</v>
      </c>
      <c r="BE347" s="249">
        <f>IF(N347="základní",J347,0)</f>
        <v>0</v>
      </c>
      <c r="BF347" s="249">
        <f>IF(N347="snížená",J347,0)</f>
        <v>0</v>
      </c>
      <c r="BG347" s="249">
        <f>IF(N347="zákl. přenesená",J347,0)</f>
        <v>0</v>
      </c>
      <c r="BH347" s="249">
        <f>IF(N347="sníž. přenesená",J347,0)</f>
        <v>0</v>
      </c>
      <c r="BI347" s="249">
        <f>IF(N347="nulová",J347,0)</f>
        <v>0</v>
      </c>
      <c r="BJ347" s="17" t="s">
        <v>148</v>
      </c>
      <c r="BK347" s="249">
        <f>ROUND(I347*H347,2)</f>
        <v>0</v>
      </c>
      <c r="BL347" s="17" t="s">
        <v>246</v>
      </c>
      <c r="BM347" s="248" t="s">
        <v>557</v>
      </c>
    </row>
    <row r="348" spans="1:65" s="2" customFormat="1" ht="21.75" customHeight="1">
      <c r="A348" s="38"/>
      <c r="B348" s="39"/>
      <c r="C348" s="236" t="s">
        <v>558</v>
      </c>
      <c r="D348" s="236" t="s">
        <v>143</v>
      </c>
      <c r="E348" s="237" t="s">
        <v>559</v>
      </c>
      <c r="F348" s="238" t="s">
        <v>560</v>
      </c>
      <c r="G348" s="239" t="s">
        <v>155</v>
      </c>
      <c r="H348" s="240">
        <v>0.48</v>
      </c>
      <c r="I348" s="241"/>
      <c r="J348" s="242">
        <f>ROUND(I348*H348,2)</f>
        <v>0</v>
      </c>
      <c r="K348" s="243"/>
      <c r="L348" s="44"/>
      <c r="M348" s="244" t="s">
        <v>1</v>
      </c>
      <c r="N348" s="245" t="s">
        <v>42</v>
      </c>
      <c r="O348" s="91"/>
      <c r="P348" s="246">
        <f>O348*H348</f>
        <v>0</v>
      </c>
      <c r="Q348" s="246">
        <v>0.00058</v>
      </c>
      <c r="R348" s="246">
        <f>Q348*H348</f>
        <v>0.0002784</v>
      </c>
      <c r="S348" s="246">
        <v>0</v>
      </c>
      <c r="T348" s="247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8" t="s">
        <v>246</v>
      </c>
      <c r="AT348" s="248" t="s">
        <v>143</v>
      </c>
      <c r="AU348" s="248" t="s">
        <v>148</v>
      </c>
      <c r="AY348" s="17" t="s">
        <v>140</v>
      </c>
      <c r="BE348" s="249">
        <f>IF(N348="základní",J348,0)</f>
        <v>0</v>
      </c>
      <c r="BF348" s="249">
        <f>IF(N348="snížená",J348,0)</f>
        <v>0</v>
      </c>
      <c r="BG348" s="249">
        <f>IF(N348="zákl. přenesená",J348,0)</f>
        <v>0</v>
      </c>
      <c r="BH348" s="249">
        <f>IF(N348="sníž. přenesená",J348,0)</f>
        <v>0</v>
      </c>
      <c r="BI348" s="249">
        <f>IF(N348="nulová",J348,0)</f>
        <v>0</v>
      </c>
      <c r="BJ348" s="17" t="s">
        <v>148</v>
      </c>
      <c r="BK348" s="249">
        <f>ROUND(I348*H348,2)</f>
        <v>0</v>
      </c>
      <c r="BL348" s="17" t="s">
        <v>246</v>
      </c>
      <c r="BM348" s="248" t="s">
        <v>561</v>
      </c>
    </row>
    <row r="349" spans="1:51" s="13" customFormat="1" ht="12">
      <c r="A349" s="13"/>
      <c r="B349" s="250"/>
      <c r="C349" s="251"/>
      <c r="D349" s="252" t="s">
        <v>157</v>
      </c>
      <c r="E349" s="253" t="s">
        <v>1</v>
      </c>
      <c r="F349" s="254" t="s">
        <v>562</v>
      </c>
      <c r="G349" s="251"/>
      <c r="H349" s="255">
        <v>0.48</v>
      </c>
      <c r="I349" s="256"/>
      <c r="J349" s="251"/>
      <c r="K349" s="251"/>
      <c r="L349" s="257"/>
      <c r="M349" s="258"/>
      <c r="N349" s="259"/>
      <c r="O349" s="259"/>
      <c r="P349" s="259"/>
      <c r="Q349" s="259"/>
      <c r="R349" s="259"/>
      <c r="S349" s="259"/>
      <c r="T349" s="26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1" t="s">
        <v>157</v>
      </c>
      <c r="AU349" s="261" t="s">
        <v>148</v>
      </c>
      <c r="AV349" s="13" t="s">
        <v>148</v>
      </c>
      <c r="AW349" s="13" t="s">
        <v>32</v>
      </c>
      <c r="AX349" s="13" t="s">
        <v>84</v>
      </c>
      <c r="AY349" s="261" t="s">
        <v>140</v>
      </c>
    </row>
    <row r="350" spans="1:65" s="2" customFormat="1" ht="16.5" customHeight="1">
      <c r="A350" s="38"/>
      <c r="B350" s="39"/>
      <c r="C350" s="283" t="s">
        <v>563</v>
      </c>
      <c r="D350" s="283" t="s">
        <v>431</v>
      </c>
      <c r="E350" s="284" t="s">
        <v>564</v>
      </c>
      <c r="F350" s="285" t="s">
        <v>565</v>
      </c>
      <c r="G350" s="286" t="s">
        <v>155</v>
      </c>
      <c r="H350" s="287">
        <v>0.528</v>
      </c>
      <c r="I350" s="288"/>
      <c r="J350" s="289">
        <f>ROUND(I350*H350,2)</f>
        <v>0</v>
      </c>
      <c r="K350" s="290"/>
      <c r="L350" s="291"/>
      <c r="M350" s="292" t="s">
        <v>1</v>
      </c>
      <c r="N350" s="293" t="s">
        <v>42</v>
      </c>
      <c r="O350" s="91"/>
      <c r="P350" s="246">
        <f>O350*H350</f>
        <v>0</v>
      </c>
      <c r="Q350" s="246">
        <v>0.01</v>
      </c>
      <c r="R350" s="246">
        <f>Q350*H350</f>
        <v>0.00528</v>
      </c>
      <c r="S350" s="246">
        <v>0</v>
      </c>
      <c r="T350" s="247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48" t="s">
        <v>313</v>
      </c>
      <c r="AT350" s="248" t="s">
        <v>431</v>
      </c>
      <c r="AU350" s="248" t="s">
        <v>148</v>
      </c>
      <c r="AY350" s="17" t="s">
        <v>140</v>
      </c>
      <c r="BE350" s="249">
        <f>IF(N350="základní",J350,0)</f>
        <v>0</v>
      </c>
      <c r="BF350" s="249">
        <f>IF(N350="snížená",J350,0)</f>
        <v>0</v>
      </c>
      <c r="BG350" s="249">
        <f>IF(N350="zákl. přenesená",J350,0)</f>
        <v>0</v>
      </c>
      <c r="BH350" s="249">
        <f>IF(N350="sníž. přenesená",J350,0)</f>
        <v>0</v>
      </c>
      <c r="BI350" s="249">
        <f>IF(N350="nulová",J350,0)</f>
        <v>0</v>
      </c>
      <c r="BJ350" s="17" t="s">
        <v>148</v>
      </c>
      <c r="BK350" s="249">
        <f>ROUND(I350*H350,2)</f>
        <v>0</v>
      </c>
      <c r="BL350" s="17" t="s">
        <v>246</v>
      </c>
      <c r="BM350" s="248" t="s">
        <v>566</v>
      </c>
    </row>
    <row r="351" spans="1:51" s="13" customFormat="1" ht="12">
      <c r="A351" s="13"/>
      <c r="B351" s="250"/>
      <c r="C351" s="251"/>
      <c r="D351" s="252" t="s">
        <v>157</v>
      </c>
      <c r="E351" s="251"/>
      <c r="F351" s="254" t="s">
        <v>567</v>
      </c>
      <c r="G351" s="251"/>
      <c r="H351" s="255">
        <v>0.528</v>
      </c>
      <c r="I351" s="256"/>
      <c r="J351" s="251"/>
      <c r="K351" s="251"/>
      <c r="L351" s="257"/>
      <c r="M351" s="258"/>
      <c r="N351" s="259"/>
      <c r="O351" s="259"/>
      <c r="P351" s="259"/>
      <c r="Q351" s="259"/>
      <c r="R351" s="259"/>
      <c r="S351" s="259"/>
      <c r="T351" s="26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1" t="s">
        <v>157</v>
      </c>
      <c r="AU351" s="261" t="s">
        <v>148</v>
      </c>
      <c r="AV351" s="13" t="s">
        <v>148</v>
      </c>
      <c r="AW351" s="13" t="s">
        <v>4</v>
      </c>
      <c r="AX351" s="13" t="s">
        <v>84</v>
      </c>
      <c r="AY351" s="261" t="s">
        <v>140</v>
      </c>
    </row>
    <row r="352" spans="1:65" s="2" customFormat="1" ht="16.5" customHeight="1">
      <c r="A352" s="38"/>
      <c r="B352" s="39"/>
      <c r="C352" s="236" t="s">
        <v>568</v>
      </c>
      <c r="D352" s="236" t="s">
        <v>143</v>
      </c>
      <c r="E352" s="237" t="s">
        <v>569</v>
      </c>
      <c r="F352" s="238" t="s">
        <v>570</v>
      </c>
      <c r="G352" s="239" t="s">
        <v>172</v>
      </c>
      <c r="H352" s="240">
        <v>25.4</v>
      </c>
      <c r="I352" s="241"/>
      <c r="J352" s="242">
        <f>ROUND(I352*H352,2)</f>
        <v>0</v>
      </c>
      <c r="K352" s="243"/>
      <c r="L352" s="44"/>
      <c r="M352" s="244" t="s">
        <v>1</v>
      </c>
      <c r="N352" s="245" t="s">
        <v>42</v>
      </c>
      <c r="O352" s="91"/>
      <c r="P352" s="246">
        <f>O352*H352</f>
        <v>0</v>
      </c>
      <c r="Q352" s="246">
        <v>0.00031</v>
      </c>
      <c r="R352" s="246">
        <f>Q352*H352</f>
        <v>0.007873999999999999</v>
      </c>
      <c r="S352" s="246">
        <v>0</v>
      </c>
      <c r="T352" s="247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48" t="s">
        <v>246</v>
      </c>
      <c r="AT352" s="248" t="s">
        <v>143</v>
      </c>
      <c r="AU352" s="248" t="s">
        <v>148</v>
      </c>
      <c r="AY352" s="17" t="s">
        <v>140</v>
      </c>
      <c r="BE352" s="249">
        <f>IF(N352="základní",J352,0)</f>
        <v>0</v>
      </c>
      <c r="BF352" s="249">
        <f>IF(N352="snížená",J352,0)</f>
        <v>0</v>
      </c>
      <c r="BG352" s="249">
        <f>IF(N352="zákl. přenesená",J352,0)</f>
        <v>0</v>
      </c>
      <c r="BH352" s="249">
        <f>IF(N352="sníž. přenesená",J352,0)</f>
        <v>0</v>
      </c>
      <c r="BI352" s="249">
        <f>IF(N352="nulová",J352,0)</f>
        <v>0</v>
      </c>
      <c r="BJ352" s="17" t="s">
        <v>148</v>
      </c>
      <c r="BK352" s="249">
        <f>ROUND(I352*H352,2)</f>
        <v>0</v>
      </c>
      <c r="BL352" s="17" t="s">
        <v>246</v>
      </c>
      <c r="BM352" s="248" t="s">
        <v>571</v>
      </c>
    </row>
    <row r="353" spans="1:51" s="13" customFormat="1" ht="12">
      <c r="A353" s="13"/>
      <c r="B353" s="250"/>
      <c r="C353" s="251"/>
      <c r="D353" s="252" t="s">
        <v>157</v>
      </c>
      <c r="E353" s="253" t="s">
        <v>1</v>
      </c>
      <c r="F353" s="254" t="s">
        <v>572</v>
      </c>
      <c r="G353" s="251"/>
      <c r="H353" s="255">
        <v>25.4</v>
      </c>
      <c r="I353" s="256"/>
      <c r="J353" s="251"/>
      <c r="K353" s="251"/>
      <c r="L353" s="257"/>
      <c r="M353" s="258"/>
      <c r="N353" s="259"/>
      <c r="O353" s="259"/>
      <c r="P353" s="259"/>
      <c r="Q353" s="259"/>
      <c r="R353" s="259"/>
      <c r="S353" s="259"/>
      <c r="T353" s="26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1" t="s">
        <v>157</v>
      </c>
      <c r="AU353" s="261" t="s">
        <v>148</v>
      </c>
      <c r="AV353" s="13" t="s">
        <v>148</v>
      </c>
      <c r="AW353" s="13" t="s">
        <v>32</v>
      </c>
      <c r="AX353" s="13" t="s">
        <v>84</v>
      </c>
      <c r="AY353" s="261" t="s">
        <v>140</v>
      </c>
    </row>
    <row r="354" spans="1:65" s="2" customFormat="1" ht="21.75" customHeight="1">
      <c r="A354" s="38"/>
      <c r="B354" s="39"/>
      <c r="C354" s="236" t="s">
        <v>573</v>
      </c>
      <c r="D354" s="236" t="s">
        <v>143</v>
      </c>
      <c r="E354" s="237" t="s">
        <v>574</v>
      </c>
      <c r="F354" s="238" t="s">
        <v>575</v>
      </c>
      <c r="G354" s="239" t="s">
        <v>303</v>
      </c>
      <c r="H354" s="240">
        <v>0.573</v>
      </c>
      <c r="I354" s="241"/>
      <c r="J354" s="242">
        <f>ROUND(I354*H354,2)</f>
        <v>0</v>
      </c>
      <c r="K354" s="243"/>
      <c r="L354" s="44"/>
      <c r="M354" s="244" t="s">
        <v>1</v>
      </c>
      <c r="N354" s="245" t="s">
        <v>42</v>
      </c>
      <c r="O354" s="91"/>
      <c r="P354" s="246">
        <f>O354*H354</f>
        <v>0</v>
      </c>
      <c r="Q354" s="246">
        <v>0</v>
      </c>
      <c r="R354" s="246">
        <f>Q354*H354</f>
        <v>0</v>
      </c>
      <c r="S354" s="246">
        <v>0</v>
      </c>
      <c r="T354" s="247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48" t="s">
        <v>246</v>
      </c>
      <c r="AT354" s="248" t="s">
        <v>143</v>
      </c>
      <c r="AU354" s="248" t="s">
        <v>148</v>
      </c>
      <c r="AY354" s="17" t="s">
        <v>140</v>
      </c>
      <c r="BE354" s="249">
        <f>IF(N354="základní",J354,0)</f>
        <v>0</v>
      </c>
      <c r="BF354" s="249">
        <f>IF(N354="snížená",J354,0)</f>
        <v>0</v>
      </c>
      <c r="BG354" s="249">
        <f>IF(N354="zákl. přenesená",J354,0)</f>
        <v>0</v>
      </c>
      <c r="BH354" s="249">
        <f>IF(N354="sníž. přenesená",J354,0)</f>
        <v>0</v>
      </c>
      <c r="BI354" s="249">
        <f>IF(N354="nulová",J354,0)</f>
        <v>0</v>
      </c>
      <c r="BJ354" s="17" t="s">
        <v>148</v>
      </c>
      <c r="BK354" s="249">
        <f>ROUND(I354*H354,2)</f>
        <v>0</v>
      </c>
      <c r="BL354" s="17" t="s">
        <v>246</v>
      </c>
      <c r="BM354" s="248" t="s">
        <v>576</v>
      </c>
    </row>
    <row r="355" spans="1:63" s="12" customFormat="1" ht="22.8" customHeight="1">
      <c r="A355" s="12"/>
      <c r="B355" s="220"/>
      <c r="C355" s="221"/>
      <c r="D355" s="222" t="s">
        <v>75</v>
      </c>
      <c r="E355" s="234" t="s">
        <v>577</v>
      </c>
      <c r="F355" s="234" t="s">
        <v>578</v>
      </c>
      <c r="G355" s="221"/>
      <c r="H355" s="221"/>
      <c r="I355" s="224"/>
      <c r="J355" s="235">
        <f>BK355</f>
        <v>0</v>
      </c>
      <c r="K355" s="221"/>
      <c r="L355" s="226"/>
      <c r="M355" s="227"/>
      <c r="N355" s="228"/>
      <c r="O355" s="228"/>
      <c r="P355" s="229">
        <f>P356</f>
        <v>0</v>
      </c>
      <c r="Q355" s="228"/>
      <c r="R355" s="229">
        <f>R356</f>
        <v>0.00031</v>
      </c>
      <c r="S355" s="228"/>
      <c r="T355" s="230">
        <f>T356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31" t="s">
        <v>148</v>
      </c>
      <c r="AT355" s="232" t="s">
        <v>75</v>
      </c>
      <c r="AU355" s="232" t="s">
        <v>84</v>
      </c>
      <c r="AY355" s="231" t="s">
        <v>140</v>
      </c>
      <c r="BK355" s="233">
        <f>BK356</f>
        <v>0</v>
      </c>
    </row>
    <row r="356" spans="1:65" s="2" customFormat="1" ht="21.75" customHeight="1">
      <c r="A356" s="38"/>
      <c r="B356" s="39"/>
      <c r="C356" s="236" t="s">
        <v>579</v>
      </c>
      <c r="D356" s="236" t="s">
        <v>143</v>
      </c>
      <c r="E356" s="237" t="s">
        <v>580</v>
      </c>
      <c r="F356" s="238" t="s">
        <v>581</v>
      </c>
      <c r="G356" s="239" t="s">
        <v>346</v>
      </c>
      <c r="H356" s="240">
        <v>1</v>
      </c>
      <c r="I356" s="241"/>
      <c r="J356" s="242">
        <f>ROUND(I356*H356,2)</f>
        <v>0</v>
      </c>
      <c r="K356" s="243"/>
      <c r="L356" s="44"/>
      <c r="M356" s="244" t="s">
        <v>1</v>
      </c>
      <c r="N356" s="245" t="s">
        <v>42</v>
      </c>
      <c r="O356" s="91"/>
      <c r="P356" s="246">
        <f>O356*H356</f>
        <v>0</v>
      </c>
      <c r="Q356" s="246">
        <v>0.00031</v>
      </c>
      <c r="R356" s="246">
        <f>Q356*H356</f>
        <v>0.00031</v>
      </c>
      <c r="S356" s="246">
        <v>0</v>
      </c>
      <c r="T356" s="247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8" t="s">
        <v>246</v>
      </c>
      <c r="AT356" s="248" t="s">
        <v>143</v>
      </c>
      <c r="AU356" s="248" t="s">
        <v>148</v>
      </c>
      <c r="AY356" s="17" t="s">
        <v>140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17" t="s">
        <v>148</v>
      </c>
      <c r="BK356" s="249">
        <f>ROUND(I356*H356,2)</f>
        <v>0</v>
      </c>
      <c r="BL356" s="17" t="s">
        <v>246</v>
      </c>
      <c r="BM356" s="248" t="s">
        <v>582</v>
      </c>
    </row>
    <row r="357" spans="1:63" s="12" customFormat="1" ht="22.8" customHeight="1">
      <c r="A357" s="12"/>
      <c r="B357" s="220"/>
      <c r="C357" s="221"/>
      <c r="D357" s="222" t="s">
        <v>75</v>
      </c>
      <c r="E357" s="234" t="s">
        <v>583</v>
      </c>
      <c r="F357" s="234" t="s">
        <v>584</v>
      </c>
      <c r="G357" s="221"/>
      <c r="H357" s="221"/>
      <c r="I357" s="224"/>
      <c r="J357" s="235">
        <f>BK357</f>
        <v>0</v>
      </c>
      <c r="K357" s="221"/>
      <c r="L357" s="226"/>
      <c r="M357" s="227"/>
      <c r="N357" s="228"/>
      <c r="O357" s="228"/>
      <c r="P357" s="229">
        <f>SUM(P358:P372)</f>
        <v>0</v>
      </c>
      <c r="Q357" s="228"/>
      <c r="R357" s="229">
        <f>SUM(R358:R372)</f>
        <v>0.09668889</v>
      </c>
      <c r="S357" s="228"/>
      <c r="T357" s="230">
        <f>SUM(T358:T372)</f>
        <v>0.020238660000000002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31" t="s">
        <v>148</v>
      </c>
      <c r="AT357" s="232" t="s">
        <v>75</v>
      </c>
      <c r="AU357" s="232" t="s">
        <v>84</v>
      </c>
      <c r="AY357" s="231" t="s">
        <v>140</v>
      </c>
      <c r="BK357" s="233">
        <f>SUM(BK358:BK372)</f>
        <v>0</v>
      </c>
    </row>
    <row r="358" spans="1:65" s="2" customFormat="1" ht="16.5" customHeight="1">
      <c r="A358" s="38"/>
      <c r="B358" s="39"/>
      <c r="C358" s="236" t="s">
        <v>585</v>
      </c>
      <c r="D358" s="236" t="s">
        <v>143</v>
      </c>
      <c r="E358" s="237" t="s">
        <v>586</v>
      </c>
      <c r="F358" s="238" t="s">
        <v>587</v>
      </c>
      <c r="G358" s="239" t="s">
        <v>155</v>
      </c>
      <c r="H358" s="240">
        <v>65.286</v>
      </c>
      <c r="I358" s="241"/>
      <c r="J358" s="242">
        <f>ROUND(I358*H358,2)</f>
        <v>0</v>
      </c>
      <c r="K358" s="243"/>
      <c r="L358" s="44"/>
      <c r="M358" s="244" t="s">
        <v>1</v>
      </c>
      <c r="N358" s="245" t="s">
        <v>42</v>
      </c>
      <c r="O358" s="91"/>
      <c r="P358" s="246">
        <f>O358*H358</f>
        <v>0</v>
      </c>
      <c r="Q358" s="246">
        <v>0.001</v>
      </c>
      <c r="R358" s="246">
        <f>Q358*H358</f>
        <v>0.065286</v>
      </c>
      <c r="S358" s="246">
        <v>0.00031</v>
      </c>
      <c r="T358" s="247">
        <f>S358*H358</f>
        <v>0.020238660000000002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48" t="s">
        <v>246</v>
      </c>
      <c r="AT358" s="248" t="s">
        <v>143</v>
      </c>
      <c r="AU358" s="248" t="s">
        <v>148</v>
      </c>
      <c r="AY358" s="17" t="s">
        <v>140</v>
      </c>
      <c r="BE358" s="249">
        <f>IF(N358="základní",J358,0)</f>
        <v>0</v>
      </c>
      <c r="BF358" s="249">
        <f>IF(N358="snížená",J358,0)</f>
        <v>0</v>
      </c>
      <c r="BG358" s="249">
        <f>IF(N358="zákl. přenesená",J358,0)</f>
        <v>0</v>
      </c>
      <c r="BH358" s="249">
        <f>IF(N358="sníž. přenesená",J358,0)</f>
        <v>0</v>
      </c>
      <c r="BI358" s="249">
        <f>IF(N358="nulová",J358,0)</f>
        <v>0</v>
      </c>
      <c r="BJ358" s="17" t="s">
        <v>148</v>
      </c>
      <c r="BK358" s="249">
        <f>ROUND(I358*H358,2)</f>
        <v>0</v>
      </c>
      <c r="BL358" s="17" t="s">
        <v>246</v>
      </c>
      <c r="BM358" s="248" t="s">
        <v>588</v>
      </c>
    </row>
    <row r="359" spans="1:51" s="14" customFormat="1" ht="12">
      <c r="A359" s="14"/>
      <c r="B359" s="262"/>
      <c r="C359" s="263"/>
      <c r="D359" s="252" t="s">
        <v>157</v>
      </c>
      <c r="E359" s="264" t="s">
        <v>1</v>
      </c>
      <c r="F359" s="265" t="s">
        <v>589</v>
      </c>
      <c r="G359" s="263"/>
      <c r="H359" s="264" t="s">
        <v>1</v>
      </c>
      <c r="I359" s="266"/>
      <c r="J359" s="263"/>
      <c r="K359" s="263"/>
      <c r="L359" s="267"/>
      <c r="M359" s="268"/>
      <c r="N359" s="269"/>
      <c r="O359" s="269"/>
      <c r="P359" s="269"/>
      <c r="Q359" s="269"/>
      <c r="R359" s="269"/>
      <c r="S359" s="269"/>
      <c r="T359" s="27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1" t="s">
        <v>157</v>
      </c>
      <c r="AU359" s="271" t="s">
        <v>148</v>
      </c>
      <c r="AV359" s="14" t="s">
        <v>84</v>
      </c>
      <c r="AW359" s="14" t="s">
        <v>32</v>
      </c>
      <c r="AX359" s="14" t="s">
        <v>76</v>
      </c>
      <c r="AY359" s="271" t="s">
        <v>140</v>
      </c>
    </row>
    <row r="360" spans="1:51" s="13" customFormat="1" ht="12">
      <c r="A360" s="13"/>
      <c r="B360" s="250"/>
      <c r="C360" s="251"/>
      <c r="D360" s="252" t="s">
        <v>157</v>
      </c>
      <c r="E360" s="253" t="s">
        <v>1</v>
      </c>
      <c r="F360" s="254" t="s">
        <v>590</v>
      </c>
      <c r="G360" s="251"/>
      <c r="H360" s="255">
        <v>65.286</v>
      </c>
      <c r="I360" s="256"/>
      <c r="J360" s="251"/>
      <c r="K360" s="251"/>
      <c r="L360" s="257"/>
      <c r="M360" s="258"/>
      <c r="N360" s="259"/>
      <c r="O360" s="259"/>
      <c r="P360" s="259"/>
      <c r="Q360" s="259"/>
      <c r="R360" s="259"/>
      <c r="S360" s="259"/>
      <c r="T360" s="26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1" t="s">
        <v>157</v>
      </c>
      <c r="AU360" s="261" t="s">
        <v>148</v>
      </c>
      <c r="AV360" s="13" t="s">
        <v>148</v>
      </c>
      <c r="AW360" s="13" t="s">
        <v>32</v>
      </c>
      <c r="AX360" s="13" t="s">
        <v>84</v>
      </c>
      <c r="AY360" s="261" t="s">
        <v>140</v>
      </c>
    </row>
    <row r="361" spans="1:65" s="2" customFormat="1" ht="21.75" customHeight="1">
      <c r="A361" s="38"/>
      <c r="B361" s="39"/>
      <c r="C361" s="236" t="s">
        <v>591</v>
      </c>
      <c r="D361" s="236" t="s">
        <v>143</v>
      </c>
      <c r="E361" s="237" t="s">
        <v>592</v>
      </c>
      <c r="F361" s="238" t="s">
        <v>593</v>
      </c>
      <c r="G361" s="239" t="s">
        <v>155</v>
      </c>
      <c r="H361" s="240">
        <v>65.286</v>
      </c>
      <c r="I361" s="241"/>
      <c r="J361" s="242">
        <f>ROUND(I361*H361,2)</f>
        <v>0</v>
      </c>
      <c r="K361" s="243"/>
      <c r="L361" s="44"/>
      <c r="M361" s="244" t="s">
        <v>1</v>
      </c>
      <c r="N361" s="245" t="s">
        <v>42</v>
      </c>
      <c r="O361" s="91"/>
      <c r="P361" s="246">
        <f>O361*H361</f>
        <v>0</v>
      </c>
      <c r="Q361" s="246">
        <v>0</v>
      </c>
      <c r="R361" s="246">
        <f>Q361*H361</f>
        <v>0</v>
      </c>
      <c r="S361" s="246">
        <v>0</v>
      </c>
      <c r="T361" s="247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48" t="s">
        <v>246</v>
      </c>
      <c r="AT361" s="248" t="s">
        <v>143</v>
      </c>
      <c r="AU361" s="248" t="s">
        <v>148</v>
      </c>
      <c r="AY361" s="17" t="s">
        <v>140</v>
      </c>
      <c r="BE361" s="249">
        <f>IF(N361="základní",J361,0)</f>
        <v>0</v>
      </c>
      <c r="BF361" s="249">
        <f>IF(N361="snížená",J361,0)</f>
        <v>0</v>
      </c>
      <c r="BG361" s="249">
        <f>IF(N361="zákl. přenesená",J361,0)</f>
        <v>0</v>
      </c>
      <c r="BH361" s="249">
        <f>IF(N361="sníž. přenesená",J361,0)</f>
        <v>0</v>
      </c>
      <c r="BI361" s="249">
        <f>IF(N361="nulová",J361,0)</f>
        <v>0</v>
      </c>
      <c r="BJ361" s="17" t="s">
        <v>148</v>
      </c>
      <c r="BK361" s="249">
        <f>ROUND(I361*H361,2)</f>
        <v>0</v>
      </c>
      <c r="BL361" s="17" t="s">
        <v>246</v>
      </c>
      <c r="BM361" s="248" t="s">
        <v>594</v>
      </c>
    </row>
    <row r="362" spans="1:65" s="2" customFormat="1" ht="21.75" customHeight="1">
      <c r="A362" s="38"/>
      <c r="B362" s="39"/>
      <c r="C362" s="236" t="s">
        <v>595</v>
      </c>
      <c r="D362" s="236" t="s">
        <v>143</v>
      </c>
      <c r="E362" s="237" t="s">
        <v>596</v>
      </c>
      <c r="F362" s="238" t="s">
        <v>597</v>
      </c>
      <c r="G362" s="239" t="s">
        <v>155</v>
      </c>
      <c r="H362" s="240">
        <v>4.4</v>
      </c>
      <c r="I362" s="241"/>
      <c r="J362" s="242">
        <f>ROUND(I362*H362,2)</f>
        <v>0</v>
      </c>
      <c r="K362" s="243"/>
      <c r="L362" s="44"/>
      <c r="M362" s="244" t="s">
        <v>1</v>
      </c>
      <c r="N362" s="245" t="s">
        <v>42</v>
      </c>
      <c r="O362" s="91"/>
      <c r="P362" s="246">
        <f>O362*H362</f>
        <v>0</v>
      </c>
      <c r="Q362" s="246">
        <v>0.00026</v>
      </c>
      <c r="R362" s="246">
        <f>Q362*H362</f>
        <v>0.001144</v>
      </c>
      <c r="S362" s="246">
        <v>0</v>
      </c>
      <c r="T362" s="247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48" t="s">
        <v>246</v>
      </c>
      <c r="AT362" s="248" t="s">
        <v>143</v>
      </c>
      <c r="AU362" s="248" t="s">
        <v>148</v>
      </c>
      <c r="AY362" s="17" t="s">
        <v>140</v>
      </c>
      <c r="BE362" s="249">
        <f>IF(N362="základní",J362,0)</f>
        <v>0</v>
      </c>
      <c r="BF362" s="249">
        <f>IF(N362="snížená",J362,0)</f>
        <v>0</v>
      </c>
      <c r="BG362" s="249">
        <f>IF(N362="zákl. přenesená",J362,0)</f>
        <v>0</v>
      </c>
      <c r="BH362" s="249">
        <f>IF(N362="sníž. přenesená",J362,0)</f>
        <v>0</v>
      </c>
      <c r="BI362" s="249">
        <f>IF(N362="nulová",J362,0)</f>
        <v>0</v>
      </c>
      <c r="BJ362" s="17" t="s">
        <v>148</v>
      </c>
      <c r="BK362" s="249">
        <f>ROUND(I362*H362,2)</f>
        <v>0</v>
      </c>
      <c r="BL362" s="17" t="s">
        <v>246</v>
      </c>
      <c r="BM362" s="248" t="s">
        <v>598</v>
      </c>
    </row>
    <row r="363" spans="1:51" s="14" customFormat="1" ht="12">
      <c r="A363" s="14"/>
      <c r="B363" s="262"/>
      <c r="C363" s="263"/>
      <c r="D363" s="252" t="s">
        <v>157</v>
      </c>
      <c r="E363" s="264" t="s">
        <v>1</v>
      </c>
      <c r="F363" s="265" t="s">
        <v>599</v>
      </c>
      <c r="G363" s="263"/>
      <c r="H363" s="264" t="s">
        <v>1</v>
      </c>
      <c r="I363" s="266"/>
      <c r="J363" s="263"/>
      <c r="K363" s="263"/>
      <c r="L363" s="267"/>
      <c r="M363" s="268"/>
      <c r="N363" s="269"/>
      <c r="O363" s="269"/>
      <c r="P363" s="269"/>
      <c r="Q363" s="269"/>
      <c r="R363" s="269"/>
      <c r="S363" s="269"/>
      <c r="T363" s="27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1" t="s">
        <v>157</v>
      </c>
      <c r="AU363" s="271" t="s">
        <v>148</v>
      </c>
      <c r="AV363" s="14" t="s">
        <v>84</v>
      </c>
      <c r="AW363" s="14" t="s">
        <v>32</v>
      </c>
      <c r="AX363" s="14" t="s">
        <v>76</v>
      </c>
      <c r="AY363" s="271" t="s">
        <v>140</v>
      </c>
    </row>
    <row r="364" spans="1:51" s="13" customFormat="1" ht="12">
      <c r="A364" s="13"/>
      <c r="B364" s="250"/>
      <c r="C364" s="251"/>
      <c r="D364" s="252" t="s">
        <v>157</v>
      </c>
      <c r="E364" s="253" t="s">
        <v>1</v>
      </c>
      <c r="F364" s="254" t="s">
        <v>600</v>
      </c>
      <c r="G364" s="251"/>
      <c r="H364" s="255">
        <v>4.4</v>
      </c>
      <c r="I364" s="256"/>
      <c r="J364" s="251"/>
      <c r="K364" s="251"/>
      <c r="L364" s="257"/>
      <c r="M364" s="258"/>
      <c r="N364" s="259"/>
      <c r="O364" s="259"/>
      <c r="P364" s="259"/>
      <c r="Q364" s="259"/>
      <c r="R364" s="259"/>
      <c r="S364" s="259"/>
      <c r="T364" s="26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1" t="s">
        <v>157</v>
      </c>
      <c r="AU364" s="261" t="s">
        <v>148</v>
      </c>
      <c r="AV364" s="13" t="s">
        <v>148</v>
      </c>
      <c r="AW364" s="13" t="s">
        <v>32</v>
      </c>
      <c r="AX364" s="13" t="s">
        <v>84</v>
      </c>
      <c r="AY364" s="261" t="s">
        <v>140</v>
      </c>
    </row>
    <row r="365" spans="1:65" s="2" customFormat="1" ht="21.75" customHeight="1">
      <c r="A365" s="38"/>
      <c r="B365" s="39"/>
      <c r="C365" s="236" t="s">
        <v>601</v>
      </c>
      <c r="D365" s="236" t="s">
        <v>143</v>
      </c>
      <c r="E365" s="237" t="s">
        <v>602</v>
      </c>
      <c r="F365" s="238" t="s">
        <v>603</v>
      </c>
      <c r="G365" s="239" t="s">
        <v>155</v>
      </c>
      <c r="H365" s="240">
        <v>104.341</v>
      </c>
      <c r="I365" s="241"/>
      <c r="J365" s="242">
        <f>ROUND(I365*H365,2)</f>
        <v>0</v>
      </c>
      <c r="K365" s="243"/>
      <c r="L365" s="44"/>
      <c r="M365" s="244" t="s">
        <v>1</v>
      </c>
      <c r="N365" s="245" t="s">
        <v>42</v>
      </c>
      <c r="O365" s="91"/>
      <c r="P365" s="246">
        <f>O365*H365</f>
        <v>0</v>
      </c>
      <c r="Q365" s="246">
        <v>0.00029</v>
      </c>
      <c r="R365" s="246">
        <f>Q365*H365</f>
        <v>0.03025889</v>
      </c>
      <c r="S365" s="246">
        <v>0</v>
      </c>
      <c r="T365" s="247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48" t="s">
        <v>246</v>
      </c>
      <c r="AT365" s="248" t="s">
        <v>143</v>
      </c>
      <c r="AU365" s="248" t="s">
        <v>148</v>
      </c>
      <c r="AY365" s="17" t="s">
        <v>140</v>
      </c>
      <c r="BE365" s="249">
        <f>IF(N365="základní",J365,0)</f>
        <v>0</v>
      </c>
      <c r="BF365" s="249">
        <f>IF(N365="snížená",J365,0)</f>
        <v>0</v>
      </c>
      <c r="BG365" s="249">
        <f>IF(N365="zákl. přenesená",J365,0)</f>
        <v>0</v>
      </c>
      <c r="BH365" s="249">
        <f>IF(N365="sníž. přenesená",J365,0)</f>
        <v>0</v>
      </c>
      <c r="BI365" s="249">
        <f>IF(N365="nulová",J365,0)</f>
        <v>0</v>
      </c>
      <c r="BJ365" s="17" t="s">
        <v>148</v>
      </c>
      <c r="BK365" s="249">
        <f>ROUND(I365*H365,2)</f>
        <v>0</v>
      </c>
      <c r="BL365" s="17" t="s">
        <v>246</v>
      </c>
      <c r="BM365" s="248" t="s">
        <v>604</v>
      </c>
    </row>
    <row r="366" spans="1:51" s="14" customFormat="1" ht="12">
      <c r="A366" s="14"/>
      <c r="B366" s="262"/>
      <c r="C366" s="263"/>
      <c r="D366" s="252" t="s">
        <v>157</v>
      </c>
      <c r="E366" s="264" t="s">
        <v>1</v>
      </c>
      <c r="F366" s="265" t="s">
        <v>512</v>
      </c>
      <c r="G366" s="263"/>
      <c r="H366" s="264" t="s">
        <v>1</v>
      </c>
      <c r="I366" s="266"/>
      <c r="J366" s="263"/>
      <c r="K366" s="263"/>
      <c r="L366" s="267"/>
      <c r="M366" s="268"/>
      <c r="N366" s="269"/>
      <c r="O366" s="269"/>
      <c r="P366" s="269"/>
      <c r="Q366" s="269"/>
      <c r="R366" s="269"/>
      <c r="S366" s="269"/>
      <c r="T366" s="27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1" t="s">
        <v>157</v>
      </c>
      <c r="AU366" s="271" t="s">
        <v>148</v>
      </c>
      <c r="AV366" s="14" t="s">
        <v>84</v>
      </c>
      <c r="AW366" s="14" t="s">
        <v>32</v>
      </c>
      <c r="AX366" s="14" t="s">
        <v>76</v>
      </c>
      <c r="AY366" s="271" t="s">
        <v>140</v>
      </c>
    </row>
    <row r="367" spans="1:51" s="13" customFormat="1" ht="12">
      <c r="A367" s="13"/>
      <c r="B367" s="250"/>
      <c r="C367" s="251"/>
      <c r="D367" s="252" t="s">
        <v>157</v>
      </c>
      <c r="E367" s="253" t="s">
        <v>1</v>
      </c>
      <c r="F367" s="254" t="s">
        <v>605</v>
      </c>
      <c r="G367" s="251"/>
      <c r="H367" s="255">
        <v>4.5</v>
      </c>
      <c r="I367" s="256"/>
      <c r="J367" s="251"/>
      <c r="K367" s="251"/>
      <c r="L367" s="257"/>
      <c r="M367" s="258"/>
      <c r="N367" s="259"/>
      <c r="O367" s="259"/>
      <c r="P367" s="259"/>
      <c r="Q367" s="259"/>
      <c r="R367" s="259"/>
      <c r="S367" s="259"/>
      <c r="T367" s="26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1" t="s">
        <v>157</v>
      </c>
      <c r="AU367" s="261" t="s">
        <v>148</v>
      </c>
      <c r="AV367" s="13" t="s">
        <v>148</v>
      </c>
      <c r="AW367" s="13" t="s">
        <v>32</v>
      </c>
      <c r="AX367" s="13" t="s">
        <v>76</v>
      </c>
      <c r="AY367" s="261" t="s">
        <v>140</v>
      </c>
    </row>
    <row r="368" spans="1:51" s="13" customFormat="1" ht="12">
      <c r="A368" s="13"/>
      <c r="B368" s="250"/>
      <c r="C368" s="251"/>
      <c r="D368" s="252" t="s">
        <v>157</v>
      </c>
      <c r="E368" s="253" t="s">
        <v>1</v>
      </c>
      <c r="F368" s="254" t="s">
        <v>606</v>
      </c>
      <c r="G368" s="251"/>
      <c r="H368" s="255">
        <v>26.801</v>
      </c>
      <c r="I368" s="256"/>
      <c r="J368" s="251"/>
      <c r="K368" s="251"/>
      <c r="L368" s="257"/>
      <c r="M368" s="258"/>
      <c r="N368" s="259"/>
      <c r="O368" s="259"/>
      <c r="P368" s="259"/>
      <c r="Q368" s="259"/>
      <c r="R368" s="259"/>
      <c r="S368" s="259"/>
      <c r="T368" s="26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1" t="s">
        <v>157</v>
      </c>
      <c r="AU368" s="261" t="s">
        <v>148</v>
      </c>
      <c r="AV368" s="13" t="s">
        <v>148</v>
      </c>
      <c r="AW368" s="13" t="s">
        <v>32</v>
      </c>
      <c r="AX368" s="13" t="s">
        <v>76</v>
      </c>
      <c r="AY368" s="261" t="s">
        <v>140</v>
      </c>
    </row>
    <row r="369" spans="1:51" s="14" customFormat="1" ht="12">
      <c r="A369" s="14"/>
      <c r="B369" s="262"/>
      <c r="C369" s="263"/>
      <c r="D369" s="252" t="s">
        <v>157</v>
      </c>
      <c r="E369" s="264" t="s">
        <v>1</v>
      </c>
      <c r="F369" s="265" t="s">
        <v>213</v>
      </c>
      <c r="G369" s="263"/>
      <c r="H369" s="264" t="s">
        <v>1</v>
      </c>
      <c r="I369" s="266"/>
      <c r="J369" s="263"/>
      <c r="K369" s="263"/>
      <c r="L369" s="267"/>
      <c r="M369" s="268"/>
      <c r="N369" s="269"/>
      <c r="O369" s="269"/>
      <c r="P369" s="269"/>
      <c r="Q369" s="269"/>
      <c r="R369" s="269"/>
      <c r="S369" s="269"/>
      <c r="T369" s="27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1" t="s">
        <v>157</v>
      </c>
      <c r="AU369" s="271" t="s">
        <v>148</v>
      </c>
      <c r="AV369" s="14" t="s">
        <v>84</v>
      </c>
      <c r="AW369" s="14" t="s">
        <v>32</v>
      </c>
      <c r="AX369" s="14" t="s">
        <v>76</v>
      </c>
      <c r="AY369" s="271" t="s">
        <v>140</v>
      </c>
    </row>
    <row r="370" spans="1:51" s="13" customFormat="1" ht="12">
      <c r="A370" s="13"/>
      <c r="B370" s="250"/>
      <c r="C370" s="251"/>
      <c r="D370" s="252" t="s">
        <v>157</v>
      </c>
      <c r="E370" s="253" t="s">
        <v>1</v>
      </c>
      <c r="F370" s="254" t="s">
        <v>607</v>
      </c>
      <c r="G370" s="251"/>
      <c r="H370" s="255">
        <v>21.3</v>
      </c>
      <c r="I370" s="256"/>
      <c r="J370" s="251"/>
      <c r="K370" s="251"/>
      <c r="L370" s="257"/>
      <c r="M370" s="258"/>
      <c r="N370" s="259"/>
      <c r="O370" s="259"/>
      <c r="P370" s="259"/>
      <c r="Q370" s="259"/>
      <c r="R370" s="259"/>
      <c r="S370" s="259"/>
      <c r="T370" s="26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1" t="s">
        <v>157</v>
      </c>
      <c r="AU370" s="261" t="s">
        <v>148</v>
      </c>
      <c r="AV370" s="13" t="s">
        <v>148</v>
      </c>
      <c r="AW370" s="13" t="s">
        <v>32</v>
      </c>
      <c r="AX370" s="13" t="s">
        <v>76</v>
      </c>
      <c r="AY370" s="261" t="s">
        <v>140</v>
      </c>
    </row>
    <row r="371" spans="1:51" s="13" customFormat="1" ht="12">
      <c r="A371" s="13"/>
      <c r="B371" s="250"/>
      <c r="C371" s="251"/>
      <c r="D371" s="252" t="s">
        <v>157</v>
      </c>
      <c r="E371" s="253" t="s">
        <v>1</v>
      </c>
      <c r="F371" s="254" t="s">
        <v>608</v>
      </c>
      <c r="G371" s="251"/>
      <c r="H371" s="255">
        <v>51.74</v>
      </c>
      <c r="I371" s="256"/>
      <c r="J371" s="251"/>
      <c r="K371" s="251"/>
      <c r="L371" s="257"/>
      <c r="M371" s="258"/>
      <c r="N371" s="259"/>
      <c r="O371" s="259"/>
      <c r="P371" s="259"/>
      <c r="Q371" s="259"/>
      <c r="R371" s="259"/>
      <c r="S371" s="259"/>
      <c r="T371" s="26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1" t="s">
        <v>157</v>
      </c>
      <c r="AU371" s="261" t="s">
        <v>148</v>
      </c>
      <c r="AV371" s="13" t="s">
        <v>148</v>
      </c>
      <c r="AW371" s="13" t="s">
        <v>32</v>
      </c>
      <c r="AX371" s="13" t="s">
        <v>76</v>
      </c>
      <c r="AY371" s="261" t="s">
        <v>140</v>
      </c>
    </row>
    <row r="372" spans="1:51" s="15" customFormat="1" ht="12">
      <c r="A372" s="15"/>
      <c r="B372" s="272"/>
      <c r="C372" s="273"/>
      <c r="D372" s="252" t="s">
        <v>157</v>
      </c>
      <c r="E372" s="274" t="s">
        <v>1</v>
      </c>
      <c r="F372" s="275" t="s">
        <v>163</v>
      </c>
      <c r="G372" s="273"/>
      <c r="H372" s="276">
        <v>104.341</v>
      </c>
      <c r="I372" s="277"/>
      <c r="J372" s="273"/>
      <c r="K372" s="273"/>
      <c r="L372" s="278"/>
      <c r="M372" s="279"/>
      <c r="N372" s="280"/>
      <c r="O372" s="280"/>
      <c r="P372" s="280"/>
      <c r="Q372" s="280"/>
      <c r="R372" s="280"/>
      <c r="S372" s="280"/>
      <c r="T372" s="281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82" t="s">
        <v>157</v>
      </c>
      <c r="AU372" s="282" t="s">
        <v>148</v>
      </c>
      <c r="AV372" s="15" t="s">
        <v>147</v>
      </c>
      <c r="AW372" s="15" t="s">
        <v>32</v>
      </c>
      <c r="AX372" s="15" t="s">
        <v>84</v>
      </c>
      <c r="AY372" s="282" t="s">
        <v>140</v>
      </c>
    </row>
    <row r="373" spans="1:63" s="12" customFormat="1" ht="25.9" customHeight="1">
      <c r="A373" s="12"/>
      <c r="B373" s="220"/>
      <c r="C373" s="221"/>
      <c r="D373" s="222" t="s">
        <v>75</v>
      </c>
      <c r="E373" s="223" t="s">
        <v>431</v>
      </c>
      <c r="F373" s="223" t="s">
        <v>609</v>
      </c>
      <c r="G373" s="221"/>
      <c r="H373" s="221"/>
      <c r="I373" s="224"/>
      <c r="J373" s="225">
        <f>BK373</f>
        <v>0</v>
      </c>
      <c r="K373" s="221"/>
      <c r="L373" s="226"/>
      <c r="M373" s="227"/>
      <c r="N373" s="228"/>
      <c r="O373" s="228"/>
      <c r="P373" s="229">
        <f>P374</f>
        <v>0</v>
      </c>
      <c r="Q373" s="228"/>
      <c r="R373" s="229">
        <f>R374</f>
        <v>0</v>
      </c>
      <c r="S373" s="228"/>
      <c r="T373" s="230">
        <f>T374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31" t="s">
        <v>141</v>
      </c>
      <c r="AT373" s="232" t="s">
        <v>75</v>
      </c>
      <c r="AU373" s="232" t="s">
        <v>76</v>
      </c>
      <c r="AY373" s="231" t="s">
        <v>140</v>
      </c>
      <c r="BK373" s="233">
        <f>BK374</f>
        <v>0</v>
      </c>
    </row>
    <row r="374" spans="1:63" s="12" customFormat="1" ht="22.8" customHeight="1">
      <c r="A374" s="12"/>
      <c r="B374" s="220"/>
      <c r="C374" s="221"/>
      <c r="D374" s="222" t="s">
        <v>75</v>
      </c>
      <c r="E374" s="234" t="s">
        <v>610</v>
      </c>
      <c r="F374" s="234" t="s">
        <v>611</v>
      </c>
      <c r="G374" s="221"/>
      <c r="H374" s="221"/>
      <c r="I374" s="224"/>
      <c r="J374" s="235">
        <f>BK374</f>
        <v>0</v>
      </c>
      <c r="K374" s="221"/>
      <c r="L374" s="226"/>
      <c r="M374" s="227"/>
      <c r="N374" s="228"/>
      <c r="O374" s="228"/>
      <c r="P374" s="229">
        <f>P375</f>
        <v>0</v>
      </c>
      <c r="Q374" s="228"/>
      <c r="R374" s="229">
        <f>R375</f>
        <v>0</v>
      </c>
      <c r="S374" s="228"/>
      <c r="T374" s="230">
        <f>T375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31" t="s">
        <v>141</v>
      </c>
      <c r="AT374" s="232" t="s">
        <v>75</v>
      </c>
      <c r="AU374" s="232" t="s">
        <v>84</v>
      </c>
      <c r="AY374" s="231" t="s">
        <v>140</v>
      </c>
      <c r="BK374" s="233">
        <f>BK375</f>
        <v>0</v>
      </c>
    </row>
    <row r="375" spans="1:65" s="2" customFormat="1" ht="16.5" customHeight="1">
      <c r="A375" s="38"/>
      <c r="B375" s="39"/>
      <c r="C375" s="236" t="s">
        <v>612</v>
      </c>
      <c r="D375" s="236" t="s">
        <v>143</v>
      </c>
      <c r="E375" s="237" t="s">
        <v>613</v>
      </c>
      <c r="F375" s="238" t="s">
        <v>614</v>
      </c>
      <c r="G375" s="239" t="s">
        <v>346</v>
      </c>
      <c r="H375" s="240">
        <v>1</v>
      </c>
      <c r="I375" s="241"/>
      <c r="J375" s="242">
        <f>ROUND(I375*H375,2)</f>
        <v>0</v>
      </c>
      <c r="K375" s="243"/>
      <c r="L375" s="44"/>
      <c r="M375" s="244" t="s">
        <v>1</v>
      </c>
      <c r="N375" s="245" t="s">
        <v>42</v>
      </c>
      <c r="O375" s="91"/>
      <c r="P375" s="246">
        <f>O375*H375</f>
        <v>0</v>
      </c>
      <c r="Q375" s="246">
        <v>0</v>
      </c>
      <c r="R375" s="246">
        <f>Q375*H375</f>
        <v>0</v>
      </c>
      <c r="S375" s="246">
        <v>0</v>
      </c>
      <c r="T375" s="247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48" t="s">
        <v>466</v>
      </c>
      <c r="AT375" s="248" t="s">
        <v>143</v>
      </c>
      <c r="AU375" s="248" t="s">
        <v>148</v>
      </c>
      <c r="AY375" s="17" t="s">
        <v>140</v>
      </c>
      <c r="BE375" s="249">
        <f>IF(N375="základní",J375,0)</f>
        <v>0</v>
      </c>
      <c r="BF375" s="249">
        <f>IF(N375="snížená",J375,0)</f>
        <v>0</v>
      </c>
      <c r="BG375" s="249">
        <f>IF(N375="zákl. přenesená",J375,0)</f>
        <v>0</v>
      </c>
      <c r="BH375" s="249">
        <f>IF(N375="sníž. přenesená",J375,0)</f>
        <v>0</v>
      </c>
      <c r="BI375" s="249">
        <f>IF(N375="nulová",J375,0)</f>
        <v>0</v>
      </c>
      <c r="BJ375" s="17" t="s">
        <v>148</v>
      </c>
      <c r="BK375" s="249">
        <f>ROUND(I375*H375,2)</f>
        <v>0</v>
      </c>
      <c r="BL375" s="17" t="s">
        <v>466</v>
      </c>
      <c r="BM375" s="248" t="s">
        <v>615</v>
      </c>
    </row>
    <row r="376" spans="1:63" s="12" customFormat="1" ht="25.9" customHeight="1">
      <c r="A376" s="12"/>
      <c r="B376" s="220"/>
      <c r="C376" s="221"/>
      <c r="D376" s="222" t="s">
        <v>75</v>
      </c>
      <c r="E376" s="223" t="s">
        <v>616</v>
      </c>
      <c r="F376" s="223" t="s">
        <v>617</v>
      </c>
      <c r="G376" s="221"/>
      <c r="H376" s="221"/>
      <c r="I376" s="224"/>
      <c r="J376" s="225">
        <f>BK376</f>
        <v>0</v>
      </c>
      <c r="K376" s="221"/>
      <c r="L376" s="226"/>
      <c r="M376" s="227"/>
      <c r="N376" s="228"/>
      <c r="O376" s="228"/>
      <c r="P376" s="229">
        <f>P377</f>
        <v>0</v>
      </c>
      <c r="Q376" s="228"/>
      <c r="R376" s="229">
        <f>R377</f>
        <v>0</v>
      </c>
      <c r="S376" s="228"/>
      <c r="T376" s="230">
        <f>T377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31" t="s">
        <v>169</v>
      </c>
      <c r="AT376" s="232" t="s">
        <v>75</v>
      </c>
      <c r="AU376" s="232" t="s">
        <v>76</v>
      </c>
      <c r="AY376" s="231" t="s">
        <v>140</v>
      </c>
      <c r="BK376" s="233">
        <f>BK377</f>
        <v>0</v>
      </c>
    </row>
    <row r="377" spans="1:63" s="12" customFormat="1" ht="22.8" customHeight="1">
      <c r="A377" s="12"/>
      <c r="B377" s="220"/>
      <c r="C377" s="221"/>
      <c r="D377" s="222" t="s">
        <v>75</v>
      </c>
      <c r="E377" s="234" t="s">
        <v>618</v>
      </c>
      <c r="F377" s="234" t="s">
        <v>619</v>
      </c>
      <c r="G377" s="221"/>
      <c r="H377" s="221"/>
      <c r="I377" s="224"/>
      <c r="J377" s="235">
        <f>BK377</f>
        <v>0</v>
      </c>
      <c r="K377" s="221"/>
      <c r="L377" s="226"/>
      <c r="M377" s="227"/>
      <c r="N377" s="228"/>
      <c r="O377" s="228"/>
      <c r="P377" s="229">
        <f>P378</f>
        <v>0</v>
      </c>
      <c r="Q377" s="228"/>
      <c r="R377" s="229">
        <f>R378</f>
        <v>0</v>
      </c>
      <c r="S377" s="228"/>
      <c r="T377" s="230">
        <f>T378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31" t="s">
        <v>169</v>
      </c>
      <c r="AT377" s="232" t="s">
        <v>75</v>
      </c>
      <c r="AU377" s="232" t="s">
        <v>84</v>
      </c>
      <c r="AY377" s="231" t="s">
        <v>140</v>
      </c>
      <c r="BK377" s="233">
        <f>BK378</f>
        <v>0</v>
      </c>
    </row>
    <row r="378" spans="1:65" s="2" customFormat="1" ht="16.5" customHeight="1">
      <c r="A378" s="38"/>
      <c r="B378" s="39"/>
      <c r="C378" s="236" t="s">
        <v>620</v>
      </c>
      <c r="D378" s="236" t="s">
        <v>143</v>
      </c>
      <c r="E378" s="237" t="s">
        <v>621</v>
      </c>
      <c r="F378" s="238" t="s">
        <v>619</v>
      </c>
      <c r="G378" s="239" t="s">
        <v>622</v>
      </c>
      <c r="H378" s="240">
        <v>1.6</v>
      </c>
      <c r="I378" s="241"/>
      <c r="J378" s="242">
        <f>ROUND(I378*H378,2)</f>
        <v>0</v>
      </c>
      <c r="K378" s="243"/>
      <c r="L378" s="44"/>
      <c r="M378" s="294" t="s">
        <v>1</v>
      </c>
      <c r="N378" s="295" t="s">
        <v>42</v>
      </c>
      <c r="O378" s="296"/>
      <c r="P378" s="297">
        <f>O378*H378</f>
        <v>0</v>
      </c>
      <c r="Q378" s="297">
        <v>0</v>
      </c>
      <c r="R378" s="297">
        <f>Q378*H378</f>
        <v>0</v>
      </c>
      <c r="S378" s="297">
        <v>0</v>
      </c>
      <c r="T378" s="298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8" t="s">
        <v>623</v>
      </c>
      <c r="AT378" s="248" t="s">
        <v>143</v>
      </c>
      <c r="AU378" s="248" t="s">
        <v>148</v>
      </c>
      <c r="AY378" s="17" t="s">
        <v>140</v>
      </c>
      <c r="BE378" s="249">
        <f>IF(N378="základní",J378,0)</f>
        <v>0</v>
      </c>
      <c r="BF378" s="249">
        <f>IF(N378="snížená",J378,0)</f>
        <v>0</v>
      </c>
      <c r="BG378" s="249">
        <f>IF(N378="zákl. přenesená",J378,0)</f>
        <v>0</v>
      </c>
      <c r="BH378" s="249">
        <f>IF(N378="sníž. přenesená",J378,0)</f>
        <v>0</v>
      </c>
      <c r="BI378" s="249">
        <f>IF(N378="nulová",J378,0)</f>
        <v>0</v>
      </c>
      <c r="BJ378" s="17" t="s">
        <v>148</v>
      </c>
      <c r="BK378" s="249">
        <f>ROUND(I378*H378,2)</f>
        <v>0</v>
      </c>
      <c r="BL378" s="17" t="s">
        <v>623</v>
      </c>
      <c r="BM378" s="248" t="s">
        <v>624</v>
      </c>
    </row>
    <row r="379" spans="1:31" s="2" customFormat="1" ht="6.95" customHeight="1">
      <c r="A379" s="38"/>
      <c r="B379" s="66"/>
      <c r="C379" s="67"/>
      <c r="D379" s="67"/>
      <c r="E379" s="67"/>
      <c r="F379" s="67"/>
      <c r="G379" s="67"/>
      <c r="H379" s="67"/>
      <c r="I379" s="183"/>
      <c r="J379" s="67"/>
      <c r="K379" s="67"/>
      <c r="L379" s="44"/>
      <c r="M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</row>
  </sheetData>
  <sheetProtection password="CC35" sheet="1" objects="1" scenarios="1" formatColumns="0" formatRows="0" autoFilter="0"/>
  <autoFilter ref="C136:K378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pans="2:46" s="1" customFormat="1" ht="24.95" customHeight="1">
      <c r="B4" s="20"/>
      <c r="D4" s="140" t="s">
        <v>95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STAVEBNÍ ÚPRAVY BYTŮ GRANÁTOVÁ ČP.1897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625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16. 3. 2019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98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ROUND(J137,2)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ROUND((SUM(BE137:BE378)),2)</f>
        <v>0</v>
      </c>
      <c r="G33" s="38"/>
      <c r="H33" s="38"/>
      <c r="I33" s="162">
        <v>0.21</v>
      </c>
      <c r="J33" s="161">
        <f>ROUND(((SUM(BE137:BE378))*I33),2)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ROUND((SUM(BF137:BF378)),2)</f>
        <v>0</v>
      </c>
      <c r="G34" s="38"/>
      <c r="H34" s="38"/>
      <c r="I34" s="162">
        <v>0.15</v>
      </c>
      <c r="J34" s="161">
        <f>ROUND(((SUM(BF137:BF378))*I34),2)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ROUND((SUM(BG137:BG378)),2)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ROUND((SUM(BH137:BH378)),2)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ROUND((SUM(BI137:BI378)),2)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STAVEBNÍ ÚPRAVY BYTŮ GRANÁTOVÁ ČP.1897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SO2 - BYT Č.29    1+ KK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TURNOV</v>
      </c>
      <c r="G89" s="40"/>
      <c r="H89" s="40"/>
      <c r="I89" s="147" t="s">
        <v>22</v>
      </c>
      <c r="J89" s="79" t="str">
        <f>IF(J12="","",J12)</f>
        <v>16. 3. 2019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TURNOV, ANTONÍNA DVOŘÁKA 335, TURNOV</v>
      </c>
      <c r="G91" s="40"/>
      <c r="H91" s="40"/>
      <c r="I91" s="147" t="s">
        <v>30</v>
      </c>
      <c r="J91" s="36" t="str">
        <f>E21</f>
        <v>ING.PAVEL MAREK projekční atelier TURNOV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JANA VYDROVÁ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100</v>
      </c>
      <c r="D94" s="189"/>
      <c r="E94" s="189"/>
      <c r="F94" s="189"/>
      <c r="G94" s="189"/>
      <c r="H94" s="189"/>
      <c r="I94" s="190"/>
      <c r="J94" s="191" t="s">
        <v>101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102</v>
      </c>
      <c r="D96" s="40"/>
      <c r="E96" s="40"/>
      <c r="F96" s="40"/>
      <c r="G96" s="40"/>
      <c r="H96" s="40"/>
      <c r="I96" s="144"/>
      <c r="J96" s="110">
        <f>J137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93"/>
      <c r="C97" s="194"/>
      <c r="D97" s="195" t="s">
        <v>104</v>
      </c>
      <c r="E97" s="196"/>
      <c r="F97" s="196"/>
      <c r="G97" s="196"/>
      <c r="H97" s="196"/>
      <c r="I97" s="197"/>
      <c r="J97" s="198">
        <f>J138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105</v>
      </c>
      <c r="E98" s="203"/>
      <c r="F98" s="203"/>
      <c r="G98" s="203"/>
      <c r="H98" s="203"/>
      <c r="I98" s="204"/>
      <c r="J98" s="205">
        <f>J139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106</v>
      </c>
      <c r="E99" s="203"/>
      <c r="F99" s="203"/>
      <c r="G99" s="203"/>
      <c r="H99" s="203"/>
      <c r="I99" s="204"/>
      <c r="J99" s="205">
        <f>J157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107</v>
      </c>
      <c r="E100" s="203"/>
      <c r="F100" s="203"/>
      <c r="G100" s="203"/>
      <c r="H100" s="203"/>
      <c r="I100" s="204"/>
      <c r="J100" s="205">
        <f>J201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108</v>
      </c>
      <c r="E101" s="203"/>
      <c r="F101" s="203"/>
      <c r="G101" s="203"/>
      <c r="H101" s="203"/>
      <c r="I101" s="204"/>
      <c r="J101" s="205">
        <f>J206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109</v>
      </c>
      <c r="E102" s="203"/>
      <c r="F102" s="203"/>
      <c r="G102" s="203"/>
      <c r="H102" s="203"/>
      <c r="I102" s="204"/>
      <c r="J102" s="205">
        <f>J242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3"/>
      <c r="C103" s="194"/>
      <c r="D103" s="195" t="s">
        <v>110</v>
      </c>
      <c r="E103" s="196"/>
      <c r="F103" s="196"/>
      <c r="G103" s="196"/>
      <c r="H103" s="196"/>
      <c r="I103" s="197"/>
      <c r="J103" s="198">
        <f>J244</f>
        <v>0</v>
      </c>
      <c r="K103" s="194"/>
      <c r="L103" s="19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0"/>
      <c r="C104" s="201"/>
      <c r="D104" s="202" t="s">
        <v>111</v>
      </c>
      <c r="E104" s="203"/>
      <c r="F104" s="203"/>
      <c r="G104" s="203"/>
      <c r="H104" s="203"/>
      <c r="I104" s="204"/>
      <c r="J104" s="205">
        <f>J245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112</v>
      </c>
      <c r="E105" s="203"/>
      <c r="F105" s="203"/>
      <c r="G105" s="203"/>
      <c r="H105" s="203"/>
      <c r="I105" s="204"/>
      <c r="J105" s="205">
        <f>J253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113</v>
      </c>
      <c r="E106" s="203"/>
      <c r="F106" s="203"/>
      <c r="G106" s="203"/>
      <c r="H106" s="203"/>
      <c r="I106" s="204"/>
      <c r="J106" s="205">
        <f>J255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114</v>
      </c>
      <c r="E107" s="203"/>
      <c r="F107" s="203"/>
      <c r="G107" s="203"/>
      <c r="H107" s="203"/>
      <c r="I107" s="204"/>
      <c r="J107" s="205">
        <f>J269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201"/>
      <c r="D108" s="202" t="s">
        <v>115</v>
      </c>
      <c r="E108" s="203"/>
      <c r="F108" s="203"/>
      <c r="G108" s="203"/>
      <c r="H108" s="203"/>
      <c r="I108" s="204"/>
      <c r="J108" s="205">
        <f>J278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116</v>
      </c>
      <c r="E109" s="203"/>
      <c r="F109" s="203"/>
      <c r="G109" s="203"/>
      <c r="H109" s="203"/>
      <c r="I109" s="204"/>
      <c r="J109" s="205">
        <f>J287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0"/>
      <c r="C110" s="201"/>
      <c r="D110" s="202" t="s">
        <v>117</v>
      </c>
      <c r="E110" s="203"/>
      <c r="F110" s="203"/>
      <c r="G110" s="203"/>
      <c r="H110" s="203"/>
      <c r="I110" s="204"/>
      <c r="J110" s="205">
        <f>J300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0"/>
      <c r="C111" s="201"/>
      <c r="D111" s="202" t="s">
        <v>118</v>
      </c>
      <c r="E111" s="203"/>
      <c r="F111" s="203"/>
      <c r="G111" s="203"/>
      <c r="H111" s="203"/>
      <c r="I111" s="204"/>
      <c r="J111" s="205">
        <f>J322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0"/>
      <c r="C112" s="201"/>
      <c r="D112" s="202" t="s">
        <v>119</v>
      </c>
      <c r="E112" s="203"/>
      <c r="F112" s="203"/>
      <c r="G112" s="203"/>
      <c r="H112" s="203"/>
      <c r="I112" s="204"/>
      <c r="J112" s="205">
        <f>J355</f>
        <v>0</v>
      </c>
      <c r="K112" s="201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0"/>
      <c r="C113" s="201"/>
      <c r="D113" s="202" t="s">
        <v>120</v>
      </c>
      <c r="E113" s="203"/>
      <c r="F113" s="203"/>
      <c r="G113" s="203"/>
      <c r="H113" s="203"/>
      <c r="I113" s="204"/>
      <c r="J113" s="205">
        <f>J357</f>
        <v>0</v>
      </c>
      <c r="K113" s="201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93"/>
      <c r="C114" s="194"/>
      <c r="D114" s="195" t="s">
        <v>121</v>
      </c>
      <c r="E114" s="196"/>
      <c r="F114" s="196"/>
      <c r="G114" s="196"/>
      <c r="H114" s="196"/>
      <c r="I114" s="197"/>
      <c r="J114" s="198">
        <f>J373</f>
        <v>0</v>
      </c>
      <c r="K114" s="194"/>
      <c r="L114" s="19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200"/>
      <c r="C115" s="201"/>
      <c r="D115" s="202" t="s">
        <v>122</v>
      </c>
      <c r="E115" s="203"/>
      <c r="F115" s="203"/>
      <c r="G115" s="203"/>
      <c r="H115" s="203"/>
      <c r="I115" s="204"/>
      <c r="J115" s="205">
        <f>J374</f>
        <v>0</v>
      </c>
      <c r="K115" s="201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93"/>
      <c r="C116" s="194"/>
      <c r="D116" s="195" t="s">
        <v>123</v>
      </c>
      <c r="E116" s="196"/>
      <c r="F116" s="196"/>
      <c r="G116" s="196"/>
      <c r="H116" s="196"/>
      <c r="I116" s="197"/>
      <c r="J116" s="198">
        <f>J376</f>
        <v>0</v>
      </c>
      <c r="K116" s="194"/>
      <c r="L116" s="19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200"/>
      <c r="C117" s="201"/>
      <c r="D117" s="202" t="s">
        <v>124</v>
      </c>
      <c r="E117" s="203"/>
      <c r="F117" s="203"/>
      <c r="G117" s="203"/>
      <c r="H117" s="203"/>
      <c r="I117" s="204"/>
      <c r="J117" s="205">
        <f>J377</f>
        <v>0</v>
      </c>
      <c r="K117" s="201"/>
      <c r="L117" s="20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66"/>
      <c r="C119" s="67"/>
      <c r="D119" s="67"/>
      <c r="E119" s="67"/>
      <c r="F119" s="67"/>
      <c r="G119" s="67"/>
      <c r="H119" s="67"/>
      <c r="I119" s="183"/>
      <c r="J119" s="67"/>
      <c r="K119" s="67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3" spans="1:31" s="2" customFormat="1" ht="6.95" customHeight="1">
      <c r="A123" s="38"/>
      <c r="B123" s="68"/>
      <c r="C123" s="69"/>
      <c r="D123" s="69"/>
      <c r="E123" s="69"/>
      <c r="F123" s="69"/>
      <c r="G123" s="69"/>
      <c r="H123" s="69"/>
      <c r="I123" s="186"/>
      <c r="J123" s="69"/>
      <c r="K123" s="69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4.95" customHeight="1">
      <c r="A124" s="38"/>
      <c r="B124" s="39"/>
      <c r="C124" s="23" t="s">
        <v>125</v>
      </c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16</v>
      </c>
      <c r="D126" s="40"/>
      <c r="E126" s="40"/>
      <c r="F126" s="40"/>
      <c r="G126" s="40"/>
      <c r="H126" s="40"/>
      <c r="I126" s="14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187" t="str">
        <f>E7</f>
        <v>STAVEBNÍ ÚPRAVY BYTŮ GRANÁTOVÁ ČP.1897</v>
      </c>
      <c r="F127" s="32"/>
      <c r="G127" s="32"/>
      <c r="H127" s="32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96</v>
      </c>
      <c r="D128" s="40"/>
      <c r="E128" s="40"/>
      <c r="F128" s="40"/>
      <c r="G128" s="40"/>
      <c r="H128" s="40"/>
      <c r="I128" s="14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E9</f>
        <v xml:space="preserve">SO2 - BYT Č.29    1+ KK</v>
      </c>
      <c r="F129" s="40"/>
      <c r="G129" s="40"/>
      <c r="H129" s="40"/>
      <c r="I129" s="14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14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F12</f>
        <v>TURNOV</v>
      </c>
      <c r="G131" s="40"/>
      <c r="H131" s="40"/>
      <c r="I131" s="147" t="s">
        <v>22</v>
      </c>
      <c r="J131" s="79" t="str">
        <f>IF(J12="","",J12)</f>
        <v>16. 3. 2019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14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40.05" customHeight="1">
      <c r="A133" s="38"/>
      <c r="B133" s="39"/>
      <c r="C133" s="32" t="s">
        <v>24</v>
      </c>
      <c r="D133" s="40"/>
      <c r="E133" s="40"/>
      <c r="F133" s="27" t="str">
        <f>E15</f>
        <v>MĚSTO TURNOV, ANTONÍNA DVOŘÁKA 335, TURNOV</v>
      </c>
      <c r="G133" s="40"/>
      <c r="H133" s="40"/>
      <c r="I133" s="147" t="s">
        <v>30</v>
      </c>
      <c r="J133" s="36" t="str">
        <f>E21</f>
        <v>ING.PAVEL MAREK projekční atelier TURNOV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IF(E18="","",E18)</f>
        <v>Vyplň údaj</v>
      </c>
      <c r="G134" s="40"/>
      <c r="H134" s="40"/>
      <c r="I134" s="147" t="s">
        <v>33</v>
      </c>
      <c r="J134" s="36" t="str">
        <f>E24</f>
        <v>JANA VYDROVÁ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144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07"/>
      <c r="B136" s="208"/>
      <c r="C136" s="209" t="s">
        <v>126</v>
      </c>
      <c r="D136" s="210" t="s">
        <v>61</v>
      </c>
      <c r="E136" s="210" t="s">
        <v>57</v>
      </c>
      <c r="F136" s="210" t="s">
        <v>58</v>
      </c>
      <c r="G136" s="210" t="s">
        <v>127</v>
      </c>
      <c r="H136" s="210" t="s">
        <v>128</v>
      </c>
      <c r="I136" s="211" t="s">
        <v>129</v>
      </c>
      <c r="J136" s="212" t="s">
        <v>101</v>
      </c>
      <c r="K136" s="213" t="s">
        <v>130</v>
      </c>
      <c r="L136" s="214"/>
      <c r="M136" s="100" t="s">
        <v>1</v>
      </c>
      <c r="N136" s="101" t="s">
        <v>40</v>
      </c>
      <c r="O136" s="101" t="s">
        <v>131</v>
      </c>
      <c r="P136" s="101" t="s">
        <v>132</v>
      </c>
      <c r="Q136" s="101" t="s">
        <v>133</v>
      </c>
      <c r="R136" s="101" t="s">
        <v>134</v>
      </c>
      <c r="S136" s="101" t="s">
        <v>135</v>
      </c>
      <c r="T136" s="102" t="s">
        <v>136</v>
      </c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</row>
    <row r="137" spans="1:63" s="2" customFormat="1" ht="22.8" customHeight="1">
      <c r="A137" s="38"/>
      <c r="B137" s="39"/>
      <c r="C137" s="107" t="s">
        <v>137</v>
      </c>
      <c r="D137" s="40"/>
      <c r="E137" s="40"/>
      <c r="F137" s="40"/>
      <c r="G137" s="40"/>
      <c r="H137" s="40"/>
      <c r="I137" s="144"/>
      <c r="J137" s="215">
        <f>BK137</f>
        <v>0</v>
      </c>
      <c r="K137" s="40"/>
      <c r="L137" s="44"/>
      <c r="M137" s="103"/>
      <c r="N137" s="216"/>
      <c r="O137" s="104"/>
      <c r="P137" s="217">
        <f>P138+P244+P373+P376</f>
        <v>0</v>
      </c>
      <c r="Q137" s="104"/>
      <c r="R137" s="217">
        <f>R138+R244+R373+R376</f>
        <v>5.63205061</v>
      </c>
      <c r="S137" s="104"/>
      <c r="T137" s="218">
        <f>T138+T244+T373+T376</f>
        <v>3.5875596600000006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103</v>
      </c>
      <c r="BK137" s="219">
        <f>BK138+BK244+BK373+BK376</f>
        <v>0</v>
      </c>
    </row>
    <row r="138" spans="1:63" s="12" customFormat="1" ht="25.9" customHeight="1">
      <c r="A138" s="12"/>
      <c r="B138" s="220"/>
      <c r="C138" s="221"/>
      <c r="D138" s="222" t="s">
        <v>75</v>
      </c>
      <c r="E138" s="223" t="s">
        <v>138</v>
      </c>
      <c r="F138" s="223" t="s">
        <v>139</v>
      </c>
      <c r="G138" s="221"/>
      <c r="H138" s="221"/>
      <c r="I138" s="224"/>
      <c r="J138" s="225">
        <f>BK138</f>
        <v>0</v>
      </c>
      <c r="K138" s="221"/>
      <c r="L138" s="226"/>
      <c r="M138" s="227"/>
      <c r="N138" s="228"/>
      <c r="O138" s="228"/>
      <c r="P138" s="229">
        <f>P139+P157+P201+P206+P242</f>
        <v>0</v>
      </c>
      <c r="Q138" s="228"/>
      <c r="R138" s="229">
        <f>R139+R157+R201+R206+R242</f>
        <v>3.8689780600000003</v>
      </c>
      <c r="S138" s="228"/>
      <c r="T138" s="230">
        <f>T139+T157+T201+T206+T242</f>
        <v>3.5673210000000006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1" t="s">
        <v>84</v>
      </c>
      <c r="AT138" s="232" t="s">
        <v>75</v>
      </c>
      <c r="AU138" s="232" t="s">
        <v>76</v>
      </c>
      <c r="AY138" s="231" t="s">
        <v>140</v>
      </c>
      <c r="BK138" s="233">
        <f>BK139+BK157+BK201+BK206+BK242</f>
        <v>0</v>
      </c>
    </row>
    <row r="139" spans="1:63" s="12" customFormat="1" ht="22.8" customHeight="1">
      <c r="A139" s="12"/>
      <c r="B139" s="220"/>
      <c r="C139" s="221"/>
      <c r="D139" s="222" t="s">
        <v>75</v>
      </c>
      <c r="E139" s="234" t="s">
        <v>141</v>
      </c>
      <c r="F139" s="234" t="s">
        <v>142</v>
      </c>
      <c r="G139" s="221"/>
      <c r="H139" s="221"/>
      <c r="I139" s="224"/>
      <c r="J139" s="235">
        <f>BK139</f>
        <v>0</v>
      </c>
      <c r="K139" s="221"/>
      <c r="L139" s="226"/>
      <c r="M139" s="227"/>
      <c r="N139" s="228"/>
      <c r="O139" s="228"/>
      <c r="P139" s="229">
        <f>SUM(P140:P156)</f>
        <v>0</v>
      </c>
      <c r="Q139" s="228"/>
      <c r="R139" s="229">
        <f>SUM(R140:R156)</f>
        <v>2.41598954</v>
      </c>
      <c r="S139" s="228"/>
      <c r="T139" s="230">
        <f>SUM(T140:T156)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1" t="s">
        <v>84</v>
      </c>
      <c r="AT139" s="232" t="s">
        <v>75</v>
      </c>
      <c r="AU139" s="232" t="s">
        <v>84</v>
      </c>
      <c r="AY139" s="231" t="s">
        <v>140</v>
      </c>
      <c r="BK139" s="233">
        <f>SUM(BK140:BK156)</f>
        <v>0</v>
      </c>
    </row>
    <row r="140" spans="1:65" s="2" customFormat="1" ht="21.75" customHeight="1">
      <c r="A140" s="38"/>
      <c r="B140" s="39"/>
      <c r="C140" s="236" t="s">
        <v>84</v>
      </c>
      <c r="D140" s="236" t="s">
        <v>143</v>
      </c>
      <c r="E140" s="237" t="s">
        <v>144</v>
      </c>
      <c r="F140" s="238" t="s">
        <v>145</v>
      </c>
      <c r="G140" s="239" t="s">
        <v>146</v>
      </c>
      <c r="H140" s="240">
        <v>1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42</v>
      </c>
      <c r="O140" s="91"/>
      <c r="P140" s="246">
        <f>O140*H140</f>
        <v>0</v>
      </c>
      <c r="Q140" s="246">
        <v>0.02628</v>
      </c>
      <c r="R140" s="246">
        <f>Q140*H140</f>
        <v>0.02628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147</v>
      </c>
      <c r="AT140" s="248" t="s">
        <v>143</v>
      </c>
      <c r="AU140" s="248" t="s">
        <v>148</v>
      </c>
      <c r="AY140" s="17" t="s">
        <v>140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148</v>
      </c>
      <c r="BK140" s="249">
        <f>ROUND(I140*H140,2)</f>
        <v>0</v>
      </c>
      <c r="BL140" s="17" t="s">
        <v>147</v>
      </c>
      <c r="BM140" s="248" t="s">
        <v>149</v>
      </c>
    </row>
    <row r="141" spans="1:65" s="2" customFormat="1" ht="21.75" customHeight="1">
      <c r="A141" s="38"/>
      <c r="B141" s="39"/>
      <c r="C141" s="236" t="s">
        <v>148</v>
      </c>
      <c r="D141" s="236" t="s">
        <v>143</v>
      </c>
      <c r="E141" s="237" t="s">
        <v>150</v>
      </c>
      <c r="F141" s="238" t="s">
        <v>151</v>
      </c>
      <c r="G141" s="239" t="s">
        <v>146</v>
      </c>
      <c r="H141" s="240">
        <v>1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42</v>
      </c>
      <c r="O141" s="91"/>
      <c r="P141" s="246">
        <f>O141*H141</f>
        <v>0</v>
      </c>
      <c r="Q141" s="246">
        <v>0.03963</v>
      </c>
      <c r="R141" s="246">
        <f>Q141*H141</f>
        <v>0.03963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147</v>
      </c>
      <c r="AT141" s="248" t="s">
        <v>143</v>
      </c>
      <c r="AU141" s="248" t="s">
        <v>148</v>
      </c>
      <c r="AY141" s="17" t="s">
        <v>140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148</v>
      </c>
      <c r="BK141" s="249">
        <f>ROUND(I141*H141,2)</f>
        <v>0</v>
      </c>
      <c r="BL141" s="17" t="s">
        <v>147</v>
      </c>
      <c r="BM141" s="248" t="s">
        <v>152</v>
      </c>
    </row>
    <row r="142" spans="1:65" s="2" customFormat="1" ht="21.75" customHeight="1">
      <c r="A142" s="38"/>
      <c r="B142" s="39"/>
      <c r="C142" s="236" t="s">
        <v>141</v>
      </c>
      <c r="D142" s="236" t="s">
        <v>143</v>
      </c>
      <c r="E142" s="237" t="s">
        <v>153</v>
      </c>
      <c r="F142" s="238" t="s">
        <v>154</v>
      </c>
      <c r="G142" s="239" t="s">
        <v>155</v>
      </c>
      <c r="H142" s="240">
        <v>12.537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42</v>
      </c>
      <c r="O142" s="91"/>
      <c r="P142" s="246">
        <f>O142*H142</f>
        <v>0</v>
      </c>
      <c r="Q142" s="246">
        <v>0.06917</v>
      </c>
      <c r="R142" s="246">
        <f>Q142*H142</f>
        <v>0.86718429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147</v>
      </c>
      <c r="AT142" s="248" t="s">
        <v>143</v>
      </c>
      <c r="AU142" s="248" t="s">
        <v>148</v>
      </c>
      <c r="AY142" s="17" t="s">
        <v>140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148</v>
      </c>
      <c r="BK142" s="249">
        <f>ROUND(I142*H142,2)</f>
        <v>0</v>
      </c>
      <c r="BL142" s="17" t="s">
        <v>147</v>
      </c>
      <c r="BM142" s="248" t="s">
        <v>156</v>
      </c>
    </row>
    <row r="143" spans="1:51" s="13" customFormat="1" ht="12">
      <c r="A143" s="13"/>
      <c r="B143" s="250"/>
      <c r="C143" s="251"/>
      <c r="D143" s="252" t="s">
        <v>157</v>
      </c>
      <c r="E143" s="253" t="s">
        <v>1</v>
      </c>
      <c r="F143" s="254" t="s">
        <v>158</v>
      </c>
      <c r="G143" s="251"/>
      <c r="H143" s="255">
        <v>10.673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157</v>
      </c>
      <c r="AU143" s="261" t="s">
        <v>148</v>
      </c>
      <c r="AV143" s="13" t="s">
        <v>148</v>
      </c>
      <c r="AW143" s="13" t="s">
        <v>32</v>
      </c>
      <c r="AX143" s="13" t="s">
        <v>76</v>
      </c>
      <c r="AY143" s="261" t="s">
        <v>140</v>
      </c>
    </row>
    <row r="144" spans="1:51" s="13" customFormat="1" ht="12">
      <c r="A144" s="13"/>
      <c r="B144" s="250"/>
      <c r="C144" s="251"/>
      <c r="D144" s="252" t="s">
        <v>157</v>
      </c>
      <c r="E144" s="253" t="s">
        <v>1</v>
      </c>
      <c r="F144" s="254" t="s">
        <v>159</v>
      </c>
      <c r="G144" s="251"/>
      <c r="H144" s="255">
        <v>3.77</v>
      </c>
      <c r="I144" s="256"/>
      <c r="J144" s="251"/>
      <c r="K144" s="251"/>
      <c r="L144" s="257"/>
      <c r="M144" s="258"/>
      <c r="N144" s="259"/>
      <c r="O144" s="259"/>
      <c r="P144" s="259"/>
      <c r="Q144" s="259"/>
      <c r="R144" s="259"/>
      <c r="S144" s="259"/>
      <c r="T144" s="26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1" t="s">
        <v>157</v>
      </c>
      <c r="AU144" s="261" t="s">
        <v>148</v>
      </c>
      <c r="AV144" s="13" t="s">
        <v>148</v>
      </c>
      <c r="AW144" s="13" t="s">
        <v>32</v>
      </c>
      <c r="AX144" s="13" t="s">
        <v>76</v>
      </c>
      <c r="AY144" s="261" t="s">
        <v>140</v>
      </c>
    </row>
    <row r="145" spans="1:51" s="14" customFormat="1" ht="12">
      <c r="A145" s="14"/>
      <c r="B145" s="262"/>
      <c r="C145" s="263"/>
      <c r="D145" s="252" t="s">
        <v>157</v>
      </c>
      <c r="E145" s="264" t="s">
        <v>1</v>
      </c>
      <c r="F145" s="265" t="s">
        <v>160</v>
      </c>
      <c r="G145" s="263"/>
      <c r="H145" s="264" t="s">
        <v>1</v>
      </c>
      <c r="I145" s="266"/>
      <c r="J145" s="263"/>
      <c r="K145" s="263"/>
      <c r="L145" s="267"/>
      <c r="M145" s="268"/>
      <c r="N145" s="269"/>
      <c r="O145" s="269"/>
      <c r="P145" s="269"/>
      <c r="Q145" s="269"/>
      <c r="R145" s="269"/>
      <c r="S145" s="269"/>
      <c r="T145" s="27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1" t="s">
        <v>157</v>
      </c>
      <c r="AU145" s="271" t="s">
        <v>148</v>
      </c>
      <c r="AV145" s="14" t="s">
        <v>84</v>
      </c>
      <c r="AW145" s="14" t="s">
        <v>32</v>
      </c>
      <c r="AX145" s="14" t="s">
        <v>76</v>
      </c>
      <c r="AY145" s="271" t="s">
        <v>140</v>
      </c>
    </row>
    <row r="146" spans="1:51" s="13" customFormat="1" ht="12">
      <c r="A146" s="13"/>
      <c r="B146" s="250"/>
      <c r="C146" s="251"/>
      <c r="D146" s="252" t="s">
        <v>157</v>
      </c>
      <c r="E146" s="253" t="s">
        <v>1</v>
      </c>
      <c r="F146" s="254" t="s">
        <v>161</v>
      </c>
      <c r="G146" s="251"/>
      <c r="H146" s="255">
        <v>-1.576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1" t="s">
        <v>157</v>
      </c>
      <c r="AU146" s="261" t="s">
        <v>148</v>
      </c>
      <c r="AV146" s="13" t="s">
        <v>148</v>
      </c>
      <c r="AW146" s="13" t="s">
        <v>32</v>
      </c>
      <c r="AX146" s="13" t="s">
        <v>76</v>
      </c>
      <c r="AY146" s="261" t="s">
        <v>140</v>
      </c>
    </row>
    <row r="147" spans="1:51" s="13" customFormat="1" ht="12">
      <c r="A147" s="13"/>
      <c r="B147" s="250"/>
      <c r="C147" s="251"/>
      <c r="D147" s="252" t="s">
        <v>157</v>
      </c>
      <c r="E147" s="253" t="s">
        <v>1</v>
      </c>
      <c r="F147" s="254" t="s">
        <v>162</v>
      </c>
      <c r="G147" s="251"/>
      <c r="H147" s="255">
        <v>-0.33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157</v>
      </c>
      <c r="AU147" s="261" t="s">
        <v>148</v>
      </c>
      <c r="AV147" s="13" t="s">
        <v>148</v>
      </c>
      <c r="AW147" s="13" t="s">
        <v>32</v>
      </c>
      <c r="AX147" s="13" t="s">
        <v>76</v>
      </c>
      <c r="AY147" s="261" t="s">
        <v>140</v>
      </c>
    </row>
    <row r="148" spans="1:51" s="15" customFormat="1" ht="12">
      <c r="A148" s="15"/>
      <c r="B148" s="272"/>
      <c r="C148" s="273"/>
      <c r="D148" s="252" t="s">
        <v>157</v>
      </c>
      <c r="E148" s="274" t="s">
        <v>1</v>
      </c>
      <c r="F148" s="275" t="s">
        <v>163</v>
      </c>
      <c r="G148" s="273"/>
      <c r="H148" s="276">
        <v>12.537</v>
      </c>
      <c r="I148" s="277"/>
      <c r="J148" s="273"/>
      <c r="K148" s="273"/>
      <c r="L148" s="278"/>
      <c r="M148" s="279"/>
      <c r="N148" s="280"/>
      <c r="O148" s="280"/>
      <c r="P148" s="280"/>
      <c r="Q148" s="280"/>
      <c r="R148" s="280"/>
      <c r="S148" s="280"/>
      <c r="T148" s="281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82" t="s">
        <v>157</v>
      </c>
      <c r="AU148" s="282" t="s">
        <v>148</v>
      </c>
      <c r="AV148" s="15" t="s">
        <v>147</v>
      </c>
      <c r="AW148" s="15" t="s">
        <v>32</v>
      </c>
      <c r="AX148" s="15" t="s">
        <v>84</v>
      </c>
      <c r="AY148" s="282" t="s">
        <v>140</v>
      </c>
    </row>
    <row r="149" spans="1:65" s="2" customFormat="1" ht="21.75" customHeight="1">
      <c r="A149" s="38"/>
      <c r="B149" s="39"/>
      <c r="C149" s="236" t="s">
        <v>147</v>
      </c>
      <c r="D149" s="236" t="s">
        <v>143</v>
      </c>
      <c r="E149" s="237" t="s">
        <v>164</v>
      </c>
      <c r="F149" s="238" t="s">
        <v>165</v>
      </c>
      <c r="G149" s="239" t="s">
        <v>155</v>
      </c>
      <c r="H149" s="240">
        <v>14.337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42</v>
      </c>
      <c r="O149" s="91"/>
      <c r="P149" s="246">
        <f>O149*H149</f>
        <v>0</v>
      </c>
      <c r="Q149" s="246">
        <v>0.10325</v>
      </c>
      <c r="R149" s="246">
        <f>Q149*H149</f>
        <v>1.48029525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147</v>
      </c>
      <c r="AT149" s="248" t="s">
        <v>143</v>
      </c>
      <c r="AU149" s="248" t="s">
        <v>148</v>
      </c>
      <c r="AY149" s="17" t="s">
        <v>140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148</v>
      </c>
      <c r="BK149" s="249">
        <f>ROUND(I149*H149,2)</f>
        <v>0</v>
      </c>
      <c r="BL149" s="17" t="s">
        <v>147</v>
      </c>
      <c r="BM149" s="248" t="s">
        <v>166</v>
      </c>
    </row>
    <row r="150" spans="1:51" s="13" customFormat="1" ht="12">
      <c r="A150" s="13"/>
      <c r="B150" s="250"/>
      <c r="C150" s="251"/>
      <c r="D150" s="252" t="s">
        <v>157</v>
      </c>
      <c r="E150" s="253" t="s">
        <v>1</v>
      </c>
      <c r="F150" s="254" t="s">
        <v>167</v>
      </c>
      <c r="G150" s="251"/>
      <c r="H150" s="255">
        <v>14.833</v>
      </c>
      <c r="I150" s="256"/>
      <c r="J150" s="251"/>
      <c r="K150" s="251"/>
      <c r="L150" s="257"/>
      <c r="M150" s="258"/>
      <c r="N150" s="259"/>
      <c r="O150" s="259"/>
      <c r="P150" s="259"/>
      <c r="Q150" s="259"/>
      <c r="R150" s="259"/>
      <c r="S150" s="259"/>
      <c r="T150" s="26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1" t="s">
        <v>157</v>
      </c>
      <c r="AU150" s="261" t="s">
        <v>148</v>
      </c>
      <c r="AV150" s="13" t="s">
        <v>148</v>
      </c>
      <c r="AW150" s="13" t="s">
        <v>32</v>
      </c>
      <c r="AX150" s="13" t="s">
        <v>76</v>
      </c>
      <c r="AY150" s="261" t="s">
        <v>140</v>
      </c>
    </row>
    <row r="151" spans="1:51" s="13" customFormat="1" ht="12">
      <c r="A151" s="13"/>
      <c r="B151" s="250"/>
      <c r="C151" s="251"/>
      <c r="D151" s="252" t="s">
        <v>157</v>
      </c>
      <c r="E151" s="253" t="s">
        <v>1</v>
      </c>
      <c r="F151" s="254" t="s">
        <v>168</v>
      </c>
      <c r="G151" s="251"/>
      <c r="H151" s="255">
        <v>1.08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157</v>
      </c>
      <c r="AU151" s="261" t="s">
        <v>148</v>
      </c>
      <c r="AV151" s="13" t="s">
        <v>148</v>
      </c>
      <c r="AW151" s="13" t="s">
        <v>32</v>
      </c>
      <c r="AX151" s="13" t="s">
        <v>76</v>
      </c>
      <c r="AY151" s="261" t="s">
        <v>140</v>
      </c>
    </row>
    <row r="152" spans="1:51" s="14" customFormat="1" ht="12">
      <c r="A152" s="14"/>
      <c r="B152" s="262"/>
      <c r="C152" s="263"/>
      <c r="D152" s="252" t="s">
        <v>157</v>
      </c>
      <c r="E152" s="264" t="s">
        <v>1</v>
      </c>
      <c r="F152" s="265" t="s">
        <v>160</v>
      </c>
      <c r="G152" s="263"/>
      <c r="H152" s="264" t="s">
        <v>1</v>
      </c>
      <c r="I152" s="266"/>
      <c r="J152" s="263"/>
      <c r="K152" s="263"/>
      <c r="L152" s="267"/>
      <c r="M152" s="268"/>
      <c r="N152" s="269"/>
      <c r="O152" s="269"/>
      <c r="P152" s="269"/>
      <c r="Q152" s="269"/>
      <c r="R152" s="269"/>
      <c r="S152" s="269"/>
      <c r="T152" s="27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1" t="s">
        <v>157</v>
      </c>
      <c r="AU152" s="271" t="s">
        <v>148</v>
      </c>
      <c r="AV152" s="14" t="s">
        <v>84</v>
      </c>
      <c r="AW152" s="14" t="s">
        <v>32</v>
      </c>
      <c r="AX152" s="14" t="s">
        <v>76</v>
      </c>
      <c r="AY152" s="271" t="s">
        <v>140</v>
      </c>
    </row>
    <row r="153" spans="1:51" s="13" customFormat="1" ht="12">
      <c r="A153" s="13"/>
      <c r="B153" s="250"/>
      <c r="C153" s="251"/>
      <c r="D153" s="252" t="s">
        <v>157</v>
      </c>
      <c r="E153" s="253" t="s">
        <v>1</v>
      </c>
      <c r="F153" s="254" t="s">
        <v>161</v>
      </c>
      <c r="G153" s="251"/>
      <c r="H153" s="255">
        <v>-1.576</v>
      </c>
      <c r="I153" s="256"/>
      <c r="J153" s="251"/>
      <c r="K153" s="251"/>
      <c r="L153" s="257"/>
      <c r="M153" s="258"/>
      <c r="N153" s="259"/>
      <c r="O153" s="259"/>
      <c r="P153" s="259"/>
      <c r="Q153" s="259"/>
      <c r="R153" s="259"/>
      <c r="S153" s="259"/>
      <c r="T153" s="26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1" t="s">
        <v>157</v>
      </c>
      <c r="AU153" s="261" t="s">
        <v>148</v>
      </c>
      <c r="AV153" s="13" t="s">
        <v>148</v>
      </c>
      <c r="AW153" s="13" t="s">
        <v>32</v>
      </c>
      <c r="AX153" s="13" t="s">
        <v>76</v>
      </c>
      <c r="AY153" s="261" t="s">
        <v>140</v>
      </c>
    </row>
    <row r="154" spans="1:51" s="15" customFormat="1" ht="12">
      <c r="A154" s="15"/>
      <c r="B154" s="272"/>
      <c r="C154" s="273"/>
      <c r="D154" s="252" t="s">
        <v>157</v>
      </c>
      <c r="E154" s="274" t="s">
        <v>1</v>
      </c>
      <c r="F154" s="275" t="s">
        <v>163</v>
      </c>
      <c r="G154" s="273"/>
      <c r="H154" s="276">
        <v>14.337</v>
      </c>
      <c r="I154" s="277"/>
      <c r="J154" s="273"/>
      <c r="K154" s="273"/>
      <c r="L154" s="278"/>
      <c r="M154" s="279"/>
      <c r="N154" s="280"/>
      <c r="O154" s="280"/>
      <c r="P154" s="280"/>
      <c r="Q154" s="280"/>
      <c r="R154" s="280"/>
      <c r="S154" s="280"/>
      <c r="T154" s="28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2" t="s">
        <v>157</v>
      </c>
      <c r="AU154" s="282" t="s">
        <v>148</v>
      </c>
      <c r="AV154" s="15" t="s">
        <v>147</v>
      </c>
      <c r="AW154" s="15" t="s">
        <v>32</v>
      </c>
      <c r="AX154" s="15" t="s">
        <v>84</v>
      </c>
      <c r="AY154" s="282" t="s">
        <v>140</v>
      </c>
    </row>
    <row r="155" spans="1:65" s="2" customFormat="1" ht="21.75" customHeight="1">
      <c r="A155" s="38"/>
      <c r="B155" s="39"/>
      <c r="C155" s="236" t="s">
        <v>169</v>
      </c>
      <c r="D155" s="236" t="s">
        <v>143</v>
      </c>
      <c r="E155" s="237" t="s">
        <v>170</v>
      </c>
      <c r="F155" s="238" t="s">
        <v>171</v>
      </c>
      <c r="G155" s="239" t="s">
        <v>172</v>
      </c>
      <c r="H155" s="240">
        <v>13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42</v>
      </c>
      <c r="O155" s="91"/>
      <c r="P155" s="246">
        <f>O155*H155</f>
        <v>0</v>
      </c>
      <c r="Q155" s="246">
        <v>0.0002</v>
      </c>
      <c r="R155" s="246">
        <f>Q155*H155</f>
        <v>0.0026000000000000003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147</v>
      </c>
      <c r="AT155" s="248" t="s">
        <v>143</v>
      </c>
      <c r="AU155" s="248" t="s">
        <v>148</v>
      </c>
      <c r="AY155" s="17" t="s">
        <v>140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148</v>
      </c>
      <c r="BK155" s="249">
        <f>ROUND(I155*H155,2)</f>
        <v>0</v>
      </c>
      <c r="BL155" s="17" t="s">
        <v>147</v>
      </c>
      <c r="BM155" s="248" t="s">
        <v>173</v>
      </c>
    </row>
    <row r="156" spans="1:51" s="13" customFormat="1" ht="12">
      <c r="A156" s="13"/>
      <c r="B156" s="250"/>
      <c r="C156" s="251"/>
      <c r="D156" s="252" t="s">
        <v>157</v>
      </c>
      <c r="E156" s="253" t="s">
        <v>1</v>
      </c>
      <c r="F156" s="254" t="s">
        <v>174</v>
      </c>
      <c r="G156" s="251"/>
      <c r="H156" s="255">
        <v>13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157</v>
      </c>
      <c r="AU156" s="261" t="s">
        <v>148</v>
      </c>
      <c r="AV156" s="13" t="s">
        <v>148</v>
      </c>
      <c r="AW156" s="13" t="s">
        <v>32</v>
      </c>
      <c r="AX156" s="13" t="s">
        <v>84</v>
      </c>
      <c r="AY156" s="261" t="s">
        <v>140</v>
      </c>
    </row>
    <row r="157" spans="1:63" s="12" customFormat="1" ht="22.8" customHeight="1">
      <c r="A157" s="12"/>
      <c r="B157" s="220"/>
      <c r="C157" s="221"/>
      <c r="D157" s="222" t="s">
        <v>75</v>
      </c>
      <c r="E157" s="234" t="s">
        <v>175</v>
      </c>
      <c r="F157" s="234" t="s">
        <v>176</v>
      </c>
      <c r="G157" s="221"/>
      <c r="H157" s="221"/>
      <c r="I157" s="224"/>
      <c r="J157" s="235">
        <f>BK157</f>
        <v>0</v>
      </c>
      <c r="K157" s="221"/>
      <c r="L157" s="226"/>
      <c r="M157" s="227"/>
      <c r="N157" s="228"/>
      <c r="O157" s="228"/>
      <c r="P157" s="229">
        <f>SUM(P158:P200)</f>
        <v>0</v>
      </c>
      <c r="Q157" s="228"/>
      <c r="R157" s="229">
        <f>SUM(R158:R200)</f>
        <v>1.44778492</v>
      </c>
      <c r="S157" s="228"/>
      <c r="T157" s="230">
        <f>SUM(T158:T200)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1" t="s">
        <v>84</v>
      </c>
      <c r="AT157" s="232" t="s">
        <v>75</v>
      </c>
      <c r="AU157" s="232" t="s">
        <v>84</v>
      </c>
      <c r="AY157" s="231" t="s">
        <v>140</v>
      </c>
      <c r="BK157" s="233">
        <f>SUM(BK158:BK200)</f>
        <v>0</v>
      </c>
    </row>
    <row r="158" spans="1:65" s="2" customFormat="1" ht="21.75" customHeight="1">
      <c r="A158" s="38"/>
      <c r="B158" s="39"/>
      <c r="C158" s="236" t="s">
        <v>175</v>
      </c>
      <c r="D158" s="236" t="s">
        <v>143</v>
      </c>
      <c r="E158" s="237" t="s">
        <v>177</v>
      </c>
      <c r="F158" s="238" t="s">
        <v>178</v>
      </c>
      <c r="G158" s="239" t="s">
        <v>155</v>
      </c>
      <c r="H158" s="240">
        <v>39.932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42</v>
      </c>
      <c r="O158" s="91"/>
      <c r="P158" s="246">
        <f>O158*H158</f>
        <v>0</v>
      </c>
      <c r="Q158" s="246">
        <v>0.00438</v>
      </c>
      <c r="R158" s="246">
        <f>Q158*H158</f>
        <v>0.17490216000000003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147</v>
      </c>
      <c r="AT158" s="248" t="s">
        <v>143</v>
      </c>
      <c r="AU158" s="248" t="s">
        <v>148</v>
      </c>
      <c r="AY158" s="17" t="s">
        <v>140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148</v>
      </c>
      <c r="BK158" s="249">
        <f>ROUND(I158*H158,2)</f>
        <v>0</v>
      </c>
      <c r="BL158" s="17" t="s">
        <v>147</v>
      </c>
      <c r="BM158" s="248" t="s">
        <v>179</v>
      </c>
    </row>
    <row r="159" spans="1:51" s="14" customFormat="1" ht="12">
      <c r="A159" s="14"/>
      <c r="B159" s="262"/>
      <c r="C159" s="263"/>
      <c r="D159" s="252" t="s">
        <v>157</v>
      </c>
      <c r="E159" s="264" t="s">
        <v>1</v>
      </c>
      <c r="F159" s="265" t="s">
        <v>180</v>
      </c>
      <c r="G159" s="263"/>
      <c r="H159" s="264" t="s">
        <v>1</v>
      </c>
      <c r="I159" s="266"/>
      <c r="J159" s="263"/>
      <c r="K159" s="263"/>
      <c r="L159" s="267"/>
      <c r="M159" s="268"/>
      <c r="N159" s="269"/>
      <c r="O159" s="269"/>
      <c r="P159" s="269"/>
      <c r="Q159" s="269"/>
      <c r="R159" s="269"/>
      <c r="S159" s="269"/>
      <c r="T159" s="27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1" t="s">
        <v>157</v>
      </c>
      <c r="AU159" s="271" t="s">
        <v>148</v>
      </c>
      <c r="AV159" s="14" t="s">
        <v>84</v>
      </c>
      <c r="AW159" s="14" t="s">
        <v>32</v>
      </c>
      <c r="AX159" s="14" t="s">
        <v>76</v>
      </c>
      <c r="AY159" s="271" t="s">
        <v>140</v>
      </c>
    </row>
    <row r="160" spans="1:51" s="13" customFormat="1" ht="12">
      <c r="A160" s="13"/>
      <c r="B160" s="250"/>
      <c r="C160" s="251"/>
      <c r="D160" s="252" t="s">
        <v>157</v>
      </c>
      <c r="E160" s="253" t="s">
        <v>1</v>
      </c>
      <c r="F160" s="254" t="s">
        <v>181</v>
      </c>
      <c r="G160" s="251"/>
      <c r="H160" s="255">
        <v>22.88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1" t="s">
        <v>157</v>
      </c>
      <c r="AU160" s="261" t="s">
        <v>148</v>
      </c>
      <c r="AV160" s="13" t="s">
        <v>148</v>
      </c>
      <c r="AW160" s="13" t="s">
        <v>32</v>
      </c>
      <c r="AX160" s="13" t="s">
        <v>76</v>
      </c>
      <c r="AY160" s="261" t="s">
        <v>140</v>
      </c>
    </row>
    <row r="161" spans="1:51" s="13" customFormat="1" ht="12">
      <c r="A161" s="13"/>
      <c r="B161" s="250"/>
      <c r="C161" s="251"/>
      <c r="D161" s="252" t="s">
        <v>157</v>
      </c>
      <c r="E161" s="253" t="s">
        <v>1</v>
      </c>
      <c r="F161" s="254" t="s">
        <v>182</v>
      </c>
      <c r="G161" s="251"/>
      <c r="H161" s="255">
        <v>13.013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1" t="s">
        <v>157</v>
      </c>
      <c r="AU161" s="261" t="s">
        <v>148</v>
      </c>
      <c r="AV161" s="13" t="s">
        <v>148</v>
      </c>
      <c r="AW161" s="13" t="s">
        <v>32</v>
      </c>
      <c r="AX161" s="13" t="s">
        <v>76</v>
      </c>
      <c r="AY161" s="261" t="s">
        <v>140</v>
      </c>
    </row>
    <row r="162" spans="1:51" s="13" customFormat="1" ht="12">
      <c r="A162" s="13"/>
      <c r="B162" s="250"/>
      <c r="C162" s="251"/>
      <c r="D162" s="252" t="s">
        <v>157</v>
      </c>
      <c r="E162" s="253" t="s">
        <v>1</v>
      </c>
      <c r="F162" s="254" t="s">
        <v>183</v>
      </c>
      <c r="G162" s="251"/>
      <c r="H162" s="255">
        <v>10.673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157</v>
      </c>
      <c r="AU162" s="261" t="s">
        <v>148</v>
      </c>
      <c r="AV162" s="13" t="s">
        <v>148</v>
      </c>
      <c r="AW162" s="13" t="s">
        <v>32</v>
      </c>
      <c r="AX162" s="13" t="s">
        <v>76</v>
      </c>
      <c r="AY162" s="261" t="s">
        <v>140</v>
      </c>
    </row>
    <row r="163" spans="1:51" s="14" customFormat="1" ht="12">
      <c r="A163" s="14"/>
      <c r="B163" s="262"/>
      <c r="C163" s="263"/>
      <c r="D163" s="252" t="s">
        <v>157</v>
      </c>
      <c r="E163" s="264" t="s">
        <v>1</v>
      </c>
      <c r="F163" s="265" t="s">
        <v>160</v>
      </c>
      <c r="G163" s="263"/>
      <c r="H163" s="264" t="s">
        <v>1</v>
      </c>
      <c r="I163" s="266"/>
      <c r="J163" s="263"/>
      <c r="K163" s="263"/>
      <c r="L163" s="267"/>
      <c r="M163" s="268"/>
      <c r="N163" s="269"/>
      <c r="O163" s="269"/>
      <c r="P163" s="269"/>
      <c r="Q163" s="269"/>
      <c r="R163" s="269"/>
      <c r="S163" s="269"/>
      <c r="T163" s="27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1" t="s">
        <v>157</v>
      </c>
      <c r="AU163" s="271" t="s">
        <v>148</v>
      </c>
      <c r="AV163" s="14" t="s">
        <v>84</v>
      </c>
      <c r="AW163" s="14" t="s">
        <v>32</v>
      </c>
      <c r="AX163" s="14" t="s">
        <v>76</v>
      </c>
      <c r="AY163" s="271" t="s">
        <v>140</v>
      </c>
    </row>
    <row r="164" spans="1:51" s="13" customFormat="1" ht="12">
      <c r="A164" s="13"/>
      <c r="B164" s="250"/>
      <c r="C164" s="251"/>
      <c r="D164" s="252" t="s">
        <v>157</v>
      </c>
      <c r="E164" s="253" t="s">
        <v>1</v>
      </c>
      <c r="F164" s="254" t="s">
        <v>184</v>
      </c>
      <c r="G164" s="251"/>
      <c r="H164" s="255">
        <v>-6.304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157</v>
      </c>
      <c r="AU164" s="261" t="s">
        <v>148</v>
      </c>
      <c r="AV164" s="13" t="s">
        <v>148</v>
      </c>
      <c r="AW164" s="13" t="s">
        <v>32</v>
      </c>
      <c r="AX164" s="13" t="s">
        <v>76</v>
      </c>
      <c r="AY164" s="261" t="s">
        <v>140</v>
      </c>
    </row>
    <row r="165" spans="1:51" s="13" customFormat="1" ht="12">
      <c r="A165" s="13"/>
      <c r="B165" s="250"/>
      <c r="C165" s="251"/>
      <c r="D165" s="252" t="s">
        <v>157</v>
      </c>
      <c r="E165" s="253" t="s">
        <v>1</v>
      </c>
      <c r="F165" s="254" t="s">
        <v>162</v>
      </c>
      <c r="G165" s="251"/>
      <c r="H165" s="255">
        <v>-0.33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157</v>
      </c>
      <c r="AU165" s="261" t="s">
        <v>148</v>
      </c>
      <c r="AV165" s="13" t="s">
        <v>148</v>
      </c>
      <c r="AW165" s="13" t="s">
        <v>32</v>
      </c>
      <c r="AX165" s="13" t="s">
        <v>76</v>
      </c>
      <c r="AY165" s="261" t="s">
        <v>140</v>
      </c>
    </row>
    <row r="166" spans="1:51" s="15" customFormat="1" ht="12">
      <c r="A166" s="15"/>
      <c r="B166" s="272"/>
      <c r="C166" s="273"/>
      <c r="D166" s="252" t="s">
        <v>157</v>
      </c>
      <c r="E166" s="274" t="s">
        <v>1</v>
      </c>
      <c r="F166" s="275" t="s">
        <v>163</v>
      </c>
      <c r="G166" s="273"/>
      <c r="H166" s="276">
        <v>39.932</v>
      </c>
      <c r="I166" s="277"/>
      <c r="J166" s="273"/>
      <c r="K166" s="273"/>
      <c r="L166" s="278"/>
      <c r="M166" s="279"/>
      <c r="N166" s="280"/>
      <c r="O166" s="280"/>
      <c r="P166" s="280"/>
      <c r="Q166" s="280"/>
      <c r="R166" s="280"/>
      <c r="S166" s="280"/>
      <c r="T166" s="28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2" t="s">
        <v>157</v>
      </c>
      <c r="AU166" s="282" t="s">
        <v>148</v>
      </c>
      <c r="AV166" s="15" t="s">
        <v>147</v>
      </c>
      <c r="AW166" s="15" t="s">
        <v>32</v>
      </c>
      <c r="AX166" s="15" t="s">
        <v>84</v>
      </c>
      <c r="AY166" s="282" t="s">
        <v>140</v>
      </c>
    </row>
    <row r="167" spans="1:65" s="2" customFormat="1" ht="21.75" customHeight="1">
      <c r="A167" s="38"/>
      <c r="B167" s="39"/>
      <c r="C167" s="236" t="s">
        <v>185</v>
      </c>
      <c r="D167" s="236" t="s">
        <v>143</v>
      </c>
      <c r="E167" s="237" t="s">
        <v>186</v>
      </c>
      <c r="F167" s="238" t="s">
        <v>187</v>
      </c>
      <c r="G167" s="239" t="s">
        <v>155</v>
      </c>
      <c r="H167" s="240">
        <v>51.562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42</v>
      </c>
      <c r="O167" s="91"/>
      <c r="P167" s="246">
        <f>O167*H167</f>
        <v>0</v>
      </c>
      <c r="Q167" s="246">
        <v>0.003</v>
      </c>
      <c r="R167" s="246">
        <f>Q167*H167</f>
        <v>0.154686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147</v>
      </c>
      <c r="AT167" s="248" t="s">
        <v>143</v>
      </c>
      <c r="AU167" s="248" t="s">
        <v>148</v>
      </c>
      <c r="AY167" s="17" t="s">
        <v>140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148</v>
      </c>
      <c r="BK167" s="249">
        <f>ROUND(I167*H167,2)</f>
        <v>0</v>
      </c>
      <c r="BL167" s="17" t="s">
        <v>147</v>
      </c>
      <c r="BM167" s="248" t="s">
        <v>188</v>
      </c>
    </row>
    <row r="168" spans="1:51" s="13" customFormat="1" ht="12">
      <c r="A168" s="13"/>
      <c r="B168" s="250"/>
      <c r="C168" s="251"/>
      <c r="D168" s="252" t="s">
        <v>157</v>
      </c>
      <c r="E168" s="253" t="s">
        <v>1</v>
      </c>
      <c r="F168" s="254" t="s">
        <v>189</v>
      </c>
      <c r="G168" s="251"/>
      <c r="H168" s="255">
        <v>13.663</v>
      </c>
      <c r="I168" s="256"/>
      <c r="J168" s="251"/>
      <c r="K168" s="251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157</v>
      </c>
      <c r="AU168" s="261" t="s">
        <v>148</v>
      </c>
      <c r="AV168" s="13" t="s">
        <v>148</v>
      </c>
      <c r="AW168" s="13" t="s">
        <v>32</v>
      </c>
      <c r="AX168" s="13" t="s">
        <v>76</v>
      </c>
      <c r="AY168" s="261" t="s">
        <v>140</v>
      </c>
    </row>
    <row r="169" spans="1:51" s="13" customFormat="1" ht="12">
      <c r="A169" s="13"/>
      <c r="B169" s="250"/>
      <c r="C169" s="251"/>
      <c r="D169" s="252" t="s">
        <v>157</v>
      </c>
      <c r="E169" s="253" t="s">
        <v>1</v>
      </c>
      <c r="F169" s="254" t="s">
        <v>190</v>
      </c>
      <c r="G169" s="251"/>
      <c r="H169" s="255">
        <v>43.537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1" t="s">
        <v>157</v>
      </c>
      <c r="AU169" s="261" t="s">
        <v>148</v>
      </c>
      <c r="AV169" s="13" t="s">
        <v>148</v>
      </c>
      <c r="AW169" s="13" t="s">
        <v>32</v>
      </c>
      <c r="AX169" s="13" t="s">
        <v>76</v>
      </c>
      <c r="AY169" s="261" t="s">
        <v>140</v>
      </c>
    </row>
    <row r="170" spans="1:51" s="14" customFormat="1" ht="12">
      <c r="A170" s="14"/>
      <c r="B170" s="262"/>
      <c r="C170" s="263"/>
      <c r="D170" s="252" t="s">
        <v>157</v>
      </c>
      <c r="E170" s="264" t="s">
        <v>1</v>
      </c>
      <c r="F170" s="265" t="s">
        <v>160</v>
      </c>
      <c r="G170" s="263"/>
      <c r="H170" s="264" t="s">
        <v>1</v>
      </c>
      <c r="I170" s="266"/>
      <c r="J170" s="263"/>
      <c r="K170" s="263"/>
      <c r="L170" s="267"/>
      <c r="M170" s="268"/>
      <c r="N170" s="269"/>
      <c r="O170" s="269"/>
      <c r="P170" s="269"/>
      <c r="Q170" s="269"/>
      <c r="R170" s="269"/>
      <c r="S170" s="269"/>
      <c r="T170" s="27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1" t="s">
        <v>157</v>
      </c>
      <c r="AU170" s="271" t="s">
        <v>148</v>
      </c>
      <c r="AV170" s="14" t="s">
        <v>84</v>
      </c>
      <c r="AW170" s="14" t="s">
        <v>32</v>
      </c>
      <c r="AX170" s="14" t="s">
        <v>76</v>
      </c>
      <c r="AY170" s="271" t="s">
        <v>140</v>
      </c>
    </row>
    <row r="171" spans="1:51" s="13" customFormat="1" ht="12">
      <c r="A171" s="13"/>
      <c r="B171" s="250"/>
      <c r="C171" s="251"/>
      <c r="D171" s="252" t="s">
        <v>157</v>
      </c>
      <c r="E171" s="253" t="s">
        <v>1</v>
      </c>
      <c r="F171" s="254" t="s">
        <v>161</v>
      </c>
      <c r="G171" s="251"/>
      <c r="H171" s="255">
        <v>-1.576</v>
      </c>
      <c r="I171" s="256"/>
      <c r="J171" s="251"/>
      <c r="K171" s="251"/>
      <c r="L171" s="257"/>
      <c r="M171" s="258"/>
      <c r="N171" s="259"/>
      <c r="O171" s="259"/>
      <c r="P171" s="259"/>
      <c r="Q171" s="259"/>
      <c r="R171" s="259"/>
      <c r="S171" s="259"/>
      <c r="T171" s="26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1" t="s">
        <v>157</v>
      </c>
      <c r="AU171" s="261" t="s">
        <v>148</v>
      </c>
      <c r="AV171" s="13" t="s">
        <v>148</v>
      </c>
      <c r="AW171" s="13" t="s">
        <v>32</v>
      </c>
      <c r="AX171" s="13" t="s">
        <v>76</v>
      </c>
      <c r="AY171" s="261" t="s">
        <v>140</v>
      </c>
    </row>
    <row r="172" spans="1:51" s="13" customFormat="1" ht="12">
      <c r="A172" s="13"/>
      <c r="B172" s="250"/>
      <c r="C172" s="251"/>
      <c r="D172" s="252" t="s">
        <v>157</v>
      </c>
      <c r="E172" s="253" t="s">
        <v>1</v>
      </c>
      <c r="F172" s="254" t="s">
        <v>191</v>
      </c>
      <c r="G172" s="251"/>
      <c r="H172" s="255">
        <v>-2.124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157</v>
      </c>
      <c r="AU172" s="261" t="s">
        <v>148</v>
      </c>
      <c r="AV172" s="13" t="s">
        <v>148</v>
      </c>
      <c r="AW172" s="13" t="s">
        <v>32</v>
      </c>
      <c r="AX172" s="13" t="s">
        <v>76</v>
      </c>
      <c r="AY172" s="261" t="s">
        <v>140</v>
      </c>
    </row>
    <row r="173" spans="1:51" s="13" customFormat="1" ht="12">
      <c r="A173" s="13"/>
      <c r="B173" s="250"/>
      <c r="C173" s="251"/>
      <c r="D173" s="252" t="s">
        <v>157</v>
      </c>
      <c r="E173" s="253" t="s">
        <v>1</v>
      </c>
      <c r="F173" s="254" t="s">
        <v>192</v>
      </c>
      <c r="G173" s="251"/>
      <c r="H173" s="255">
        <v>-1.938</v>
      </c>
      <c r="I173" s="256"/>
      <c r="J173" s="251"/>
      <c r="K173" s="251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157</v>
      </c>
      <c r="AU173" s="261" t="s">
        <v>148</v>
      </c>
      <c r="AV173" s="13" t="s">
        <v>148</v>
      </c>
      <c r="AW173" s="13" t="s">
        <v>32</v>
      </c>
      <c r="AX173" s="13" t="s">
        <v>76</v>
      </c>
      <c r="AY173" s="261" t="s">
        <v>140</v>
      </c>
    </row>
    <row r="174" spans="1:51" s="15" customFormat="1" ht="12">
      <c r="A174" s="15"/>
      <c r="B174" s="272"/>
      <c r="C174" s="273"/>
      <c r="D174" s="252" t="s">
        <v>157</v>
      </c>
      <c r="E174" s="274" t="s">
        <v>1</v>
      </c>
      <c r="F174" s="275" t="s">
        <v>163</v>
      </c>
      <c r="G174" s="273"/>
      <c r="H174" s="276">
        <v>51.562</v>
      </c>
      <c r="I174" s="277"/>
      <c r="J174" s="273"/>
      <c r="K174" s="273"/>
      <c r="L174" s="278"/>
      <c r="M174" s="279"/>
      <c r="N174" s="280"/>
      <c r="O174" s="280"/>
      <c r="P174" s="280"/>
      <c r="Q174" s="280"/>
      <c r="R174" s="280"/>
      <c r="S174" s="280"/>
      <c r="T174" s="28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2" t="s">
        <v>157</v>
      </c>
      <c r="AU174" s="282" t="s">
        <v>148</v>
      </c>
      <c r="AV174" s="15" t="s">
        <v>147</v>
      </c>
      <c r="AW174" s="15" t="s">
        <v>32</v>
      </c>
      <c r="AX174" s="15" t="s">
        <v>84</v>
      </c>
      <c r="AY174" s="282" t="s">
        <v>140</v>
      </c>
    </row>
    <row r="175" spans="1:65" s="2" customFormat="1" ht="21.75" customHeight="1">
      <c r="A175" s="38"/>
      <c r="B175" s="39"/>
      <c r="C175" s="236" t="s">
        <v>193</v>
      </c>
      <c r="D175" s="236" t="s">
        <v>143</v>
      </c>
      <c r="E175" s="237" t="s">
        <v>194</v>
      </c>
      <c r="F175" s="238" t="s">
        <v>195</v>
      </c>
      <c r="G175" s="239" t="s">
        <v>155</v>
      </c>
      <c r="H175" s="240">
        <v>17.072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42</v>
      </c>
      <c r="O175" s="91"/>
      <c r="P175" s="246">
        <f>O175*H175</f>
        <v>0</v>
      </c>
      <c r="Q175" s="246">
        <v>0.01838</v>
      </c>
      <c r="R175" s="246">
        <f>Q175*H175</f>
        <v>0.31378336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147</v>
      </c>
      <c r="AT175" s="248" t="s">
        <v>143</v>
      </c>
      <c r="AU175" s="248" t="s">
        <v>148</v>
      </c>
      <c r="AY175" s="17" t="s">
        <v>140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148</v>
      </c>
      <c r="BK175" s="249">
        <f>ROUND(I175*H175,2)</f>
        <v>0</v>
      </c>
      <c r="BL175" s="17" t="s">
        <v>147</v>
      </c>
      <c r="BM175" s="248" t="s">
        <v>196</v>
      </c>
    </row>
    <row r="176" spans="1:51" s="13" customFormat="1" ht="12">
      <c r="A176" s="13"/>
      <c r="B176" s="250"/>
      <c r="C176" s="251"/>
      <c r="D176" s="252" t="s">
        <v>157</v>
      </c>
      <c r="E176" s="253" t="s">
        <v>1</v>
      </c>
      <c r="F176" s="254" t="s">
        <v>197</v>
      </c>
      <c r="G176" s="251"/>
      <c r="H176" s="255">
        <v>13.663</v>
      </c>
      <c r="I176" s="256"/>
      <c r="J176" s="251"/>
      <c r="K176" s="251"/>
      <c r="L176" s="257"/>
      <c r="M176" s="258"/>
      <c r="N176" s="259"/>
      <c r="O176" s="259"/>
      <c r="P176" s="259"/>
      <c r="Q176" s="259"/>
      <c r="R176" s="259"/>
      <c r="S176" s="259"/>
      <c r="T176" s="26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1" t="s">
        <v>157</v>
      </c>
      <c r="AU176" s="261" t="s">
        <v>148</v>
      </c>
      <c r="AV176" s="13" t="s">
        <v>148</v>
      </c>
      <c r="AW176" s="13" t="s">
        <v>32</v>
      </c>
      <c r="AX176" s="13" t="s">
        <v>76</v>
      </c>
      <c r="AY176" s="261" t="s">
        <v>140</v>
      </c>
    </row>
    <row r="177" spans="1:51" s="13" customFormat="1" ht="12">
      <c r="A177" s="13"/>
      <c r="B177" s="250"/>
      <c r="C177" s="251"/>
      <c r="D177" s="252" t="s">
        <v>157</v>
      </c>
      <c r="E177" s="253" t="s">
        <v>1</v>
      </c>
      <c r="F177" s="254" t="s">
        <v>198</v>
      </c>
      <c r="G177" s="251"/>
      <c r="H177" s="255">
        <v>9.217</v>
      </c>
      <c r="I177" s="256"/>
      <c r="J177" s="251"/>
      <c r="K177" s="251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157</v>
      </c>
      <c r="AU177" s="261" t="s">
        <v>148</v>
      </c>
      <c r="AV177" s="13" t="s">
        <v>148</v>
      </c>
      <c r="AW177" s="13" t="s">
        <v>32</v>
      </c>
      <c r="AX177" s="13" t="s">
        <v>76</v>
      </c>
      <c r="AY177" s="261" t="s">
        <v>140</v>
      </c>
    </row>
    <row r="178" spans="1:51" s="14" customFormat="1" ht="12">
      <c r="A178" s="14"/>
      <c r="B178" s="262"/>
      <c r="C178" s="263"/>
      <c r="D178" s="252" t="s">
        <v>157</v>
      </c>
      <c r="E178" s="264" t="s">
        <v>1</v>
      </c>
      <c r="F178" s="265" t="s">
        <v>160</v>
      </c>
      <c r="G178" s="263"/>
      <c r="H178" s="264" t="s">
        <v>1</v>
      </c>
      <c r="I178" s="266"/>
      <c r="J178" s="263"/>
      <c r="K178" s="263"/>
      <c r="L178" s="267"/>
      <c r="M178" s="268"/>
      <c r="N178" s="269"/>
      <c r="O178" s="269"/>
      <c r="P178" s="269"/>
      <c r="Q178" s="269"/>
      <c r="R178" s="269"/>
      <c r="S178" s="269"/>
      <c r="T178" s="27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1" t="s">
        <v>157</v>
      </c>
      <c r="AU178" s="271" t="s">
        <v>148</v>
      </c>
      <c r="AV178" s="14" t="s">
        <v>84</v>
      </c>
      <c r="AW178" s="14" t="s">
        <v>32</v>
      </c>
      <c r="AX178" s="14" t="s">
        <v>76</v>
      </c>
      <c r="AY178" s="271" t="s">
        <v>140</v>
      </c>
    </row>
    <row r="179" spans="1:51" s="13" customFormat="1" ht="12">
      <c r="A179" s="13"/>
      <c r="B179" s="250"/>
      <c r="C179" s="251"/>
      <c r="D179" s="252" t="s">
        <v>157</v>
      </c>
      <c r="E179" s="253" t="s">
        <v>1</v>
      </c>
      <c r="F179" s="254" t="s">
        <v>199</v>
      </c>
      <c r="G179" s="251"/>
      <c r="H179" s="255">
        <v>-4.728</v>
      </c>
      <c r="I179" s="256"/>
      <c r="J179" s="251"/>
      <c r="K179" s="251"/>
      <c r="L179" s="257"/>
      <c r="M179" s="258"/>
      <c r="N179" s="259"/>
      <c r="O179" s="259"/>
      <c r="P179" s="259"/>
      <c r="Q179" s="259"/>
      <c r="R179" s="259"/>
      <c r="S179" s="259"/>
      <c r="T179" s="26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1" t="s">
        <v>157</v>
      </c>
      <c r="AU179" s="261" t="s">
        <v>148</v>
      </c>
      <c r="AV179" s="13" t="s">
        <v>148</v>
      </c>
      <c r="AW179" s="13" t="s">
        <v>32</v>
      </c>
      <c r="AX179" s="13" t="s">
        <v>76</v>
      </c>
      <c r="AY179" s="261" t="s">
        <v>140</v>
      </c>
    </row>
    <row r="180" spans="1:51" s="14" customFormat="1" ht="12">
      <c r="A180" s="14"/>
      <c r="B180" s="262"/>
      <c r="C180" s="263"/>
      <c r="D180" s="252" t="s">
        <v>157</v>
      </c>
      <c r="E180" s="264" t="s">
        <v>1</v>
      </c>
      <c r="F180" s="265" t="s">
        <v>200</v>
      </c>
      <c r="G180" s="263"/>
      <c r="H180" s="264" t="s">
        <v>1</v>
      </c>
      <c r="I180" s="266"/>
      <c r="J180" s="263"/>
      <c r="K180" s="263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157</v>
      </c>
      <c r="AU180" s="271" t="s">
        <v>148</v>
      </c>
      <c r="AV180" s="14" t="s">
        <v>84</v>
      </c>
      <c r="AW180" s="14" t="s">
        <v>32</v>
      </c>
      <c r="AX180" s="14" t="s">
        <v>76</v>
      </c>
      <c r="AY180" s="271" t="s">
        <v>140</v>
      </c>
    </row>
    <row r="181" spans="1:51" s="13" customFormat="1" ht="12">
      <c r="A181" s="13"/>
      <c r="B181" s="250"/>
      <c r="C181" s="251"/>
      <c r="D181" s="252" t="s">
        <v>157</v>
      </c>
      <c r="E181" s="253" t="s">
        <v>1</v>
      </c>
      <c r="F181" s="254" t="s">
        <v>201</v>
      </c>
      <c r="G181" s="251"/>
      <c r="H181" s="255">
        <v>-1.08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1" t="s">
        <v>157</v>
      </c>
      <c r="AU181" s="261" t="s">
        <v>148</v>
      </c>
      <c r="AV181" s="13" t="s">
        <v>148</v>
      </c>
      <c r="AW181" s="13" t="s">
        <v>32</v>
      </c>
      <c r="AX181" s="13" t="s">
        <v>76</v>
      </c>
      <c r="AY181" s="261" t="s">
        <v>140</v>
      </c>
    </row>
    <row r="182" spans="1:51" s="15" customFormat="1" ht="12">
      <c r="A182" s="15"/>
      <c r="B182" s="272"/>
      <c r="C182" s="273"/>
      <c r="D182" s="252" t="s">
        <v>157</v>
      </c>
      <c r="E182" s="274" t="s">
        <v>1</v>
      </c>
      <c r="F182" s="275" t="s">
        <v>163</v>
      </c>
      <c r="G182" s="273"/>
      <c r="H182" s="276">
        <v>17.072000000000003</v>
      </c>
      <c r="I182" s="277"/>
      <c r="J182" s="273"/>
      <c r="K182" s="273"/>
      <c r="L182" s="278"/>
      <c r="M182" s="279"/>
      <c r="N182" s="280"/>
      <c r="O182" s="280"/>
      <c r="P182" s="280"/>
      <c r="Q182" s="280"/>
      <c r="R182" s="280"/>
      <c r="S182" s="280"/>
      <c r="T182" s="28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2" t="s">
        <v>157</v>
      </c>
      <c r="AU182" s="282" t="s">
        <v>148</v>
      </c>
      <c r="AV182" s="15" t="s">
        <v>147</v>
      </c>
      <c r="AW182" s="15" t="s">
        <v>32</v>
      </c>
      <c r="AX182" s="15" t="s">
        <v>84</v>
      </c>
      <c r="AY182" s="282" t="s">
        <v>140</v>
      </c>
    </row>
    <row r="183" spans="1:65" s="2" customFormat="1" ht="21.75" customHeight="1">
      <c r="A183" s="38"/>
      <c r="B183" s="39"/>
      <c r="C183" s="236" t="s">
        <v>202</v>
      </c>
      <c r="D183" s="236" t="s">
        <v>143</v>
      </c>
      <c r="E183" s="237" t="s">
        <v>203</v>
      </c>
      <c r="F183" s="238" t="s">
        <v>204</v>
      </c>
      <c r="G183" s="239" t="s">
        <v>155</v>
      </c>
      <c r="H183" s="240">
        <v>51.562</v>
      </c>
      <c r="I183" s="241"/>
      <c r="J183" s="242">
        <f>ROUND(I183*H183,2)</f>
        <v>0</v>
      </c>
      <c r="K183" s="243"/>
      <c r="L183" s="44"/>
      <c r="M183" s="244" t="s">
        <v>1</v>
      </c>
      <c r="N183" s="245" t="s">
        <v>42</v>
      </c>
      <c r="O183" s="91"/>
      <c r="P183" s="246">
        <f>O183*H183</f>
        <v>0</v>
      </c>
      <c r="Q183" s="246">
        <v>0.0057</v>
      </c>
      <c r="R183" s="246">
        <f>Q183*H183</f>
        <v>0.2939034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147</v>
      </c>
      <c r="AT183" s="248" t="s">
        <v>143</v>
      </c>
      <c r="AU183" s="248" t="s">
        <v>148</v>
      </c>
      <c r="AY183" s="17" t="s">
        <v>140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148</v>
      </c>
      <c r="BK183" s="249">
        <f>ROUND(I183*H183,2)</f>
        <v>0</v>
      </c>
      <c r="BL183" s="17" t="s">
        <v>147</v>
      </c>
      <c r="BM183" s="248" t="s">
        <v>205</v>
      </c>
    </row>
    <row r="184" spans="1:51" s="13" customFormat="1" ht="12">
      <c r="A184" s="13"/>
      <c r="B184" s="250"/>
      <c r="C184" s="251"/>
      <c r="D184" s="252" t="s">
        <v>157</v>
      </c>
      <c r="E184" s="253" t="s">
        <v>1</v>
      </c>
      <c r="F184" s="254" t="s">
        <v>189</v>
      </c>
      <c r="G184" s="251"/>
      <c r="H184" s="255">
        <v>13.663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1" t="s">
        <v>157</v>
      </c>
      <c r="AU184" s="261" t="s">
        <v>148</v>
      </c>
      <c r="AV184" s="13" t="s">
        <v>148</v>
      </c>
      <c r="AW184" s="13" t="s">
        <v>32</v>
      </c>
      <c r="AX184" s="13" t="s">
        <v>76</v>
      </c>
      <c r="AY184" s="261" t="s">
        <v>140</v>
      </c>
    </row>
    <row r="185" spans="1:51" s="13" customFormat="1" ht="12">
      <c r="A185" s="13"/>
      <c r="B185" s="250"/>
      <c r="C185" s="251"/>
      <c r="D185" s="252" t="s">
        <v>157</v>
      </c>
      <c r="E185" s="253" t="s">
        <v>1</v>
      </c>
      <c r="F185" s="254" t="s">
        <v>190</v>
      </c>
      <c r="G185" s="251"/>
      <c r="H185" s="255">
        <v>43.537</v>
      </c>
      <c r="I185" s="256"/>
      <c r="J185" s="251"/>
      <c r="K185" s="251"/>
      <c r="L185" s="257"/>
      <c r="M185" s="258"/>
      <c r="N185" s="259"/>
      <c r="O185" s="259"/>
      <c r="P185" s="259"/>
      <c r="Q185" s="259"/>
      <c r="R185" s="259"/>
      <c r="S185" s="259"/>
      <c r="T185" s="26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1" t="s">
        <v>157</v>
      </c>
      <c r="AU185" s="261" t="s">
        <v>148</v>
      </c>
      <c r="AV185" s="13" t="s">
        <v>148</v>
      </c>
      <c r="AW185" s="13" t="s">
        <v>32</v>
      </c>
      <c r="AX185" s="13" t="s">
        <v>76</v>
      </c>
      <c r="AY185" s="261" t="s">
        <v>140</v>
      </c>
    </row>
    <row r="186" spans="1:51" s="14" customFormat="1" ht="12">
      <c r="A186" s="14"/>
      <c r="B186" s="262"/>
      <c r="C186" s="263"/>
      <c r="D186" s="252" t="s">
        <v>157</v>
      </c>
      <c r="E186" s="264" t="s">
        <v>1</v>
      </c>
      <c r="F186" s="265" t="s">
        <v>160</v>
      </c>
      <c r="G186" s="263"/>
      <c r="H186" s="264" t="s">
        <v>1</v>
      </c>
      <c r="I186" s="266"/>
      <c r="J186" s="263"/>
      <c r="K186" s="263"/>
      <c r="L186" s="267"/>
      <c r="M186" s="268"/>
      <c r="N186" s="269"/>
      <c r="O186" s="269"/>
      <c r="P186" s="269"/>
      <c r="Q186" s="269"/>
      <c r="R186" s="269"/>
      <c r="S186" s="269"/>
      <c r="T186" s="27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1" t="s">
        <v>157</v>
      </c>
      <c r="AU186" s="271" t="s">
        <v>148</v>
      </c>
      <c r="AV186" s="14" t="s">
        <v>84</v>
      </c>
      <c r="AW186" s="14" t="s">
        <v>32</v>
      </c>
      <c r="AX186" s="14" t="s">
        <v>76</v>
      </c>
      <c r="AY186" s="271" t="s">
        <v>140</v>
      </c>
    </row>
    <row r="187" spans="1:51" s="13" customFormat="1" ht="12">
      <c r="A187" s="13"/>
      <c r="B187" s="250"/>
      <c r="C187" s="251"/>
      <c r="D187" s="252" t="s">
        <v>157</v>
      </c>
      <c r="E187" s="253" t="s">
        <v>1</v>
      </c>
      <c r="F187" s="254" t="s">
        <v>161</v>
      </c>
      <c r="G187" s="251"/>
      <c r="H187" s="255">
        <v>-1.576</v>
      </c>
      <c r="I187" s="256"/>
      <c r="J187" s="251"/>
      <c r="K187" s="251"/>
      <c r="L187" s="257"/>
      <c r="M187" s="258"/>
      <c r="N187" s="259"/>
      <c r="O187" s="259"/>
      <c r="P187" s="259"/>
      <c r="Q187" s="259"/>
      <c r="R187" s="259"/>
      <c r="S187" s="259"/>
      <c r="T187" s="26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1" t="s">
        <v>157</v>
      </c>
      <c r="AU187" s="261" t="s">
        <v>148</v>
      </c>
      <c r="AV187" s="13" t="s">
        <v>148</v>
      </c>
      <c r="AW187" s="13" t="s">
        <v>32</v>
      </c>
      <c r="AX187" s="13" t="s">
        <v>76</v>
      </c>
      <c r="AY187" s="261" t="s">
        <v>140</v>
      </c>
    </row>
    <row r="188" spans="1:51" s="13" customFormat="1" ht="12">
      <c r="A188" s="13"/>
      <c r="B188" s="250"/>
      <c r="C188" s="251"/>
      <c r="D188" s="252" t="s">
        <v>157</v>
      </c>
      <c r="E188" s="253" t="s">
        <v>1</v>
      </c>
      <c r="F188" s="254" t="s">
        <v>191</v>
      </c>
      <c r="G188" s="251"/>
      <c r="H188" s="255">
        <v>-2.124</v>
      </c>
      <c r="I188" s="256"/>
      <c r="J188" s="251"/>
      <c r="K188" s="251"/>
      <c r="L188" s="257"/>
      <c r="M188" s="258"/>
      <c r="N188" s="259"/>
      <c r="O188" s="259"/>
      <c r="P188" s="259"/>
      <c r="Q188" s="259"/>
      <c r="R188" s="259"/>
      <c r="S188" s="259"/>
      <c r="T188" s="26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1" t="s">
        <v>157</v>
      </c>
      <c r="AU188" s="261" t="s">
        <v>148</v>
      </c>
      <c r="AV188" s="13" t="s">
        <v>148</v>
      </c>
      <c r="AW188" s="13" t="s">
        <v>32</v>
      </c>
      <c r="AX188" s="13" t="s">
        <v>76</v>
      </c>
      <c r="AY188" s="261" t="s">
        <v>140</v>
      </c>
    </row>
    <row r="189" spans="1:51" s="13" customFormat="1" ht="12">
      <c r="A189" s="13"/>
      <c r="B189" s="250"/>
      <c r="C189" s="251"/>
      <c r="D189" s="252" t="s">
        <v>157</v>
      </c>
      <c r="E189" s="253" t="s">
        <v>1</v>
      </c>
      <c r="F189" s="254" t="s">
        <v>192</v>
      </c>
      <c r="G189" s="251"/>
      <c r="H189" s="255">
        <v>-1.938</v>
      </c>
      <c r="I189" s="256"/>
      <c r="J189" s="251"/>
      <c r="K189" s="251"/>
      <c r="L189" s="257"/>
      <c r="M189" s="258"/>
      <c r="N189" s="259"/>
      <c r="O189" s="259"/>
      <c r="P189" s="259"/>
      <c r="Q189" s="259"/>
      <c r="R189" s="259"/>
      <c r="S189" s="259"/>
      <c r="T189" s="26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1" t="s">
        <v>157</v>
      </c>
      <c r="AU189" s="261" t="s">
        <v>148</v>
      </c>
      <c r="AV189" s="13" t="s">
        <v>148</v>
      </c>
      <c r="AW189" s="13" t="s">
        <v>32</v>
      </c>
      <c r="AX189" s="13" t="s">
        <v>76</v>
      </c>
      <c r="AY189" s="261" t="s">
        <v>140</v>
      </c>
    </row>
    <row r="190" spans="1:51" s="15" customFormat="1" ht="12">
      <c r="A190" s="15"/>
      <c r="B190" s="272"/>
      <c r="C190" s="273"/>
      <c r="D190" s="252" t="s">
        <v>157</v>
      </c>
      <c r="E190" s="274" t="s">
        <v>1</v>
      </c>
      <c r="F190" s="275" t="s">
        <v>163</v>
      </c>
      <c r="G190" s="273"/>
      <c r="H190" s="276">
        <v>51.562</v>
      </c>
      <c r="I190" s="277"/>
      <c r="J190" s="273"/>
      <c r="K190" s="273"/>
      <c r="L190" s="278"/>
      <c r="M190" s="279"/>
      <c r="N190" s="280"/>
      <c r="O190" s="280"/>
      <c r="P190" s="280"/>
      <c r="Q190" s="280"/>
      <c r="R190" s="280"/>
      <c r="S190" s="280"/>
      <c r="T190" s="281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82" t="s">
        <v>157</v>
      </c>
      <c r="AU190" s="282" t="s">
        <v>148</v>
      </c>
      <c r="AV190" s="15" t="s">
        <v>147</v>
      </c>
      <c r="AW190" s="15" t="s">
        <v>32</v>
      </c>
      <c r="AX190" s="15" t="s">
        <v>84</v>
      </c>
      <c r="AY190" s="282" t="s">
        <v>140</v>
      </c>
    </row>
    <row r="191" spans="1:65" s="2" customFormat="1" ht="21.75" customHeight="1">
      <c r="A191" s="38"/>
      <c r="B191" s="39"/>
      <c r="C191" s="236" t="s">
        <v>206</v>
      </c>
      <c r="D191" s="236" t="s">
        <v>143</v>
      </c>
      <c r="E191" s="237" t="s">
        <v>207</v>
      </c>
      <c r="F191" s="238" t="s">
        <v>208</v>
      </c>
      <c r="G191" s="239" t="s">
        <v>155</v>
      </c>
      <c r="H191" s="240">
        <v>24.31</v>
      </c>
      <c r="I191" s="241"/>
      <c r="J191" s="242">
        <f>ROUND(I191*H191,2)</f>
        <v>0</v>
      </c>
      <c r="K191" s="243"/>
      <c r="L191" s="44"/>
      <c r="M191" s="244" t="s">
        <v>1</v>
      </c>
      <c r="N191" s="245" t="s">
        <v>42</v>
      </c>
      <c r="O191" s="91"/>
      <c r="P191" s="246">
        <f>O191*H191</f>
        <v>0</v>
      </c>
      <c r="Q191" s="246">
        <v>0.021</v>
      </c>
      <c r="R191" s="246">
        <f>Q191*H191</f>
        <v>0.51051</v>
      </c>
      <c r="S191" s="246">
        <v>0</v>
      </c>
      <c r="T191" s="24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8" t="s">
        <v>147</v>
      </c>
      <c r="AT191" s="248" t="s">
        <v>143</v>
      </c>
      <c r="AU191" s="248" t="s">
        <v>148</v>
      </c>
      <c r="AY191" s="17" t="s">
        <v>140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148</v>
      </c>
      <c r="BK191" s="249">
        <f>ROUND(I191*H191,2)</f>
        <v>0</v>
      </c>
      <c r="BL191" s="17" t="s">
        <v>147</v>
      </c>
      <c r="BM191" s="248" t="s">
        <v>209</v>
      </c>
    </row>
    <row r="192" spans="1:51" s="14" customFormat="1" ht="12">
      <c r="A192" s="14"/>
      <c r="B192" s="262"/>
      <c r="C192" s="263"/>
      <c r="D192" s="252" t="s">
        <v>157</v>
      </c>
      <c r="E192" s="264" t="s">
        <v>1</v>
      </c>
      <c r="F192" s="265" t="s">
        <v>210</v>
      </c>
      <c r="G192" s="263"/>
      <c r="H192" s="264" t="s">
        <v>1</v>
      </c>
      <c r="I192" s="266"/>
      <c r="J192" s="263"/>
      <c r="K192" s="263"/>
      <c r="L192" s="267"/>
      <c r="M192" s="268"/>
      <c r="N192" s="269"/>
      <c r="O192" s="269"/>
      <c r="P192" s="269"/>
      <c r="Q192" s="269"/>
      <c r="R192" s="269"/>
      <c r="S192" s="269"/>
      <c r="T192" s="27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1" t="s">
        <v>157</v>
      </c>
      <c r="AU192" s="271" t="s">
        <v>148</v>
      </c>
      <c r="AV192" s="14" t="s">
        <v>84</v>
      </c>
      <c r="AW192" s="14" t="s">
        <v>32</v>
      </c>
      <c r="AX192" s="14" t="s">
        <v>76</v>
      </c>
      <c r="AY192" s="271" t="s">
        <v>140</v>
      </c>
    </row>
    <row r="193" spans="1:51" s="13" customFormat="1" ht="12">
      <c r="A193" s="13"/>
      <c r="B193" s="250"/>
      <c r="C193" s="251"/>
      <c r="D193" s="252" t="s">
        <v>157</v>
      </c>
      <c r="E193" s="253" t="s">
        <v>1</v>
      </c>
      <c r="F193" s="254" t="s">
        <v>211</v>
      </c>
      <c r="G193" s="251"/>
      <c r="H193" s="255">
        <v>14.763</v>
      </c>
      <c r="I193" s="256"/>
      <c r="J193" s="251"/>
      <c r="K193" s="251"/>
      <c r="L193" s="257"/>
      <c r="M193" s="258"/>
      <c r="N193" s="259"/>
      <c r="O193" s="259"/>
      <c r="P193" s="259"/>
      <c r="Q193" s="259"/>
      <c r="R193" s="259"/>
      <c r="S193" s="259"/>
      <c r="T193" s="26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1" t="s">
        <v>157</v>
      </c>
      <c r="AU193" s="261" t="s">
        <v>148</v>
      </c>
      <c r="AV193" s="13" t="s">
        <v>148</v>
      </c>
      <c r="AW193" s="13" t="s">
        <v>32</v>
      </c>
      <c r="AX193" s="13" t="s">
        <v>76</v>
      </c>
      <c r="AY193" s="261" t="s">
        <v>140</v>
      </c>
    </row>
    <row r="194" spans="1:51" s="13" customFormat="1" ht="12">
      <c r="A194" s="13"/>
      <c r="B194" s="250"/>
      <c r="C194" s="251"/>
      <c r="D194" s="252" t="s">
        <v>157</v>
      </c>
      <c r="E194" s="253" t="s">
        <v>1</v>
      </c>
      <c r="F194" s="254" t="s">
        <v>212</v>
      </c>
      <c r="G194" s="251"/>
      <c r="H194" s="255">
        <v>10.013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1" t="s">
        <v>157</v>
      </c>
      <c r="AU194" s="261" t="s">
        <v>148</v>
      </c>
      <c r="AV194" s="13" t="s">
        <v>148</v>
      </c>
      <c r="AW194" s="13" t="s">
        <v>32</v>
      </c>
      <c r="AX194" s="13" t="s">
        <v>76</v>
      </c>
      <c r="AY194" s="261" t="s">
        <v>140</v>
      </c>
    </row>
    <row r="195" spans="1:51" s="14" customFormat="1" ht="12">
      <c r="A195" s="14"/>
      <c r="B195" s="262"/>
      <c r="C195" s="263"/>
      <c r="D195" s="252" t="s">
        <v>157</v>
      </c>
      <c r="E195" s="264" t="s">
        <v>1</v>
      </c>
      <c r="F195" s="265" t="s">
        <v>213</v>
      </c>
      <c r="G195" s="263"/>
      <c r="H195" s="264" t="s">
        <v>1</v>
      </c>
      <c r="I195" s="266"/>
      <c r="J195" s="263"/>
      <c r="K195" s="263"/>
      <c r="L195" s="267"/>
      <c r="M195" s="268"/>
      <c r="N195" s="269"/>
      <c r="O195" s="269"/>
      <c r="P195" s="269"/>
      <c r="Q195" s="269"/>
      <c r="R195" s="269"/>
      <c r="S195" s="269"/>
      <c r="T195" s="27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1" t="s">
        <v>157</v>
      </c>
      <c r="AU195" s="271" t="s">
        <v>148</v>
      </c>
      <c r="AV195" s="14" t="s">
        <v>84</v>
      </c>
      <c r="AW195" s="14" t="s">
        <v>32</v>
      </c>
      <c r="AX195" s="14" t="s">
        <v>76</v>
      </c>
      <c r="AY195" s="271" t="s">
        <v>140</v>
      </c>
    </row>
    <row r="196" spans="1:51" s="13" customFormat="1" ht="12">
      <c r="A196" s="13"/>
      <c r="B196" s="250"/>
      <c r="C196" s="251"/>
      <c r="D196" s="252" t="s">
        <v>157</v>
      </c>
      <c r="E196" s="253" t="s">
        <v>1</v>
      </c>
      <c r="F196" s="254" t="s">
        <v>214</v>
      </c>
      <c r="G196" s="251"/>
      <c r="H196" s="255">
        <v>1.44</v>
      </c>
      <c r="I196" s="256"/>
      <c r="J196" s="251"/>
      <c r="K196" s="251"/>
      <c r="L196" s="257"/>
      <c r="M196" s="258"/>
      <c r="N196" s="259"/>
      <c r="O196" s="259"/>
      <c r="P196" s="259"/>
      <c r="Q196" s="259"/>
      <c r="R196" s="259"/>
      <c r="S196" s="259"/>
      <c r="T196" s="26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1" t="s">
        <v>157</v>
      </c>
      <c r="AU196" s="261" t="s">
        <v>148</v>
      </c>
      <c r="AV196" s="13" t="s">
        <v>148</v>
      </c>
      <c r="AW196" s="13" t="s">
        <v>32</v>
      </c>
      <c r="AX196" s="13" t="s">
        <v>76</v>
      </c>
      <c r="AY196" s="261" t="s">
        <v>140</v>
      </c>
    </row>
    <row r="197" spans="1:51" s="14" customFormat="1" ht="12">
      <c r="A197" s="14"/>
      <c r="B197" s="262"/>
      <c r="C197" s="263"/>
      <c r="D197" s="252" t="s">
        <v>157</v>
      </c>
      <c r="E197" s="264" t="s">
        <v>1</v>
      </c>
      <c r="F197" s="265" t="s">
        <v>160</v>
      </c>
      <c r="G197" s="263"/>
      <c r="H197" s="264" t="s">
        <v>1</v>
      </c>
      <c r="I197" s="266"/>
      <c r="J197" s="263"/>
      <c r="K197" s="263"/>
      <c r="L197" s="267"/>
      <c r="M197" s="268"/>
      <c r="N197" s="269"/>
      <c r="O197" s="269"/>
      <c r="P197" s="269"/>
      <c r="Q197" s="269"/>
      <c r="R197" s="269"/>
      <c r="S197" s="269"/>
      <c r="T197" s="27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1" t="s">
        <v>157</v>
      </c>
      <c r="AU197" s="271" t="s">
        <v>148</v>
      </c>
      <c r="AV197" s="14" t="s">
        <v>84</v>
      </c>
      <c r="AW197" s="14" t="s">
        <v>32</v>
      </c>
      <c r="AX197" s="14" t="s">
        <v>76</v>
      </c>
      <c r="AY197" s="271" t="s">
        <v>140</v>
      </c>
    </row>
    <row r="198" spans="1:51" s="13" customFormat="1" ht="12">
      <c r="A198" s="13"/>
      <c r="B198" s="250"/>
      <c r="C198" s="251"/>
      <c r="D198" s="252" t="s">
        <v>157</v>
      </c>
      <c r="E198" s="253" t="s">
        <v>1</v>
      </c>
      <c r="F198" s="254" t="s">
        <v>161</v>
      </c>
      <c r="G198" s="251"/>
      <c r="H198" s="255">
        <v>-1.576</v>
      </c>
      <c r="I198" s="256"/>
      <c r="J198" s="251"/>
      <c r="K198" s="251"/>
      <c r="L198" s="257"/>
      <c r="M198" s="258"/>
      <c r="N198" s="259"/>
      <c r="O198" s="259"/>
      <c r="P198" s="259"/>
      <c r="Q198" s="259"/>
      <c r="R198" s="259"/>
      <c r="S198" s="259"/>
      <c r="T198" s="26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1" t="s">
        <v>157</v>
      </c>
      <c r="AU198" s="261" t="s">
        <v>148</v>
      </c>
      <c r="AV198" s="13" t="s">
        <v>148</v>
      </c>
      <c r="AW198" s="13" t="s">
        <v>32</v>
      </c>
      <c r="AX198" s="13" t="s">
        <v>76</v>
      </c>
      <c r="AY198" s="261" t="s">
        <v>140</v>
      </c>
    </row>
    <row r="199" spans="1:51" s="13" customFormat="1" ht="12">
      <c r="A199" s="13"/>
      <c r="B199" s="250"/>
      <c r="C199" s="251"/>
      <c r="D199" s="252" t="s">
        <v>157</v>
      </c>
      <c r="E199" s="253" t="s">
        <v>1</v>
      </c>
      <c r="F199" s="254" t="s">
        <v>162</v>
      </c>
      <c r="G199" s="251"/>
      <c r="H199" s="255">
        <v>-0.33</v>
      </c>
      <c r="I199" s="256"/>
      <c r="J199" s="251"/>
      <c r="K199" s="251"/>
      <c r="L199" s="257"/>
      <c r="M199" s="258"/>
      <c r="N199" s="259"/>
      <c r="O199" s="259"/>
      <c r="P199" s="259"/>
      <c r="Q199" s="259"/>
      <c r="R199" s="259"/>
      <c r="S199" s="259"/>
      <c r="T199" s="26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1" t="s">
        <v>157</v>
      </c>
      <c r="AU199" s="261" t="s">
        <v>148</v>
      </c>
      <c r="AV199" s="13" t="s">
        <v>148</v>
      </c>
      <c r="AW199" s="13" t="s">
        <v>32</v>
      </c>
      <c r="AX199" s="13" t="s">
        <v>76</v>
      </c>
      <c r="AY199" s="261" t="s">
        <v>140</v>
      </c>
    </row>
    <row r="200" spans="1:51" s="15" customFormat="1" ht="12">
      <c r="A200" s="15"/>
      <c r="B200" s="272"/>
      <c r="C200" s="273"/>
      <c r="D200" s="252" t="s">
        <v>157</v>
      </c>
      <c r="E200" s="274" t="s">
        <v>1</v>
      </c>
      <c r="F200" s="275" t="s">
        <v>163</v>
      </c>
      <c r="G200" s="273"/>
      <c r="H200" s="276">
        <v>24.31</v>
      </c>
      <c r="I200" s="277"/>
      <c r="J200" s="273"/>
      <c r="K200" s="273"/>
      <c r="L200" s="278"/>
      <c r="M200" s="279"/>
      <c r="N200" s="280"/>
      <c r="O200" s="280"/>
      <c r="P200" s="280"/>
      <c r="Q200" s="280"/>
      <c r="R200" s="280"/>
      <c r="S200" s="280"/>
      <c r="T200" s="28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2" t="s">
        <v>157</v>
      </c>
      <c r="AU200" s="282" t="s">
        <v>148</v>
      </c>
      <c r="AV200" s="15" t="s">
        <v>147</v>
      </c>
      <c r="AW200" s="15" t="s">
        <v>32</v>
      </c>
      <c r="AX200" s="15" t="s">
        <v>84</v>
      </c>
      <c r="AY200" s="282" t="s">
        <v>140</v>
      </c>
    </row>
    <row r="201" spans="1:63" s="12" customFormat="1" ht="22.8" customHeight="1">
      <c r="A201" s="12"/>
      <c r="B201" s="220"/>
      <c r="C201" s="221"/>
      <c r="D201" s="222" t="s">
        <v>75</v>
      </c>
      <c r="E201" s="234" t="s">
        <v>202</v>
      </c>
      <c r="F201" s="234" t="s">
        <v>215</v>
      </c>
      <c r="G201" s="221"/>
      <c r="H201" s="221"/>
      <c r="I201" s="224"/>
      <c r="J201" s="235">
        <f>BK201</f>
        <v>0</v>
      </c>
      <c r="K201" s="221"/>
      <c r="L201" s="226"/>
      <c r="M201" s="227"/>
      <c r="N201" s="228"/>
      <c r="O201" s="228"/>
      <c r="P201" s="229">
        <f>SUM(P202:P205)</f>
        <v>0</v>
      </c>
      <c r="Q201" s="228"/>
      <c r="R201" s="229">
        <f>SUM(R202:R205)</f>
        <v>0.0052036</v>
      </c>
      <c r="S201" s="228"/>
      <c r="T201" s="230">
        <f>SUM(T202:T205)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1" t="s">
        <v>84</v>
      </c>
      <c r="AT201" s="232" t="s">
        <v>75</v>
      </c>
      <c r="AU201" s="232" t="s">
        <v>84</v>
      </c>
      <c r="AY201" s="231" t="s">
        <v>140</v>
      </c>
      <c r="BK201" s="233">
        <f>SUM(BK202:BK205)</f>
        <v>0</v>
      </c>
    </row>
    <row r="202" spans="1:65" s="2" customFormat="1" ht="21.75" customHeight="1">
      <c r="A202" s="38"/>
      <c r="B202" s="39"/>
      <c r="C202" s="236" t="s">
        <v>216</v>
      </c>
      <c r="D202" s="236" t="s">
        <v>143</v>
      </c>
      <c r="E202" s="237" t="s">
        <v>217</v>
      </c>
      <c r="F202" s="238" t="s">
        <v>218</v>
      </c>
      <c r="G202" s="239" t="s">
        <v>155</v>
      </c>
      <c r="H202" s="240">
        <v>30.2</v>
      </c>
      <c r="I202" s="241"/>
      <c r="J202" s="242">
        <f>ROUND(I202*H202,2)</f>
        <v>0</v>
      </c>
      <c r="K202" s="243"/>
      <c r="L202" s="44"/>
      <c r="M202" s="244" t="s">
        <v>1</v>
      </c>
      <c r="N202" s="245" t="s">
        <v>42</v>
      </c>
      <c r="O202" s="91"/>
      <c r="P202" s="246">
        <f>O202*H202</f>
        <v>0</v>
      </c>
      <c r="Q202" s="246">
        <v>0.00013</v>
      </c>
      <c r="R202" s="246">
        <f>Q202*H202</f>
        <v>0.003926</v>
      </c>
      <c r="S202" s="246">
        <v>0</v>
      </c>
      <c r="T202" s="24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8" t="s">
        <v>147</v>
      </c>
      <c r="AT202" s="248" t="s">
        <v>143</v>
      </c>
      <c r="AU202" s="248" t="s">
        <v>148</v>
      </c>
      <c r="AY202" s="17" t="s">
        <v>140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148</v>
      </c>
      <c r="BK202" s="249">
        <f>ROUND(I202*H202,2)</f>
        <v>0</v>
      </c>
      <c r="BL202" s="17" t="s">
        <v>147</v>
      </c>
      <c r="BM202" s="248" t="s">
        <v>219</v>
      </c>
    </row>
    <row r="203" spans="1:51" s="13" customFormat="1" ht="12">
      <c r="A203" s="13"/>
      <c r="B203" s="250"/>
      <c r="C203" s="251"/>
      <c r="D203" s="252" t="s">
        <v>157</v>
      </c>
      <c r="E203" s="253" t="s">
        <v>1</v>
      </c>
      <c r="F203" s="254" t="s">
        <v>220</v>
      </c>
      <c r="G203" s="251"/>
      <c r="H203" s="255">
        <v>30.2</v>
      </c>
      <c r="I203" s="256"/>
      <c r="J203" s="251"/>
      <c r="K203" s="251"/>
      <c r="L203" s="257"/>
      <c r="M203" s="258"/>
      <c r="N203" s="259"/>
      <c r="O203" s="259"/>
      <c r="P203" s="259"/>
      <c r="Q203" s="259"/>
      <c r="R203" s="259"/>
      <c r="S203" s="259"/>
      <c r="T203" s="26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1" t="s">
        <v>157</v>
      </c>
      <c r="AU203" s="261" t="s">
        <v>148</v>
      </c>
      <c r="AV203" s="13" t="s">
        <v>148</v>
      </c>
      <c r="AW203" s="13" t="s">
        <v>32</v>
      </c>
      <c r="AX203" s="13" t="s">
        <v>84</v>
      </c>
      <c r="AY203" s="261" t="s">
        <v>140</v>
      </c>
    </row>
    <row r="204" spans="1:65" s="2" customFormat="1" ht="21.75" customHeight="1">
      <c r="A204" s="38"/>
      <c r="B204" s="39"/>
      <c r="C204" s="236" t="s">
        <v>221</v>
      </c>
      <c r="D204" s="236" t="s">
        <v>143</v>
      </c>
      <c r="E204" s="237" t="s">
        <v>222</v>
      </c>
      <c r="F204" s="238" t="s">
        <v>223</v>
      </c>
      <c r="G204" s="239" t="s">
        <v>155</v>
      </c>
      <c r="H204" s="240">
        <v>31.94</v>
      </c>
      <c r="I204" s="241"/>
      <c r="J204" s="242">
        <f>ROUND(I204*H204,2)</f>
        <v>0</v>
      </c>
      <c r="K204" s="243"/>
      <c r="L204" s="44"/>
      <c r="M204" s="244" t="s">
        <v>1</v>
      </c>
      <c r="N204" s="245" t="s">
        <v>42</v>
      </c>
      <c r="O204" s="91"/>
      <c r="P204" s="246">
        <f>O204*H204</f>
        <v>0</v>
      </c>
      <c r="Q204" s="246">
        <v>4E-05</v>
      </c>
      <c r="R204" s="246">
        <f>Q204*H204</f>
        <v>0.0012776000000000003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147</v>
      </c>
      <c r="AT204" s="248" t="s">
        <v>143</v>
      </c>
      <c r="AU204" s="248" t="s">
        <v>148</v>
      </c>
      <c r="AY204" s="17" t="s">
        <v>140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148</v>
      </c>
      <c r="BK204" s="249">
        <f>ROUND(I204*H204,2)</f>
        <v>0</v>
      </c>
      <c r="BL204" s="17" t="s">
        <v>147</v>
      </c>
      <c r="BM204" s="248" t="s">
        <v>224</v>
      </c>
    </row>
    <row r="205" spans="1:51" s="13" customFormat="1" ht="12">
      <c r="A205" s="13"/>
      <c r="B205" s="250"/>
      <c r="C205" s="251"/>
      <c r="D205" s="252" t="s">
        <v>157</v>
      </c>
      <c r="E205" s="253" t="s">
        <v>1</v>
      </c>
      <c r="F205" s="254" t="s">
        <v>225</v>
      </c>
      <c r="G205" s="251"/>
      <c r="H205" s="255">
        <v>31.94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1" t="s">
        <v>157</v>
      </c>
      <c r="AU205" s="261" t="s">
        <v>148</v>
      </c>
      <c r="AV205" s="13" t="s">
        <v>148</v>
      </c>
      <c r="AW205" s="13" t="s">
        <v>32</v>
      </c>
      <c r="AX205" s="13" t="s">
        <v>84</v>
      </c>
      <c r="AY205" s="261" t="s">
        <v>140</v>
      </c>
    </row>
    <row r="206" spans="1:63" s="12" customFormat="1" ht="22.8" customHeight="1">
      <c r="A206" s="12"/>
      <c r="B206" s="220"/>
      <c r="C206" s="221"/>
      <c r="D206" s="222" t="s">
        <v>75</v>
      </c>
      <c r="E206" s="234" t="s">
        <v>226</v>
      </c>
      <c r="F206" s="234" t="s">
        <v>227</v>
      </c>
      <c r="G206" s="221"/>
      <c r="H206" s="221"/>
      <c r="I206" s="224"/>
      <c r="J206" s="235">
        <f>BK206</f>
        <v>0</v>
      </c>
      <c r="K206" s="221"/>
      <c r="L206" s="226"/>
      <c r="M206" s="227"/>
      <c r="N206" s="228"/>
      <c r="O206" s="228"/>
      <c r="P206" s="229">
        <f>SUM(P207:P241)</f>
        <v>0</v>
      </c>
      <c r="Q206" s="228"/>
      <c r="R206" s="229">
        <f>SUM(R207:R241)</f>
        <v>0</v>
      </c>
      <c r="S206" s="228"/>
      <c r="T206" s="230">
        <f>SUM(T207:T241)</f>
        <v>3.5673210000000006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1" t="s">
        <v>84</v>
      </c>
      <c r="AT206" s="232" t="s">
        <v>75</v>
      </c>
      <c r="AU206" s="232" t="s">
        <v>84</v>
      </c>
      <c r="AY206" s="231" t="s">
        <v>140</v>
      </c>
      <c r="BK206" s="233">
        <f>SUM(BK207:BK241)</f>
        <v>0</v>
      </c>
    </row>
    <row r="207" spans="1:65" s="2" customFormat="1" ht="16.5" customHeight="1">
      <c r="A207" s="38"/>
      <c r="B207" s="39"/>
      <c r="C207" s="236" t="s">
        <v>228</v>
      </c>
      <c r="D207" s="236" t="s">
        <v>143</v>
      </c>
      <c r="E207" s="237" t="s">
        <v>229</v>
      </c>
      <c r="F207" s="238" t="s">
        <v>230</v>
      </c>
      <c r="G207" s="239" t="s">
        <v>155</v>
      </c>
      <c r="H207" s="240">
        <v>26.515</v>
      </c>
      <c r="I207" s="241"/>
      <c r="J207" s="242">
        <f>ROUND(I207*H207,2)</f>
        <v>0</v>
      </c>
      <c r="K207" s="243"/>
      <c r="L207" s="44"/>
      <c r="M207" s="244" t="s">
        <v>1</v>
      </c>
      <c r="N207" s="245" t="s">
        <v>42</v>
      </c>
      <c r="O207" s="91"/>
      <c r="P207" s="246">
        <f>O207*H207</f>
        <v>0</v>
      </c>
      <c r="Q207" s="246">
        <v>0</v>
      </c>
      <c r="R207" s="246">
        <f>Q207*H207</f>
        <v>0</v>
      </c>
      <c r="S207" s="246">
        <v>0.1</v>
      </c>
      <c r="T207" s="247">
        <f>S207*H207</f>
        <v>2.6515000000000004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147</v>
      </c>
      <c r="AT207" s="248" t="s">
        <v>143</v>
      </c>
      <c r="AU207" s="248" t="s">
        <v>148</v>
      </c>
      <c r="AY207" s="17" t="s">
        <v>140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148</v>
      </c>
      <c r="BK207" s="249">
        <f>ROUND(I207*H207,2)</f>
        <v>0</v>
      </c>
      <c r="BL207" s="17" t="s">
        <v>147</v>
      </c>
      <c r="BM207" s="248" t="s">
        <v>231</v>
      </c>
    </row>
    <row r="208" spans="1:51" s="13" customFormat="1" ht="12">
      <c r="A208" s="13"/>
      <c r="B208" s="250"/>
      <c r="C208" s="251"/>
      <c r="D208" s="252" t="s">
        <v>157</v>
      </c>
      <c r="E208" s="253" t="s">
        <v>1</v>
      </c>
      <c r="F208" s="254" t="s">
        <v>232</v>
      </c>
      <c r="G208" s="251"/>
      <c r="H208" s="255">
        <v>25.025</v>
      </c>
      <c r="I208" s="256"/>
      <c r="J208" s="251"/>
      <c r="K208" s="251"/>
      <c r="L208" s="257"/>
      <c r="M208" s="258"/>
      <c r="N208" s="259"/>
      <c r="O208" s="259"/>
      <c r="P208" s="259"/>
      <c r="Q208" s="259"/>
      <c r="R208" s="259"/>
      <c r="S208" s="259"/>
      <c r="T208" s="26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1" t="s">
        <v>157</v>
      </c>
      <c r="AU208" s="261" t="s">
        <v>148</v>
      </c>
      <c r="AV208" s="13" t="s">
        <v>148</v>
      </c>
      <c r="AW208" s="13" t="s">
        <v>32</v>
      </c>
      <c r="AX208" s="13" t="s">
        <v>76</v>
      </c>
      <c r="AY208" s="261" t="s">
        <v>140</v>
      </c>
    </row>
    <row r="209" spans="1:51" s="13" customFormat="1" ht="12">
      <c r="A209" s="13"/>
      <c r="B209" s="250"/>
      <c r="C209" s="251"/>
      <c r="D209" s="252" t="s">
        <v>157</v>
      </c>
      <c r="E209" s="253" t="s">
        <v>1</v>
      </c>
      <c r="F209" s="254" t="s">
        <v>233</v>
      </c>
      <c r="G209" s="251"/>
      <c r="H209" s="255">
        <v>6.63</v>
      </c>
      <c r="I209" s="256"/>
      <c r="J209" s="251"/>
      <c r="K209" s="251"/>
      <c r="L209" s="257"/>
      <c r="M209" s="258"/>
      <c r="N209" s="259"/>
      <c r="O209" s="259"/>
      <c r="P209" s="259"/>
      <c r="Q209" s="259"/>
      <c r="R209" s="259"/>
      <c r="S209" s="259"/>
      <c r="T209" s="26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1" t="s">
        <v>157</v>
      </c>
      <c r="AU209" s="261" t="s">
        <v>148</v>
      </c>
      <c r="AV209" s="13" t="s">
        <v>148</v>
      </c>
      <c r="AW209" s="13" t="s">
        <v>32</v>
      </c>
      <c r="AX209" s="13" t="s">
        <v>76</v>
      </c>
      <c r="AY209" s="261" t="s">
        <v>140</v>
      </c>
    </row>
    <row r="210" spans="1:51" s="14" customFormat="1" ht="12">
      <c r="A210" s="14"/>
      <c r="B210" s="262"/>
      <c r="C210" s="263"/>
      <c r="D210" s="252" t="s">
        <v>157</v>
      </c>
      <c r="E210" s="264" t="s">
        <v>1</v>
      </c>
      <c r="F210" s="265" t="s">
        <v>160</v>
      </c>
      <c r="G210" s="263"/>
      <c r="H210" s="264" t="s">
        <v>1</v>
      </c>
      <c r="I210" s="266"/>
      <c r="J210" s="263"/>
      <c r="K210" s="263"/>
      <c r="L210" s="267"/>
      <c r="M210" s="268"/>
      <c r="N210" s="269"/>
      <c r="O210" s="269"/>
      <c r="P210" s="269"/>
      <c r="Q210" s="269"/>
      <c r="R210" s="269"/>
      <c r="S210" s="269"/>
      <c r="T210" s="27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1" t="s">
        <v>157</v>
      </c>
      <c r="AU210" s="271" t="s">
        <v>148</v>
      </c>
      <c r="AV210" s="14" t="s">
        <v>84</v>
      </c>
      <c r="AW210" s="14" t="s">
        <v>32</v>
      </c>
      <c r="AX210" s="14" t="s">
        <v>76</v>
      </c>
      <c r="AY210" s="271" t="s">
        <v>140</v>
      </c>
    </row>
    <row r="211" spans="1:51" s="13" customFormat="1" ht="12">
      <c r="A211" s="13"/>
      <c r="B211" s="250"/>
      <c r="C211" s="251"/>
      <c r="D211" s="252" t="s">
        <v>157</v>
      </c>
      <c r="E211" s="253" t="s">
        <v>1</v>
      </c>
      <c r="F211" s="254" t="s">
        <v>234</v>
      </c>
      <c r="G211" s="251"/>
      <c r="H211" s="255">
        <v>-2.364</v>
      </c>
      <c r="I211" s="256"/>
      <c r="J211" s="251"/>
      <c r="K211" s="251"/>
      <c r="L211" s="257"/>
      <c r="M211" s="258"/>
      <c r="N211" s="259"/>
      <c r="O211" s="259"/>
      <c r="P211" s="259"/>
      <c r="Q211" s="259"/>
      <c r="R211" s="259"/>
      <c r="S211" s="259"/>
      <c r="T211" s="26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1" t="s">
        <v>157</v>
      </c>
      <c r="AU211" s="261" t="s">
        <v>148</v>
      </c>
      <c r="AV211" s="13" t="s">
        <v>148</v>
      </c>
      <c r="AW211" s="13" t="s">
        <v>32</v>
      </c>
      <c r="AX211" s="13" t="s">
        <v>76</v>
      </c>
      <c r="AY211" s="261" t="s">
        <v>140</v>
      </c>
    </row>
    <row r="212" spans="1:51" s="13" customFormat="1" ht="12">
      <c r="A212" s="13"/>
      <c r="B212" s="250"/>
      <c r="C212" s="251"/>
      <c r="D212" s="252" t="s">
        <v>157</v>
      </c>
      <c r="E212" s="253" t="s">
        <v>1</v>
      </c>
      <c r="F212" s="254" t="s">
        <v>235</v>
      </c>
      <c r="G212" s="251"/>
      <c r="H212" s="255">
        <v>-1.2</v>
      </c>
      <c r="I212" s="256"/>
      <c r="J212" s="251"/>
      <c r="K212" s="251"/>
      <c r="L212" s="257"/>
      <c r="M212" s="258"/>
      <c r="N212" s="259"/>
      <c r="O212" s="259"/>
      <c r="P212" s="259"/>
      <c r="Q212" s="259"/>
      <c r="R212" s="259"/>
      <c r="S212" s="259"/>
      <c r="T212" s="26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1" t="s">
        <v>157</v>
      </c>
      <c r="AU212" s="261" t="s">
        <v>148</v>
      </c>
      <c r="AV212" s="13" t="s">
        <v>148</v>
      </c>
      <c r="AW212" s="13" t="s">
        <v>32</v>
      </c>
      <c r="AX212" s="13" t="s">
        <v>76</v>
      </c>
      <c r="AY212" s="261" t="s">
        <v>140</v>
      </c>
    </row>
    <row r="213" spans="1:51" s="13" customFormat="1" ht="12">
      <c r="A213" s="13"/>
      <c r="B213" s="250"/>
      <c r="C213" s="251"/>
      <c r="D213" s="252" t="s">
        <v>157</v>
      </c>
      <c r="E213" s="253" t="s">
        <v>1</v>
      </c>
      <c r="F213" s="254" t="s">
        <v>161</v>
      </c>
      <c r="G213" s="251"/>
      <c r="H213" s="255">
        <v>-1.576</v>
      </c>
      <c r="I213" s="256"/>
      <c r="J213" s="251"/>
      <c r="K213" s="251"/>
      <c r="L213" s="257"/>
      <c r="M213" s="258"/>
      <c r="N213" s="259"/>
      <c r="O213" s="259"/>
      <c r="P213" s="259"/>
      <c r="Q213" s="259"/>
      <c r="R213" s="259"/>
      <c r="S213" s="259"/>
      <c r="T213" s="26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1" t="s">
        <v>157</v>
      </c>
      <c r="AU213" s="261" t="s">
        <v>148</v>
      </c>
      <c r="AV213" s="13" t="s">
        <v>148</v>
      </c>
      <c r="AW213" s="13" t="s">
        <v>32</v>
      </c>
      <c r="AX213" s="13" t="s">
        <v>76</v>
      </c>
      <c r="AY213" s="261" t="s">
        <v>140</v>
      </c>
    </row>
    <row r="214" spans="1:51" s="15" customFormat="1" ht="12">
      <c r="A214" s="15"/>
      <c r="B214" s="272"/>
      <c r="C214" s="273"/>
      <c r="D214" s="252" t="s">
        <v>157</v>
      </c>
      <c r="E214" s="274" t="s">
        <v>1</v>
      </c>
      <c r="F214" s="275" t="s">
        <v>163</v>
      </c>
      <c r="G214" s="273"/>
      <c r="H214" s="276">
        <v>26.515</v>
      </c>
      <c r="I214" s="277"/>
      <c r="J214" s="273"/>
      <c r="K214" s="273"/>
      <c r="L214" s="278"/>
      <c r="M214" s="279"/>
      <c r="N214" s="280"/>
      <c r="O214" s="280"/>
      <c r="P214" s="280"/>
      <c r="Q214" s="280"/>
      <c r="R214" s="280"/>
      <c r="S214" s="280"/>
      <c r="T214" s="28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2" t="s">
        <v>157</v>
      </c>
      <c r="AU214" s="282" t="s">
        <v>148</v>
      </c>
      <c r="AV214" s="15" t="s">
        <v>147</v>
      </c>
      <c r="AW214" s="15" t="s">
        <v>32</v>
      </c>
      <c r="AX214" s="15" t="s">
        <v>84</v>
      </c>
      <c r="AY214" s="282" t="s">
        <v>140</v>
      </c>
    </row>
    <row r="215" spans="1:65" s="2" customFormat="1" ht="16.5" customHeight="1">
      <c r="A215" s="38"/>
      <c r="B215" s="39"/>
      <c r="C215" s="236" t="s">
        <v>236</v>
      </c>
      <c r="D215" s="236" t="s">
        <v>143</v>
      </c>
      <c r="E215" s="237" t="s">
        <v>237</v>
      </c>
      <c r="F215" s="238" t="s">
        <v>238</v>
      </c>
      <c r="G215" s="239" t="s">
        <v>155</v>
      </c>
      <c r="H215" s="240">
        <v>3.94</v>
      </c>
      <c r="I215" s="241"/>
      <c r="J215" s="242">
        <f>ROUND(I215*H215,2)</f>
        <v>0</v>
      </c>
      <c r="K215" s="243"/>
      <c r="L215" s="44"/>
      <c r="M215" s="244" t="s">
        <v>1</v>
      </c>
      <c r="N215" s="245" t="s">
        <v>42</v>
      </c>
      <c r="O215" s="91"/>
      <c r="P215" s="246">
        <f>O215*H215</f>
        <v>0</v>
      </c>
      <c r="Q215" s="246">
        <v>0</v>
      </c>
      <c r="R215" s="246">
        <f>Q215*H215</f>
        <v>0</v>
      </c>
      <c r="S215" s="246">
        <v>0.076</v>
      </c>
      <c r="T215" s="247">
        <f>S215*H215</f>
        <v>0.29944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147</v>
      </c>
      <c r="AT215" s="248" t="s">
        <v>143</v>
      </c>
      <c r="AU215" s="248" t="s">
        <v>148</v>
      </c>
      <c r="AY215" s="17" t="s">
        <v>140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148</v>
      </c>
      <c r="BK215" s="249">
        <f>ROUND(I215*H215,2)</f>
        <v>0</v>
      </c>
      <c r="BL215" s="17" t="s">
        <v>147</v>
      </c>
      <c r="BM215" s="248" t="s">
        <v>239</v>
      </c>
    </row>
    <row r="216" spans="1:51" s="13" customFormat="1" ht="12">
      <c r="A216" s="13"/>
      <c r="B216" s="250"/>
      <c r="C216" s="251"/>
      <c r="D216" s="252" t="s">
        <v>157</v>
      </c>
      <c r="E216" s="253" t="s">
        <v>1</v>
      </c>
      <c r="F216" s="254" t="s">
        <v>240</v>
      </c>
      <c r="G216" s="251"/>
      <c r="H216" s="255">
        <v>2.364</v>
      </c>
      <c r="I216" s="256"/>
      <c r="J216" s="251"/>
      <c r="K216" s="251"/>
      <c r="L216" s="257"/>
      <c r="M216" s="258"/>
      <c r="N216" s="259"/>
      <c r="O216" s="259"/>
      <c r="P216" s="259"/>
      <c r="Q216" s="259"/>
      <c r="R216" s="259"/>
      <c r="S216" s="259"/>
      <c r="T216" s="26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1" t="s">
        <v>157</v>
      </c>
      <c r="AU216" s="261" t="s">
        <v>148</v>
      </c>
      <c r="AV216" s="13" t="s">
        <v>148</v>
      </c>
      <c r="AW216" s="13" t="s">
        <v>32</v>
      </c>
      <c r="AX216" s="13" t="s">
        <v>76</v>
      </c>
      <c r="AY216" s="261" t="s">
        <v>140</v>
      </c>
    </row>
    <row r="217" spans="1:51" s="13" customFormat="1" ht="12">
      <c r="A217" s="13"/>
      <c r="B217" s="250"/>
      <c r="C217" s="251"/>
      <c r="D217" s="252" t="s">
        <v>157</v>
      </c>
      <c r="E217" s="253" t="s">
        <v>1</v>
      </c>
      <c r="F217" s="254" t="s">
        <v>241</v>
      </c>
      <c r="G217" s="251"/>
      <c r="H217" s="255">
        <v>1.576</v>
      </c>
      <c r="I217" s="256"/>
      <c r="J217" s="251"/>
      <c r="K217" s="251"/>
      <c r="L217" s="257"/>
      <c r="M217" s="258"/>
      <c r="N217" s="259"/>
      <c r="O217" s="259"/>
      <c r="P217" s="259"/>
      <c r="Q217" s="259"/>
      <c r="R217" s="259"/>
      <c r="S217" s="259"/>
      <c r="T217" s="26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1" t="s">
        <v>157</v>
      </c>
      <c r="AU217" s="261" t="s">
        <v>148</v>
      </c>
      <c r="AV217" s="13" t="s">
        <v>148</v>
      </c>
      <c r="AW217" s="13" t="s">
        <v>32</v>
      </c>
      <c r="AX217" s="13" t="s">
        <v>76</v>
      </c>
      <c r="AY217" s="261" t="s">
        <v>140</v>
      </c>
    </row>
    <row r="218" spans="1:51" s="15" customFormat="1" ht="12">
      <c r="A218" s="15"/>
      <c r="B218" s="272"/>
      <c r="C218" s="273"/>
      <c r="D218" s="252" t="s">
        <v>157</v>
      </c>
      <c r="E218" s="274" t="s">
        <v>1</v>
      </c>
      <c r="F218" s="275" t="s">
        <v>163</v>
      </c>
      <c r="G218" s="273"/>
      <c r="H218" s="276">
        <v>3.94</v>
      </c>
      <c r="I218" s="277"/>
      <c r="J218" s="273"/>
      <c r="K218" s="273"/>
      <c r="L218" s="278"/>
      <c r="M218" s="279"/>
      <c r="N218" s="280"/>
      <c r="O218" s="280"/>
      <c r="P218" s="280"/>
      <c r="Q218" s="280"/>
      <c r="R218" s="280"/>
      <c r="S218" s="280"/>
      <c r="T218" s="28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2" t="s">
        <v>157</v>
      </c>
      <c r="AU218" s="282" t="s">
        <v>148</v>
      </c>
      <c r="AV218" s="15" t="s">
        <v>147</v>
      </c>
      <c r="AW218" s="15" t="s">
        <v>32</v>
      </c>
      <c r="AX218" s="15" t="s">
        <v>84</v>
      </c>
      <c r="AY218" s="282" t="s">
        <v>140</v>
      </c>
    </row>
    <row r="219" spans="1:65" s="2" customFormat="1" ht="21.75" customHeight="1">
      <c r="A219" s="38"/>
      <c r="B219" s="39"/>
      <c r="C219" s="236" t="s">
        <v>8</v>
      </c>
      <c r="D219" s="236" t="s">
        <v>143</v>
      </c>
      <c r="E219" s="237" t="s">
        <v>242</v>
      </c>
      <c r="F219" s="238" t="s">
        <v>243</v>
      </c>
      <c r="G219" s="239" t="s">
        <v>155</v>
      </c>
      <c r="H219" s="240">
        <v>1.725</v>
      </c>
      <c r="I219" s="241"/>
      <c r="J219" s="242">
        <f>ROUND(I219*H219,2)</f>
        <v>0</v>
      </c>
      <c r="K219" s="243"/>
      <c r="L219" s="44"/>
      <c r="M219" s="244" t="s">
        <v>1</v>
      </c>
      <c r="N219" s="245" t="s">
        <v>42</v>
      </c>
      <c r="O219" s="91"/>
      <c r="P219" s="246">
        <f>O219*H219</f>
        <v>0</v>
      </c>
      <c r="Q219" s="246">
        <v>0</v>
      </c>
      <c r="R219" s="246">
        <f>Q219*H219</f>
        <v>0</v>
      </c>
      <c r="S219" s="246">
        <v>0.068</v>
      </c>
      <c r="T219" s="247">
        <f>S219*H219</f>
        <v>0.11730000000000002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147</v>
      </c>
      <c r="AT219" s="248" t="s">
        <v>143</v>
      </c>
      <c r="AU219" s="248" t="s">
        <v>148</v>
      </c>
      <c r="AY219" s="17" t="s">
        <v>140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148</v>
      </c>
      <c r="BK219" s="249">
        <f>ROUND(I219*H219,2)</f>
        <v>0</v>
      </c>
      <c r="BL219" s="17" t="s">
        <v>147</v>
      </c>
      <c r="BM219" s="248" t="s">
        <v>244</v>
      </c>
    </row>
    <row r="220" spans="1:51" s="13" customFormat="1" ht="12">
      <c r="A220" s="13"/>
      <c r="B220" s="250"/>
      <c r="C220" s="251"/>
      <c r="D220" s="252" t="s">
        <v>157</v>
      </c>
      <c r="E220" s="253" t="s">
        <v>1</v>
      </c>
      <c r="F220" s="254" t="s">
        <v>245</v>
      </c>
      <c r="G220" s="251"/>
      <c r="H220" s="255">
        <v>1.725</v>
      </c>
      <c r="I220" s="256"/>
      <c r="J220" s="251"/>
      <c r="K220" s="251"/>
      <c r="L220" s="257"/>
      <c r="M220" s="258"/>
      <c r="N220" s="259"/>
      <c r="O220" s="259"/>
      <c r="P220" s="259"/>
      <c r="Q220" s="259"/>
      <c r="R220" s="259"/>
      <c r="S220" s="259"/>
      <c r="T220" s="26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1" t="s">
        <v>157</v>
      </c>
      <c r="AU220" s="261" t="s">
        <v>148</v>
      </c>
      <c r="AV220" s="13" t="s">
        <v>148</v>
      </c>
      <c r="AW220" s="13" t="s">
        <v>32</v>
      </c>
      <c r="AX220" s="13" t="s">
        <v>84</v>
      </c>
      <c r="AY220" s="261" t="s">
        <v>140</v>
      </c>
    </row>
    <row r="221" spans="1:65" s="2" customFormat="1" ht="16.5" customHeight="1">
      <c r="A221" s="38"/>
      <c r="B221" s="39"/>
      <c r="C221" s="236" t="s">
        <v>246</v>
      </c>
      <c r="D221" s="236" t="s">
        <v>143</v>
      </c>
      <c r="E221" s="237" t="s">
        <v>247</v>
      </c>
      <c r="F221" s="238" t="s">
        <v>248</v>
      </c>
      <c r="G221" s="239" t="s">
        <v>146</v>
      </c>
      <c r="H221" s="240">
        <v>3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42</v>
      </c>
      <c r="O221" s="91"/>
      <c r="P221" s="246">
        <f>O221*H221</f>
        <v>0</v>
      </c>
      <c r="Q221" s="246">
        <v>0</v>
      </c>
      <c r="R221" s="246">
        <f>Q221*H221</f>
        <v>0</v>
      </c>
      <c r="S221" s="246">
        <v>0.0031</v>
      </c>
      <c r="T221" s="247">
        <f>S221*H221</f>
        <v>0.0093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147</v>
      </c>
      <c r="AT221" s="248" t="s">
        <v>143</v>
      </c>
      <c r="AU221" s="248" t="s">
        <v>148</v>
      </c>
      <c r="AY221" s="17" t="s">
        <v>140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7" t="s">
        <v>148</v>
      </c>
      <c r="BK221" s="249">
        <f>ROUND(I221*H221,2)</f>
        <v>0</v>
      </c>
      <c r="BL221" s="17" t="s">
        <v>147</v>
      </c>
      <c r="BM221" s="248" t="s">
        <v>249</v>
      </c>
    </row>
    <row r="222" spans="1:65" s="2" customFormat="1" ht="16.5" customHeight="1">
      <c r="A222" s="38"/>
      <c r="B222" s="39"/>
      <c r="C222" s="236" t="s">
        <v>250</v>
      </c>
      <c r="D222" s="236" t="s">
        <v>143</v>
      </c>
      <c r="E222" s="237" t="s">
        <v>251</v>
      </c>
      <c r="F222" s="238" t="s">
        <v>252</v>
      </c>
      <c r="G222" s="239" t="s">
        <v>253</v>
      </c>
      <c r="H222" s="240">
        <v>1</v>
      </c>
      <c r="I222" s="241"/>
      <c r="J222" s="242">
        <f>ROUND(I222*H222,2)</f>
        <v>0</v>
      </c>
      <c r="K222" s="243"/>
      <c r="L222" s="44"/>
      <c r="M222" s="244" t="s">
        <v>1</v>
      </c>
      <c r="N222" s="245" t="s">
        <v>42</v>
      </c>
      <c r="O222" s="91"/>
      <c r="P222" s="246">
        <f>O222*H222</f>
        <v>0</v>
      </c>
      <c r="Q222" s="246">
        <v>0</v>
      </c>
      <c r="R222" s="246">
        <f>Q222*H222</f>
        <v>0</v>
      </c>
      <c r="S222" s="246">
        <v>0.01933</v>
      </c>
      <c r="T222" s="247">
        <f>S222*H222</f>
        <v>0.01933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8" t="s">
        <v>147</v>
      </c>
      <c r="AT222" s="248" t="s">
        <v>143</v>
      </c>
      <c r="AU222" s="248" t="s">
        <v>148</v>
      </c>
      <c r="AY222" s="17" t="s">
        <v>140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7" t="s">
        <v>148</v>
      </c>
      <c r="BK222" s="249">
        <f>ROUND(I222*H222,2)</f>
        <v>0</v>
      </c>
      <c r="BL222" s="17" t="s">
        <v>147</v>
      </c>
      <c r="BM222" s="248" t="s">
        <v>254</v>
      </c>
    </row>
    <row r="223" spans="1:65" s="2" customFormat="1" ht="16.5" customHeight="1">
      <c r="A223" s="38"/>
      <c r="B223" s="39"/>
      <c r="C223" s="236" t="s">
        <v>255</v>
      </c>
      <c r="D223" s="236" t="s">
        <v>143</v>
      </c>
      <c r="E223" s="237" t="s">
        <v>256</v>
      </c>
      <c r="F223" s="238" t="s">
        <v>257</v>
      </c>
      <c r="G223" s="239" t="s">
        <v>253</v>
      </c>
      <c r="H223" s="240">
        <v>1</v>
      </c>
      <c r="I223" s="241"/>
      <c r="J223" s="242">
        <f>ROUND(I223*H223,2)</f>
        <v>0</v>
      </c>
      <c r="K223" s="243"/>
      <c r="L223" s="44"/>
      <c r="M223" s="244" t="s">
        <v>1</v>
      </c>
      <c r="N223" s="245" t="s">
        <v>42</v>
      </c>
      <c r="O223" s="91"/>
      <c r="P223" s="246">
        <f>O223*H223</f>
        <v>0</v>
      </c>
      <c r="Q223" s="246">
        <v>0</v>
      </c>
      <c r="R223" s="246">
        <f>Q223*H223</f>
        <v>0</v>
      </c>
      <c r="S223" s="246">
        <v>0.01946</v>
      </c>
      <c r="T223" s="247">
        <f>S223*H223</f>
        <v>0.01946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147</v>
      </c>
      <c r="AT223" s="248" t="s">
        <v>143</v>
      </c>
      <c r="AU223" s="248" t="s">
        <v>148</v>
      </c>
      <c r="AY223" s="17" t="s">
        <v>140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148</v>
      </c>
      <c r="BK223" s="249">
        <f>ROUND(I223*H223,2)</f>
        <v>0</v>
      </c>
      <c r="BL223" s="17" t="s">
        <v>147</v>
      </c>
      <c r="BM223" s="248" t="s">
        <v>258</v>
      </c>
    </row>
    <row r="224" spans="1:65" s="2" customFormat="1" ht="16.5" customHeight="1">
      <c r="A224" s="38"/>
      <c r="B224" s="39"/>
      <c r="C224" s="236" t="s">
        <v>259</v>
      </c>
      <c r="D224" s="236" t="s">
        <v>143</v>
      </c>
      <c r="E224" s="237" t="s">
        <v>260</v>
      </c>
      <c r="F224" s="238" t="s">
        <v>261</v>
      </c>
      <c r="G224" s="239" t="s">
        <v>253</v>
      </c>
      <c r="H224" s="240">
        <v>1</v>
      </c>
      <c r="I224" s="241"/>
      <c r="J224" s="242">
        <f>ROUND(I224*H224,2)</f>
        <v>0</v>
      </c>
      <c r="K224" s="243"/>
      <c r="L224" s="44"/>
      <c r="M224" s="244" t="s">
        <v>1</v>
      </c>
      <c r="N224" s="245" t="s">
        <v>42</v>
      </c>
      <c r="O224" s="91"/>
      <c r="P224" s="246">
        <f>O224*H224</f>
        <v>0</v>
      </c>
      <c r="Q224" s="246">
        <v>0</v>
      </c>
      <c r="R224" s="246">
        <f>Q224*H224</f>
        <v>0</v>
      </c>
      <c r="S224" s="246">
        <v>0.0329</v>
      </c>
      <c r="T224" s="247">
        <f>S224*H224</f>
        <v>0.0329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8" t="s">
        <v>147</v>
      </c>
      <c r="AT224" s="248" t="s">
        <v>143</v>
      </c>
      <c r="AU224" s="248" t="s">
        <v>148</v>
      </c>
      <c r="AY224" s="17" t="s">
        <v>140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148</v>
      </c>
      <c r="BK224" s="249">
        <f>ROUND(I224*H224,2)</f>
        <v>0</v>
      </c>
      <c r="BL224" s="17" t="s">
        <v>147</v>
      </c>
      <c r="BM224" s="248" t="s">
        <v>262</v>
      </c>
    </row>
    <row r="225" spans="1:65" s="2" customFormat="1" ht="21.75" customHeight="1">
      <c r="A225" s="38"/>
      <c r="B225" s="39"/>
      <c r="C225" s="236" t="s">
        <v>263</v>
      </c>
      <c r="D225" s="236" t="s">
        <v>143</v>
      </c>
      <c r="E225" s="237" t="s">
        <v>264</v>
      </c>
      <c r="F225" s="238" t="s">
        <v>265</v>
      </c>
      <c r="G225" s="239" t="s">
        <v>253</v>
      </c>
      <c r="H225" s="240">
        <v>1</v>
      </c>
      <c r="I225" s="241"/>
      <c r="J225" s="242">
        <f>ROUND(I225*H225,2)</f>
        <v>0</v>
      </c>
      <c r="K225" s="243"/>
      <c r="L225" s="44"/>
      <c r="M225" s="244" t="s">
        <v>1</v>
      </c>
      <c r="N225" s="245" t="s">
        <v>42</v>
      </c>
      <c r="O225" s="91"/>
      <c r="P225" s="246">
        <f>O225*H225</f>
        <v>0</v>
      </c>
      <c r="Q225" s="246">
        <v>0</v>
      </c>
      <c r="R225" s="246">
        <f>Q225*H225</f>
        <v>0</v>
      </c>
      <c r="S225" s="246">
        <v>0.0092</v>
      </c>
      <c r="T225" s="247">
        <f>S225*H225</f>
        <v>0.0092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8" t="s">
        <v>147</v>
      </c>
      <c r="AT225" s="248" t="s">
        <v>143</v>
      </c>
      <c r="AU225" s="248" t="s">
        <v>148</v>
      </c>
      <c r="AY225" s="17" t="s">
        <v>140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148</v>
      </c>
      <c r="BK225" s="249">
        <f>ROUND(I225*H225,2)</f>
        <v>0</v>
      </c>
      <c r="BL225" s="17" t="s">
        <v>147</v>
      </c>
      <c r="BM225" s="248" t="s">
        <v>266</v>
      </c>
    </row>
    <row r="226" spans="1:65" s="2" customFormat="1" ht="16.5" customHeight="1">
      <c r="A226" s="38"/>
      <c r="B226" s="39"/>
      <c r="C226" s="236" t="s">
        <v>7</v>
      </c>
      <c r="D226" s="236" t="s">
        <v>143</v>
      </c>
      <c r="E226" s="237" t="s">
        <v>267</v>
      </c>
      <c r="F226" s="238" t="s">
        <v>268</v>
      </c>
      <c r="G226" s="239" t="s">
        <v>253</v>
      </c>
      <c r="H226" s="240">
        <v>1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42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0.00156</v>
      </c>
      <c r="T226" s="247">
        <f>S226*H226</f>
        <v>0.00156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147</v>
      </c>
      <c r="AT226" s="248" t="s">
        <v>143</v>
      </c>
      <c r="AU226" s="248" t="s">
        <v>148</v>
      </c>
      <c r="AY226" s="17" t="s">
        <v>140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7" t="s">
        <v>148</v>
      </c>
      <c r="BK226" s="249">
        <f>ROUND(I226*H226,2)</f>
        <v>0</v>
      </c>
      <c r="BL226" s="17" t="s">
        <v>147</v>
      </c>
      <c r="BM226" s="248" t="s">
        <v>269</v>
      </c>
    </row>
    <row r="227" spans="1:65" s="2" customFormat="1" ht="16.5" customHeight="1">
      <c r="A227" s="38"/>
      <c r="B227" s="39"/>
      <c r="C227" s="236" t="s">
        <v>270</v>
      </c>
      <c r="D227" s="236" t="s">
        <v>143</v>
      </c>
      <c r="E227" s="237" t="s">
        <v>271</v>
      </c>
      <c r="F227" s="238" t="s">
        <v>272</v>
      </c>
      <c r="G227" s="239" t="s">
        <v>253</v>
      </c>
      <c r="H227" s="240">
        <v>2</v>
      </c>
      <c r="I227" s="241"/>
      <c r="J227" s="242">
        <f>ROUND(I227*H227,2)</f>
        <v>0</v>
      </c>
      <c r="K227" s="243"/>
      <c r="L227" s="44"/>
      <c r="M227" s="244" t="s">
        <v>1</v>
      </c>
      <c r="N227" s="245" t="s">
        <v>42</v>
      </c>
      <c r="O227" s="91"/>
      <c r="P227" s="246">
        <f>O227*H227</f>
        <v>0</v>
      </c>
      <c r="Q227" s="246">
        <v>0</v>
      </c>
      <c r="R227" s="246">
        <f>Q227*H227</f>
        <v>0</v>
      </c>
      <c r="S227" s="246">
        <v>0.00086</v>
      </c>
      <c r="T227" s="247">
        <f>S227*H227</f>
        <v>0.00172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8" t="s">
        <v>147</v>
      </c>
      <c r="AT227" s="248" t="s">
        <v>143</v>
      </c>
      <c r="AU227" s="248" t="s">
        <v>148</v>
      </c>
      <c r="AY227" s="17" t="s">
        <v>140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7" t="s">
        <v>148</v>
      </c>
      <c r="BK227" s="249">
        <f>ROUND(I227*H227,2)</f>
        <v>0</v>
      </c>
      <c r="BL227" s="17" t="s">
        <v>147</v>
      </c>
      <c r="BM227" s="248" t="s">
        <v>273</v>
      </c>
    </row>
    <row r="228" spans="1:65" s="2" customFormat="1" ht="21.75" customHeight="1">
      <c r="A228" s="38"/>
      <c r="B228" s="39"/>
      <c r="C228" s="236" t="s">
        <v>274</v>
      </c>
      <c r="D228" s="236" t="s">
        <v>143</v>
      </c>
      <c r="E228" s="237" t="s">
        <v>275</v>
      </c>
      <c r="F228" s="238" t="s">
        <v>276</v>
      </c>
      <c r="G228" s="239" t="s">
        <v>155</v>
      </c>
      <c r="H228" s="240">
        <v>3.528</v>
      </c>
      <c r="I228" s="241"/>
      <c r="J228" s="242">
        <f>ROUND(I228*H228,2)</f>
        <v>0</v>
      </c>
      <c r="K228" s="243"/>
      <c r="L228" s="44"/>
      <c r="M228" s="244" t="s">
        <v>1</v>
      </c>
      <c r="N228" s="245" t="s">
        <v>42</v>
      </c>
      <c r="O228" s="91"/>
      <c r="P228" s="246">
        <f>O228*H228</f>
        <v>0</v>
      </c>
      <c r="Q228" s="246">
        <v>0</v>
      </c>
      <c r="R228" s="246">
        <f>Q228*H228</f>
        <v>0</v>
      </c>
      <c r="S228" s="246">
        <v>0.01725</v>
      </c>
      <c r="T228" s="247">
        <f>S228*H228</f>
        <v>0.060858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8" t="s">
        <v>147</v>
      </c>
      <c r="AT228" s="248" t="s">
        <v>143</v>
      </c>
      <c r="AU228" s="248" t="s">
        <v>148</v>
      </c>
      <c r="AY228" s="17" t="s">
        <v>140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7" t="s">
        <v>148</v>
      </c>
      <c r="BK228" s="249">
        <f>ROUND(I228*H228,2)</f>
        <v>0</v>
      </c>
      <c r="BL228" s="17" t="s">
        <v>147</v>
      </c>
      <c r="BM228" s="248" t="s">
        <v>277</v>
      </c>
    </row>
    <row r="229" spans="1:51" s="13" customFormat="1" ht="12">
      <c r="A229" s="13"/>
      <c r="B229" s="250"/>
      <c r="C229" s="251"/>
      <c r="D229" s="252" t="s">
        <v>157</v>
      </c>
      <c r="E229" s="253" t="s">
        <v>1</v>
      </c>
      <c r="F229" s="254" t="s">
        <v>278</v>
      </c>
      <c r="G229" s="251"/>
      <c r="H229" s="255">
        <v>3.528</v>
      </c>
      <c r="I229" s="256"/>
      <c r="J229" s="251"/>
      <c r="K229" s="251"/>
      <c r="L229" s="257"/>
      <c r="M229" s="258"/>
      <c r="N229" s="259"/>
      <c r="O229" s="259"/>
      <c r="P229" s="259"/>
      <c r="Q229" s="259"/>
      <c r="R229" s="259"/>
      <c r="S229" s="259"/>
      <c r="T229" s="26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1" t="s">
        <v>157</v>
      </c>
      <c r="AU229" s="261" t="s">
        <v>148</v>
      </c>
      <c r="AV229" s="13" t="s">
        <v>148</v>
      </c>
      <c r="AW229" s="13" t="s">
        <v>32</v>
      </c>
      <c r="AX229" s="13" t="s">
        <v>84</v>
      </c>
      <c r="AY229" s="261" t="s">
        <v>140</v>
      </c>
    </row>
    <row r="230" spans="1:65" s="2" customFormat="1" ht="21.75" customHeight="1">
      <c r="A230" s="38"/>
      <c r="B230" s="39"/>
      <c r="C230" s="236" t="s">
        <v>279</v>
      </c>
      <c r="D230" s="236" t="s">
        <v>143</v>
      </c>
      <c r="E230" s="237" t="s">
        <v>280</v>
      </c>
      <c r="F230" s="238" t="s">
        <v>281</v>
      </c>
      <c r="G230" s="239" t="s">
        <v>146</v>
      </c>
      <c r="H230" s="240">
        <v>1</v>
      </c>
      <c r="I230" s="241"/>
      <c r="J230" s="242">
        <f>ROUND(I230*H230,2)</f>
        <v>0</v>
      </c>
      <c r="K230" s="243"/>
      <c r="L230" s="44"/>
      <c r="M230" s="244" t="s">
        <v>1</v>
      </c>
      <c r="N230" s="245" t="s">
        <v>42</v>
      </c>
      <c r="O230" s="91"/>
      <c r="P230" s="246">
        <f>O230*H230</f>
        <v>0</v>
      </c>
      <c r="Q230" s="246">
        <v>0</v>
      </c>
      <c r="R230" s="246">
        <f>Q230*H230</f>
        <v>0</v>
      </c>
      <c r="S230" s="246">
        <v>0.131</v>
      </c>
      <c r="T230" s="247">
        <f>S230*H230</f>
        <v>0.131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8" t="s">
        <v>147</v>
      </c>
      <c r="AT230" s="248" t="s">
        <v>143</v>
      </c>
      <c r="AU230" s="248" t="s">
        <v>148</v>
      </c>
      <c r="AY230" s="17" t="s">
        <v>140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7" t="s">
        <v>148</v>
      </c>
      <c r="BK230" s="249">
        <f>ROUND(I230*H230,2)</f>
        <v>0</v>
      </c>
      <c r="BL230" s="17" t="s">
        <v>147</v>
      </c>
      <c r="BM230" s="248" t="s">
        <v>282</v>
      </c>
    </row>
    <row r="231" spans="1:65" s="2" customFormat="1" ht="21.75" customHeight="1">
      <c r="A231" s="38"/>
      <c r="B231" s="39"/>
      <c r="C231" s="236" t="s">
        <v>283</v>
      </c>
      <c r="D231" s="236" t="s">
        <v>143</v>
      </c>
      <c r="E231" s="237" t="s">
        <v>284</v>
      </c>
      <c r="F231" s="238" t="s">
        <v>285</v>
      </c>
      <c r="G231" s="239" t="s">
        <v>146</v>
      </c>
      <c r="H231" s="240">
        <v>1</v>
      </c>
      <c r="I231" s="241"/>
      <c r="J231" s="242">
        <f>ROUND(I231*H231,2)</f>
        <v>0</v>
      </c>
      <c r="K231" s="243"/>
      <c r="L231" s="44"/>
      <c r="M231" s="244" t="s">
        <v>1</v>
      </c>
      <c r="N231" s="245" t="s">
        <v>42</v>
      </c>
      <c r="O231" s="91"/>
      <c r="P231" s="246">
        <f>O231*H231</f>
        <v>0</v>
      </c>
      <c r="Q231" s="246">
        <v>0</v>
      </c>
      <c r="R231" s="246">
        <f>Q231*H231</f>
        <v>0</v>
      </c>
      <c r="S231" s="246">
        <v>0.1104</v>
      </c>
      <c r="T231" s="247">
        <f>S231*H231</f>
        <v>0.1104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8" t="s">
        <v>147</v>
      </c>
      <c r="AT231" s="248" t="s">
        <v>143</v>
      </c>
      <c r="AU231" s="248" t="s">
        <v>148</v>
      </c>
      <c r="AY231" s="17" t="s">
        <v>140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7" t="s">
        <v>148</v>
      </c>
      <c r="BK231" s="249">
        <f>ROUND(I231*H231,2)</f>
        <v>0</v>
      </c>
      <c r="BL231" s="17" t="s">
        <v>147</v>
      </c>
      <c r="BM231" s="248" t="s">
        <v>286</v>
      </c>
    </row>
    <row r="232" spans="1:65" s="2" customFormat="1" ht="21.75" customHeight="1">
      <c r="A232" s="38"/>
      <c r="B232" s="39"/>
      <c r="C232" s="236" t="s">
        <v>287</v>
      </c>
      <c r="D232" s="236" t="s">
        <v>143</v>
      </c>
      <c r="E232" s="237" t="s">
        <v>288</v>
      </c>
      <c r="F232" s="238" t="s">
        <v>289</v>
      </c>
      <c r="G232" s="239" t="s">
        <v>155</v>
      </c>
      <c r="H232" s="240">
        <v>31.94</v>
      </c>
      <c r="I232" s="241"/>
      <c r="J232" s="242">
        <f>ROUND(I232*H232,2)</f>
        <v>0</v>
      </c>
      <c r="K232" s="243"/>
      <c r="L232" s="44"/>
      <c r="M232" s="244" t="s">
        <v>1</v>
      </c>
      <c r="N232" s="245" t="s">
        <v>42</v>
      </c>
      <c r="O232" s="91"/>
      <c r="P232" s="246">
        <f>O232*H232</f>
        <v>0</v>
      </c>
      <c r="Q232" s="246">
        <v>0</v>
      </c>
      <c r="R232" s="246">
        <f>Q232*H232</f>
        <v>0</v>
      </c>
      <c r="S232" s="246">
        <v>0.003</v>
      </c>
      <c r="T232" s="247">
        <f>S232*H232</f>
        <v>0.09582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8" t="s">
        <v>147</v>
      </c>
      <c r="AT232" s="248" t="s">
        <v>143</v>
      </c>
      <c r="AU232" s="248" t="s">
        <v>148</v>
      </c>
      <c r="AY232" s="17" t="s">
        <v>140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7" t="s">
        <v>148</v>
      </c>
      <c r="BK232" s="249">
        <f>ROUND(I232*H232,2)</f>
        <v>0</v>
      </c>
      <c r="BL232" s="17" t="s">
        <v>147</v>
      </c>
      <c r="BM232" s="248" t="s">
        <v>290</v>
      </c>
    </row>
    <row r="233" spans="1:51" s="13" customFormat="1" ht="12">
      <c r="A233" s="13"/>
      <c r="B233" s="250"/>
      <c r="C233" s="251"/>
      <c r="D233" s="252" t="s">
        <v>157</v>
      </c>
      <c r="E233" s="253" t="s">
        <v>1</v>
      </c>
      <c r="F233" s="254" t="s">
        <v>225</v>
      </c>
      <c r="G233" s="251"/>
      <c r="H233" s="255">
        <v>31.94</v>
      </c>
      <c r="I233" s="256"/>
      <c r="J233" s="251"/>
      <c r="K233" s="251"/>
      <c r="L233" s="257"/>
      <c r="M233" s="258"/>
      <c r="N233" s="259"/>
      <c r="O233" s="259"/>
      <c r="P233" s="259"/>
      <c r="Q233" s="259"/>
      <c r="R233" s="259"/>
      <c r="S233" s="259"/>
      <c r="T233" s="26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1" t="s">
        <v>157</v>
      </c>
      <c r="AU233" s="261" t="s">
        <v>148</v>
      </c>
      <c r="AV233" s="13" t="s">
        <v>148</v>
      </c>
      <c r="AW233" s="13" t="s">
        <v>32</v>
      </c>
      <c r="AX233" s="13" t="s">
        <v>84</v>
      </c>
      <c r="AY233" s="261" t="s">
        <v>140</v>
      </c>
    </row>
    <row r="234" spans="1:65" s="2" customFormat="1" ht="16.5" customHeight="1">
      <c r="A234" s="38"/>
      <c r="B234" s="39"/>
      <c r="C234" s="236" t="s">
        <v>291</v>
      </c>
      <c r="D234" s="236" t="s">
        <v>143</v>
      </c>
      <c r="E234" s="237" t="s">
        <v>292</v>
      </c>
      <c r="F234" s="238" t="s">
        <v>293</v>
      </c>
      <c r="G234" s="239" t="s">
        <v>172</v>
      </c>
      <c r="H234" s="240">
        <v>25.11</v>
      </c>
      <c r="I234" s="241"/>
      <c r="J234" s="242">
        <f>ROUND(I234*H234,2)</f>
        <v>0</v>
      </c>
      <c r="K234" s="243"/>
      <c r="L234" s="44"/>
      <c r="M234" s="244" t="s">
        <v>1</v>
      </c>
      <c r="N234" s="245" t="s">
        <v>42</v>
      </c>
      <c r="O234" s="91"/>
      <c r="P234" s="246">
        <f>O234*H234</f>
        <v>0</v>
      </c>
      <c r="Q234" s="246">
        <v>0</v>
      </c>
      <c r="R234" s="246">
        <f>Q234*H234</f>
        <v>0</v>
      </c>
      <c r="S234" s="246">
        <v>0.0003</v>
      </c>
      <c r="T234" s="247">
        <f>S234*H234</f>
        <v>0.007532999999999999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8" t="s">
        <v>147</v>
      </c>
      <c r="AT234" s="248" t="s">
        <v>143</v>
      </c>
      <c r="AU234" s="248" t="s">
        <v>148</v>
      </c>
      <c r="AY234" s="17" t="s">
        <v>140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17" t="s">
        <v>148</v>
      </c>
      <c r="BK234" s="249">
        <f>ROUND(I234*H234,2)</f>
        <v>0</v>
      </c>
      <c r="BL234" s="17" t="s">
        <v>147</v>
      </c>
      <c r="BM234" s="248" t="s">
        <v>294</v>
      </c>
    </row>
    <row r="235" spans="1:51" s="13" customFormat="1" ht="12">
      <c r="A235" s="13"/>
      <c r="B235" s="250"/>
      <c r="C235" s="251"/>
      <c r="D235" s="252" t="s">
        <v>157</v>
      </c>
      <c r="E235" s="253" t="s">
        <v>1</v>
      </c>
      <c r="F235" s="254" t="s">
        <v>295</v>
      </c>
      <c r="G235" s="251"/>
      <c r="H235" s="255">
        <v>25.11</v>
      </c>
      <c r="I235" s="256"/>
      <c r="J235" s="251"/>
      <c r="K235" s="251"/>
      <c r="L235" s="257"/>
      <c r="M235" s="258"/>
      <c r="N235" s="259"/>
      <c r="O235" s="259"/>
      <c r="P235" s="259"/>
      <c r="Q235" s="259"/>
      <c r="R235" s="259"/>
      <c r="S235" s="259"/>
      <c r="T235" s="26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1" t="s">
        <v>157</v>
      </c>
      <c r="AU235" s="261" t="s">
        <v>148</v>
      </c>
      <c r="AV235" s="13" t="s">
        <v>148</v>
      </c>
      <c r="AW235" s="13" t="s">
        <v>32</v>
      </c>
      <c r="AX235" s="13" t="s">
        <v>84</v>
      </c>
      <c r="AY235" s="261" t="s">
        <v>140</v>
      </c>
    </row>
    <row r="236" spans="1:65" s="2" customFormat="1" ht="16.5" customHeight="1">
      <c r="A236" s="38"/>
      <c r="B236" s="39"/>
      <c r="C236" s="236" t="s">
        <v>296</v>
      </c>
      <c r="D236" s="236" t="s">
        <v>143</v>
      </c>
      <c r="E236" s="237" t="s">
        <v>297</v>
      </c>
      <c r="F236" s="238" t="s">
        <v>298</v>
      </c>
      <c r="G236" s="239" t="s">
        <v>155</v>
      </c>
      <c r="H236" s="240">
        <v>31.94</v>
      </c>
      <c r="I236" s="241"/>
      <c r="J236" s="242">
        <f>ROUND(I236*H236,2)</f>
        <v>0</v>
      </c>
      <c r="K236" s="243"/>
      <c r="L236" s="44"/>
      <c r="M236" s="244" t="s">
        <v>1</v>
      </c>
      <c r="N236" s="245" t="s">
        <v>42</v>
      </c>
      <c r="O236" s="91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8" t="s">
        <v>147</v>
      </c>
      <c r="AT236" s="248" t="s">
        <v>143</v>
      </c>
      <c r="AU236" s="248" t="s">
        <v>148</v>
      </c>
      <c r="AY236" s="17" t="s">
        <v>140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7" t="s">
        <v>148</v>
      </c>
      <c r="BK236" s="249">
        <f>ROUND(I236*H236,2)</f>
        <v>0</v>
      </c>
      <c r="BL236" s="17" t="s">
        <v>147</v>
      </c>
      <c r="BM236" s="248" t="s">
        <v>299</v>
      </c>
    </row>
    <row r="237" spans="1:51" s="13" customFormat="1" ht="12">
      <c r="A237" s="13"/>
      <c r="B237" s="250"/>
      <c r="C237" s="251"/>
      <c r="D237" s="252" t="s">
        <v>157</v>
      </c>
      <c r="E237" s="253" t="s">
        <v>1</v>
      </c>
      <c r="F237" s="254" t="s">
        <v>225</v>
      </c>
      <c r="G237" s="251"/>
      <c r="H237" s="255">
        <v>31.94</v>
      </c>
      <c r="I237" s="256"/>
      <c r="J237" s="251"/>
      <c r="K237" s="251"/>
      <c r="L237" s="257"/>
      <c r="M237" s="258"/>
      <c r="N237" s="259"/>
      <c r="O237" s="259"/>
      <c r="P237" s="259"/>
      <c r="Q237" s="259"/>
      <c r="R237" s="259"/>
      <c r="S237" s="259"/>
      <c r="T237" s="26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1" t="s">
        <v>157</v>
      </c>
      <c r="AU237" s="261" t="s">
        <v>148</v>
      </c>
      <c r="AV237" s="13" t="s">
        <v>148</v>
      </c>
      <c r="AW237" s="13" t="s">
        <v>32</v>
      </c>
      <c r="AX237" s="13" t="s">
        <v>84</v>
      </c>
      <c r="AY237" s="261" t="s">
        <v>140</v>
      </c>
    </row>
    <row r="238" spans="1:65" s="2" customFormat="1" ht="21.75" customHeight="1">
      <c r="A238" s="38"/>
      <c r="B238" s="39"/>
      <c r="C238" s="236" t="s">
        <v>300</v>
      </c>
      <c r="D238" s="236" t="s">
        <v>143</v>
      </c>
      <c r="E238" s="237" t="s">
        <v>301</v>
      </c>
      <c r="F238" s="238" t="s">
        <v>302</v>
      </c>
      <c r="G238" s="239" t="s">
        <v>303</v>
      </c>
      <c r="H238" s="240">
        <v>3.588</v>
      </c>
      <c r="I238" s="241"/>
      <c r="J238" s="242">
        <f>ROUND(I238*H238,2)</f>
        <v>0</v>
      </c>
      <c r="K238" s="243"/>
      <c r="L238" s="44"/>
      <c r="M238" s="244" t="s">
        <v>1</v>
      </c>
      <c r="N238" s="245" t="s">
        <v>42</v>
      </c>
      <c r="O238" s="91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8" t="s">
        <v>147</v>
      </c>
      <c r="AT238" s="248" t="s">
        <v>143</v>
      </c>
      <c r="AU238" s="248" t="s">
        <v>148</v>
      </c>
      <c r="AY238" s="17" t="s">
        <v>140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148</v>
      </c>
      <c r="BK238" s="249">
        <f>ROUND(I238*H238,2)</f>
        <v>0</v>
      </c>
      <c r="BL238" s="17" t="s">
        <v>147</v>
      </c>
      <c r="BM238" s="248" t="s">
        <v>304</v>
      </c>
    </row>
    <row r="239" spans="1:65" s="2" customFormat="1" ht="21.75" customHeight="1">
      <c r="A239" s="38"/>
      <c r="B239" s="39"/>
      <c r="C239" s="236" t="s">
        <v>305</v>
      </c>
      <c r="D239" s="236" t="s">
        <v>143</v>
      </c>
      <c r="E239" s="237" t="s">
        <v>306</v>
      </c>
      <c r="F239" s="238" t="s">
        <v>307</v>
      </c>
      <c r="G239" s="239" t="s">
        <v>303</v>
      </c>
      <c r="H239" s="240">
        <v>3.588</v>
      </c>
      <c r="I239" s="241"/>
      <c r="J239" s="242">
        <f>ROUND(I239*H239,2)</f>
        <v>0</v>
      </c>
      <c r="K239" s="243"/>
      <c r="L239" s="44"/>
      <c r="M239" s="244" t="s">
        <v>1</v>
      </c>
      <c r="N239" s="245" t="s">
        <v>42</v>
      </c>
      <c r="O239" s="91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8" t="s">
        <v>147</v>
      </c>
      <c r="AT239" s="248" t="s">
        <v>143</v>
      </c>
      <c r="AU239" s="248" t="s">
        <v>148</v>
      </c>
      <c r="AY239" s="17" t="s">
        <v>140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7" t="s">
        <v>148</v>
      </c>
      <c r="BK239" s="249">
        <f>ROUND(I239*H239,2)</f>
        <v>0</v>
      </c>
      <c r="BL239" s="17" t="s">
        <v>147</v>
      </c>
      <c r="BM239" s="248" t="s">
        <v>308</v>
      </c>
    </row>
    <row r="240" spans="1:65" s="2" customFormat="1" ht="21.75" customHeight="1">
      <c r="A240" s="38"/>
      <c r="B240" s="39"/>
      <c r="C240" s="236" t="s">
        <v>309</v>
      </c>
      <c r="D240" s="236" t="s">
        <v>143</v>
      </c>
      <c r="E240" s="237" t="s">
        <v>310</v>
      </c>
      <c r="F240" s="238" t="s">
        <v>311</v>
      </c>
      <c r="G240" s="239" t="s">
        <v>303</v>
      </c>
      <c r="H240" s="240">
        <v>3.588</v>
      </c>
      <c r="I240" s="241"/>
      <c r="J240" s="242">
        <f>ROUND(I240*H240,2)</f>
        <v>0</v>
      </c>
      <c r="K240" s="243"/>
      <c r="L240" s="44"/>
      <c r="M240" s="244" t="s">
        <v>1</v>
      </c>
      <c r="N240" s="245" t="s">
        <v>42</v>
      </c>
      <c r="O240" s="91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8" t="s">
        <v>147</v>
      </c>
      <c r="AT240" s="248" t="s">
        <v>143</v>
      </c>
      <c r="AU240" s="248" t="s">
        <v>148</v>
      </c>
      <c r="AY240" s="17" t="s">
        <v>140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17" t="s">
        <v>148</v>
      </c>
      <c r="BK240" s="249">
        <f>ROUND(I240*H240,2)</f>
        <v>0</v>
      </c>
      <c r="BL240" s="17" t="s">
        <v>147</v>
      </c>
      <c r="BM240" s="248" t="s">
        <v>312</v>
      </c>
    </row>
    <row r="241" spans="1:65" s="2" customFormat="1" ht="21.75" customHeight="1">
      <c r="A241" s="38"/>
      <c r="B241" s="39"/>
      <c r="C241" s="236" t="s">
        <v>313</v>
      </c>
      <c r="D241" s="236" t="s">
        <v>143</v>
      </c>
      <c r="E241" s="237" t="s">
        <v>314</v>
      </c>
      <c r="F241" s="238" t="s">
        <v>315</v>
      </c>
      <c r="G241" s="239" t="s">
        <v>303</v>
      </c>
      <c r="H241" s="240">
        <v>3.588</v>
      </c>
      <c r="I241" s="241"/>
      <c r="J241" s="242">
        <f>ROUND(I241*H241,2)</f>
        <v>0</v>
      </c>
      <c r="K241" s="243"/>
      <c r="L241" s="44"/>
      <c r="M241" s="244" t="s">
        <v>1</v>
      </c>
      <c r="N241" s="245" t="s">
        <v>42</v>
      </c>
      <c r="O241" s="91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8" t="s">
        <v>147</v>
      </c>
      <c r="AT241" s="248" t="s">
        <v>143</v>
      </c>
      <c r="AU241" s="248" t="s">
        <v>148</v>
      </c>
      <c r="AY241" s="17" t="s">
        <v>140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17" t="s">
        <v>148</v>
      </c>
      <c r="BK241" s="249">
        <f>ROUND(I241*H241,2)</f>
        <v>0</v>
      </c>
      <c r="BL241" s="17" t="s">
        <v>147</v>
      </c>
      <c r="BM241" s="248" t="s">
        <v>316</v>
      </c>
    </row>
    <row r="242" spans="1:63" s="12" customFormat="1" ht="22.8" customHeight="1">
      <c r="A242" s="12"/>
      <c r="B242" s="220"/>
      <c r="C242" s="221"/>
      <c r="D242" s="222" t="s">
        <v>75</v>
      </c>
      <c r="E242" s="234" t="s">
        <v>317</v>
      </c>
      <c r="F242" s="234" t="s">
        <v>318</v>
      </c>
      <c r="G242" s="221"/>
      <c r="H242" s="221"/>
      <c r="I242" s="224"/>
      <c r="J242" s="235">
        <f>BK242</f>
        <v>0</v>
      </c>
      <c r="K242" s="221"/>
      <c r="L242" s="226"/>
      <c r="M242" s="227"/>
      <c r="N242" s="228"/>
      <c r="O242" s="228"/>
      <c r="P242" s="229">
        <f>P243</f>
        <v>0</v>
      </c>
      <c r="Q242" s="228"/>
      <c r="R242" s="229">
        <f>R243</f>
        <v>0</v>
      </c>
      <c r="S242" s="228"/>
      <c r="T242" s="230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1" t="s">
        <v>84</v>
      </c>
      <c r="AT242" s="232" t="s">
        <v>75</v>
      </c>
      <c r="AU242" s="232" t="s">
        <v>84</v>
      </c>
      <c r="AY242" s="231" t="s">
        <v>140</v>
      </c>
      <c r="BK242" s="233">
        <f>BK243</f>
        <v>0</v>
      </c>
    </row>
    <row r="243" spans="1:65" s="2" customFormat="1" ht="16.5" customHeight="1">
      <c r="A243" s="38"/>
      <c r="B243" s="39"/>
      <c r="C243" s="236" t="s">
        <v>319</v>
      </c>
      <c r="D243" s="236" t="s">
        <v>143</v>
      </c>
      <c r="E243" s="237" t="s">
        <v>320</v>
      </c>
      <c r="F243" s="238" t="s">
        <v>321</v>
      </c>
      <c r="G243" s="239" t="s">
        <v>303</v>
      </c>
      <c r="H243" s="240">
        <v>3.869</v>
      </c>
      <c r="I243" s="241"/>
      <c r="J243" s="242">
        <f>ROUND(I243*H243,2)</f>
        <v>0</v>
      </c>
      <c r="K243" s="243"/>
      <c r="L243" s="44"/>
      <c r="M243" s="244" t="s">
        <v>1</v>
      </c>
      <c r="N243" s="245" t="s">
        <v>42</v>
      </c>
      <c r="O243" s="91"/>
      <c r="P243" s="246">
        <f>O243*H243</f>
        <v>0</v>
      </c>
      <c r="Q243" s="246">
        <v>0</v>
      </c>
      <c r="R243" s="246">
        <f>Q243*H243</f>
        <v>0</v>
      </c>
      <c r="S243" s="246">
        <v>0</v>
      </c>
      <c r="T243" s="24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8" t="s">
        <v>147</v>
      </c>
      <c r="AT243" s="248" t="s">
        <v>143</v>
      </c>
      <c r="AU243" s="248" t="s">
        <v>148</v>
      </c>
      <c r="AY243" s="17" t="s">
        <v>140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17" t="s">
        <v>148</v>
      </c>
      <c r="BK243" s="249">
        <f>ROUND(I243*H243,2)</f>
        <v>0</v>
      </c>
      <c r="BL243" s="17" t="s">
        <v>147</v>
      </c>
      <c r="BM243" s="248" t="s">
        <v>322</v>
      </c>
    </row>
    <row r="244" spans="1:63" s="12" customFormat="1" ht="25.9" customHeight="1">
      <c r="A244" s="12"/>
      <c r="B244" s="220"/>
      <c r="C244" s="221"/>
      <c r="D244" s="222" t="s">
        <v>75</v>
      </c>
      <c r="E244" s="223" t="s">
        <v>323</v>
      </c>
      <c r="F244" s="223" t="s">
        <v>324</v>
      </c>
      <c r="G244" s="221"/>
      <c r="H244" s="221"/>
      <c r="I244" s="224"/>
      <c r="J244" s="225">
        <f>BK244</f>
        <v>0</v>
      </c>
      <c r="K244" s="221"/>
      <c r="L244" s="226"/>
      <c r="M244" s="227"/>
      <c r="N244" s="228"/>
      <c r="O244" s="228"/>
      <c r="P244" s="229">
        <f>P245+P253+P255+P269+P278+P287+P300+P322+P355+P357</f>
        <v>0</v>
      </c>
      <c r="Q244" s="228"/>
      <c r="R244" s="229">
        <f>R245+R253+R255+R269+R278+R287+R300+R322+R355+R357</f>
        <v>1.7630725500000002</v>
      </c>
      <c r="S244" s="228"/>
      <c r="T244" s="230">
        <f>T245+T253+T255+T269+T278+T287+T300+T322+T355+T357</f>
        <v>0.020238660000000002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1" t="s">
        <v>148</v>
      </c>
      <c r="AT244" s="232" t="s">
        <v>75</v>
      </c>
      <c r="AU244" s="232" t="s">
        <v>76</v>
      </c>
      <c r="AY244" s="231" t="s">
        <v>140</v>
      </c>
      <c r="BK244" s="233">
        <f>BK245+BK253+BK255+BK269+BK278+BK287+BK300+BK322+BK355+BK357</f>
        <v>0</v>
      </c>
    </row>
    <row r="245" spans="1:63" s="12" customFormat="1" ht="22.8" customHeight="1">
      <c r="A245" s="12"/>
      <c r="B245" s="220"/>
      <c r="C245" s="221"/>
      <c r="D245" s="222" t="s">
        <v>75</v>
      </c>
      <c r="E245" s="234" t="s">
        <v>325</v>
      </c>
      <c r="F245" s="234" t="s">
        <v>326</v>
      </c>
      <c r="G245" s="221"/>
      <c r="H245" s="221"/>
      <c r="I245" s="224"/>
      <c r="J245" s="235">
        <f>BK245</f>
        <v>0</v>
      </c>
      <c r="K245" s="221"/>
      <c r="L245" s="226"/>
      <c r="M245" s="227"/>
      <c r="N245" s="228"/>
      <c r="O245" s="228"/>
      <c r="P245" s="229">
        <f>SUM(P246:P252)</f>
        <v>0</v>
      </c>
      <c r="Q245" s="228"/>
      <c r="R245" s="229">
        <f>SUM(R246:R252)</f>
        <v>0.05927399999999999</v>
      </c>
      <c r="S245" s="228"/>
      <c r="T245" s="230">
        <f>SUM(T246:T252)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31" t="s">
        <v>148</v>
      </c>
      <c r="AT245" s="232" t="s">
        <v>75</v>
      </c>
      <c r="AU245" s="232" t="s">
        <v>84</v>
      </c>
      <c r="AY245" s="231" t="s">
        <v>140</v>
      </c>
      <c r="BK245" s="233">
        <f>SUM(BK246:BK252)</f>
        <v>0</v>
      </c>
    </row>
    <row r="246" spans="1:65" s="2" customFormat="1" ht="21.75" customHeight="1">
      <c r="A246" s="38"/>
      <c r="B246" s="39"/>
      <c r="C246" s="236" t="s">
        <v>327</v>
      </c>
      <c r="D246" s="236" t="s">
        <v>143</v>
      </c>
      <c r="E246" s="237" t="s">
        <v>328</v>
      </c>
      <c r="F246" s="238" t="s">
        <v>329</v>
      </c>
      <c r="G246" s="239" t="s">
        <v>155</v>
      </c>
      <c r="H246" s="240">
        <v>5.822</v>
      </c>
      <c r="I246" s="241"/>
      <c r="J246" s="242">
        <f>ROUND(I246*H246,2)</f>
        <v>0</v>
      </c>
      <c r="K246" s="243"/>
      <c r="L246" s="44"/>
      <c r="M246" s="244" t="s">
        <v>1</v>
      </c>
      <c r="N246" s="245" t="s">
        <v>42</v>
      </c>
      <c r="O246" s="91"/>
      <c r="P246" s="246">
        <f>O246*H246</f>
        <v>0</v>
      </c>
      <c r="Q246" s="246">
        <v>0.0045</v>
      </c>
      <c r="R246" s="246">
        <f>Q246*H246</f>
        <v>0.026198999999999997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246</v>
      </c>
      <c r="AT246" s="248" t="s">
        <v>143</v>
      </c>
      <c r="AU246" s="248" t="s">
        <v>148</v>
      </c>
      <c r="AY246" s="17" t="s">
        <v>140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7" t="s">
        <v>148</v>
      </c>
      <c r="BK246" s="249">
        <f>ROUND(I246*H246,2)</f>
        <v>0</v>
      </c>
      <c r="BL246" s="17" t="s">
        <v>246</v>
      </c>
      <c r="BM246" s="248" t="s">
        <v>330</v>
      </c>
    </row>
    <row r="247" spans="1:51" s="14" customFormat="1" ht="12">
      <c r="A247" s="14"/>
      <c r="B247" s="262"/>
      <c r="C247" s="263"/>
      <c r="D247" s="252" t="s">
        <v>157</v>
      </c>
      <c r="E247" s="264" t="s">
        <v>1</v>
      </c>
      <c r="F247" s="265" t="s">
        <v>210</v>
      </c>
      <c r="G247" s="263"/>
      <c r="H247" s="264" t="s">
        <v>1</v>
      </c>
      <c r="I247" s="266"/>
      <c r="J247" s="263"/>
      <c r="K247" s="263"/>
      <c r="L247" s="267"/>
      <c r="M247" s="268"/>
      <c r="N247" s="269"/>
      <c r="O247" s="269"/>
      <c r="P247" s="269"/>
      <c r="Q247" s="269"/>
      <c r="R247" s="269"/>
      <c r="S247" s="269"/>
      <c r="T247" s="27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1" t="s">
        <v>157</v>
      </c>
      <c r="AU247" s="271" t="s">
        <v>148</v>
      </c>
      <c r="AV247" s="14" t="s">
        <v>84</v>
      </c>
      <c r="AW247" s="14" t="s">
        <v>32</v>
      </c>
      <c r="AX247" s="14" t="s">
        <v>76</v>
      </c>
      <c r="AY247" s="271" t="s">
        <v>140</v>
      </c>
    </row>
    <row r="248" spans="1:51" s="13" customFormat="1" ht="12">
      <c r="A248" s="13"/>
      <c r="B248" s="250"/>
      <c r="C248" s="251"/>
      <c r="D248" s="252" t="s">
        <v>157</v>
      </c>
      <c r="E248" s="253" t="s">
        <v>1</v>
      </c>
      <c r="F248" s="254" t="s">
        <v>331</v>
      </c>
      <c r="G248" s="251"/>
      <c r="H248" s="255">
        <v>5.822</v>
      </c>
      <c r="I248" s="256"/>
      <c r="J248" s="251"/>
      <c r="K248" s="251"/>
      <c r="L248" s="257"/>
      <c r="M248" s="258"/>
      <c r="N248" s="259"/>
      <c r="O248" s="259"/>
      <c r="P248" s="259"/>
      <c r="Q248" s="259"/>
      <c r="R248" s="259"/>
      <c r="S248" s="259"/>
      <c r="T248" s="26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1" t="s">
        <v>157</v>
      </c>
      <c r="AU248" s="261" t="s">
        <v>148</v>
      </c>
      <c r="AV248" s="13" t="s">
        <v>148</v>
      </c>
      <c r="AW248" s="13" t="s">
        <v>32</v>
      </c>
      <c r="AX248" s="13" t="s">
        <v>84</v>
      </c>
      <c r="AY248" s="261" t="s">
        <v>140</v>
      </c>
    </row>
    <row r="249" spans="1:65" s="2" customFormat="1" ht="21.75" customHeight="1">
      <c r="A249" s="38"/>
      <c r="B249" s="39"/>
      <c r="C249" s="236" t="s">
        <v>332</v>
      </c>
      <c r="D249" s="236" t="s">
        <v>143</v>
      </c>
      <c r="E249" s="237" t="s">
        <v>333</v>
      </c>
      <c r="F249" s="238" t="s">
        <v>334</v>
      </c>
      <c r="G249" s="239" t="s">
        <v>155</v>
      </c>
      <c r="H249" s="240">
        <v>7.35</v>
      </c>
      <c r="I249" s="241"/>
      <c r="J249" s="242">
        <f>ROUND(I249*H249,2)</f>
        <v>0</v>
      </c>
      <c r="K249" s="243"/>
      <c r="L249" s="44"/>
      <c r="M249" s="244" t="s">
        <v>1</v>
      </c>
      <c r="N249" s="245" t="s">
        <v>42</v>
      </c>
      <c r="O249" s="91"/>
      <c r="P249" s="246">
        <f>O249*H249</f>
        <v>0</v>
      </c>
      <c r="Q249" s="246">
        <v>0.0045</v>
      </c>
      <c r="R249" s="246">
        <f>Q249*H249</f>
        <v>0.03307499999999999</v>
      </c>
      <c r="S249" s="246">
        <v>0</v>
      </c>
      <c r="T249" s="24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8" t="s">
        <v>246</v>
      </c>
      <c r="AT249" s="248" t="s">
        <v>143</v>
      </c>
      <c r="AU249" s="248" t="s">
        <v>148</v>
      </c>
      <c r="AY249" s="17" t="s">
        <v>140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17" t="s">
        <v>148</v>
      </c>
      <c r="BK249" s="249">
        <f>ROUND(I249*H249,2)</f>
        <v>0</v>
      </c>
      <c r="BL249" s="17" t="s">
        <v>246</v>
      </c>
      <c r="BM249" s="248" t="s">
        <v>335</v>
      </c>
    </row>
    <row r="250" spans="1:51" s="14" customFormat="1" ht="12">
      <c r="A250" s="14"/>
      <c r="B250" s="262"/>
      <c r="C250" s="263"/>
      <c r="D250" s="252" t="s">
        <v>157</v>
      </c>
      <c r="E250" s="264" t="s">
        <v>1</v>
      </c>
      <c r="F250" s="265" t="s">
        <v>210</v>
      </c>
      <c r="G250" s="263"/>
      <c r="H250" s="264" t="s">
        <v>1</v>
      </c>
      <c r="I250" s="266"/>
      <c r="J250" s="263"/>
      <c r="K250" s="263"/>
      <c r="L250" s="267"/>
      <c r="M250" s="268"/>
      <c r="N250" s="269"/>
      <c r="O250" s="269"/>
      <c r="P250" s="269"/>
      <c r="Q250" s="269"/>
      <c r="R250" s="269"/>
      <c r="S250" s="269"/>
      <c r="T250" s="27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1" t="s">
        <v>157</v>
      </c>
      <c r="AU250" s="271" t="s">
        <v>148</v>
      </c>
      <c r="AV250" s="14" t="s">
        <v>84</v>
      </c>
      <c r="AW250" s="14" t="s">
        <v>32</v>
      </c>
      <c r="AX250" s="14" t="s">
        <v>76</v>
      </c>
      <c r="AY250" s="271" t="s">
        <v>140</v>
      </c>
    </row>
    <row r="251" spans="1:51" s="13" customFormat="1" ht="12">
      <c r="A251" s="13"/>
      <c r="B251" s="250"/>
      <c r="C251" s="251"/>
      <c r="D251" s="252" t="s">
        <v>157</v>
      </c>
      <c r="E251" s="253" t="s">
        <v>1</v>
      </c>
      <c r="F251" s="254" t="s">
        <v>336</v>
      </c>
      <c r="G251" s="251"/>
      <c r="H251" s="255">
        <v>7.35</v>
      </c>
      <c r="I251" s="256"/>
      <c r="J251" s="251"/>
      <c r="K251" s="251"/>
      <c r="L251" s="257"/>
      <c r="M251" s="258"/>
      <c r="N251" s="259"/>
      <c r="O251" s="259"/>
      <c r="P251" s="259"/>
      <c r="Q251" s="259"/>
      <c r="R251" s="259"/>
      <c r="S251" s="259"/>
      <c r="T251" s="26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1" t="s">
        <v>157</v>
      </c>
      <c r="AU251" s="261" t="s">
        <v>148</v>
      </c>
      <c r="AV251" s="13" t="s">
        <v>148</v>
      </c>
      <c r="AW251" s="13" t="s">
        <v>32</v>
      </c>
      <c r="AX251" s="13" t="s">
        <v>84</v>
      </c>
      <c r="AY251" s="261" t="s">
        <v>140</v>
      </c>
    </row>
    <row r="252" spans="1:65" s="2" customFormat="1" ht="21.75" customHeight="1">
      <c r="A252" s="38"/>
      <c r="B252" s="39"/>
      <c r="C252" s="236" t="s">
        <v>337</v>
      </c>
      <c r="D252" s="236" t="s">
        <v>143</v>
      </c>
      <c r="E252" s="237" t="s">
        <v>338</v>
      </c>
      <c r="F252" s="238" t="s">
        <v>339</v>
      </c>
      <c r="G252" s="239" t="s">
        <v>303</v>
      </c>
      <c r="H252" s="240">
        <v>0.059</v>
      </c>
      <c r="I252" s="241"/>
      <c r="J252" s="242">
        <f>ROUND(I252*H252,2)</f>
        <v>0</v>
      </c>
      <c r="K252" s="243"/>
      <c r="L252" s="44"/>
      <c r="M252" s="244" t="s">
        <v>1</v>
      </c>
      <c r="N252" s="245" t="s">
        <v>42</v>
      </c>
      <c r="O252" s="91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8" t="s">
        <v>246</v>
      </c>
      <c r="AT252" s="248" t="s">
        <v>143</v>
      </c>
      <c r="AU252" s="248" t="s">
        <v>148</v>
      </c>
      <c r="AY252" s="17" t="s">
        <v>140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7" t="s">
        <v>148</v>
      </c>
      <c r="BK252" s="249">
        <f>ROUND(I252*H252,2)</f>
        <v>0</v>
      </c>
      <c r="BL252" s="17" t="s">
        <v>246</v>
      </c>
      <c r="BM252" s="248" t="s">
        <v>340</v>
      </c>
    </row>
    <row r="253" spans="1:63" s="12" customFormat="1" ht="22.8" customHeight="1">
      <c r="A253" s="12"/>
      <c r="B253" s="220"/>
      <c r="C253" s="221"/>
      <c r="D253" s="222" t="s">
        <v>75</v>
      </c>
      <c r="E253" s="234" t="s">
        <v>341</v>
      </c>
      <c r="F253" s="234" t="s">
        <v>342</v>
      </c>
      <c r="G253" s="221"/>
      <c r="H253" s="221"/>
      <c r="I253" s="224"/>
      <c r="J253" s="235">
        <f>BK253</f>
        <v>0</v>
      </c>
      <c r="K253" s="221"/>
      <c r="L253" s="226"/>
      <c r="M253" s="227"/>
      <c r="N253" s="228"/>
      <c r="O253" s="228"/>
      <c r="P253" s="229">
        <f>P254</f>
        <v>0</v>
      </c>
      <c r="Q253" s="228"/>
      <c r="R253" s="229">
        <f>R254</f>
        <v>0</v>
      </c>
      <c r="S253" s="228"/>
      <c r="T253" s="230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31" t="s">
        <v>148</v>
      </c>
      <c r="AT253" s="232" t="s">
        <v>75</v>
      </c>
      <c r="AU253" s="232" t="s">
        <v>84</v>
      </c>
      <c r="AY253" s="231" t="s">
        <v>140</v>
      </c>
      <c r="BK253" s="233">
        <f>BK254</f>
        <v>0</v>
      </c>
    </row>
    <row r="254" spans="1:65" s="2" customFormat="1" ht="16.5" customHeight="1">
      <c r="A254" s="38"/>
      <c r="B254" s="39"/>
      <c r="C254" s="236" t="s">
        <v>343</v>
      </c>
      <c r="D254" s="236" t="s">
        <v>143</v>
      </c>
      <c r="E254" s="237" t="s">
        <v>344</v>
      </c>
      <c r="F254" s="238" t="s">
        <v>345</v>
      </c>
      <c r="G254" s="239" t="s">
        <v>346</v>
      </c>
      <c r="H254" s="240">
        <v>1</v>
      </c>
      <c r="I254" s="241"/>
      <c r="J254" s="242">
        <f>ROUND(I254*H254,2)</f>
        <v>0</v>
      </c>
      <c r="K254" s="243"/>
      <c r="L254" s="44"/>
      <c r="M254" s="244" t="s">
        <v>1</v>
      </c>
      <c r="N254" s="245" t="s">
        <v>42</v>
      </c>
      <c r="O254" s="91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246</v>
      </c>
      <c r="AT254" s="248" t="s">
        <v>143</v>
      </c>
      <c r="AU254" s="248" t="s">
        <v>148</v>
      </c>
      <c r="AY254" s="17" t="s">
        <v>140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148</v>
      </c>
      <c r="BK254" s="249">
        <f>ROUND(I254*H254,2)</f>
        <v>0</v>
      </c>
      <c r="BL254" s="17" t="s">
        <v>246</v>
      </c>
      <c r="BM254" s="248" t="s">
        <v>347</v>
      </c>
    </row>
    <row r="255" spans="1:63" s="12" customFormat="1" ht="22.8" customHeight="1">
      <c r="A255" s="12"/>
      <c r="B255" s="220"/>
      <c r="C255" s="221"/>
      <c r="D255" s="222" t="s">
        <v>75</v>
      </c>
      <c r="E255" s="234" t="s">
        <v>348</v>
      </c>
      <c r="F255" s="234" t="s">
        <v>349</v>
      </c>
      <c r="G255" s="221"/>
      <c r="H255" s="221"/>
      <c r="I255" s="224"/>
      <c r="J255" s="235">
        <f>BK255</f>
        <v>0</v>
      </c>
      <c r="K255" s="221"/>
      <c r="L255" s="226"/>
      <c r="M255" s="227"/>
      <c r="N255" s="228"/>
      <c r="O255" s="228"/>
      <c r="P255" s="229">
        <f>SUM(P256:P268)</f>
        <v>0</v>
      </c>
      <c r="Q255" s="228"/>
      <c r="R255" s="229">
        <f>SUM(R256:R268)</f>
        <v>0.10823</v>
      </c>
      <c r="S255" s="228"/>
      <c r="T255" s="230">
        <f>SUM(T256:T268)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1" t="s">
        <v>148</v>
      </c>
      <c r="AT255" s="232" t="s">
        <v>75</v>
      </c>
      <c r="AU255" s="232" t="s">
        <v>84</v>
      </c>
      <c r="AY255" s="231" t="s">
        <v>140</v>
      </c>
      <c r="BK255" s="233">
        <f>SUM(BK256:BK268)</f>
        <v>0</v>
      </c>
    </row>
    <row r="256" spans="1:65" s="2" customFormat="1" ht="21.75" customHeight="1">
      <c r="A256" s="38"/>
      <c r="B256" s="39"/>
      <c r="C256" s="236" t="s">
        <v>350</v>
      </c>
      <c r="D256" s="236" t="s">
        <v>143</v>
      </c>
      <c r="E256" s="237" t="s">
        <v>351</v>
      </c>
      <c r="F256" s="238" t="s">
        <v>352</v>
      </c>
      <c r="G256" s="239" t="s">
        <v>253</v>
      </c>
      <c r="H256" s="240">
        <v>1</v>
      </c>
      <c r="I256" s="241"/>
      <c r="J256" s="242">
        <f>ROUND(I256*H256,2)</f>
        <v>0</v>
      </c>
      <c r="K256" s="243"/>
      <c r="L256" s="44"/>
      <c r="M256" s="244" t="s">
        <v>1</v>
      </c>
      <c r="N256" s="245" t="s">
        <v>42</v>
      </c>
      <c r="O256" s="91"/>
      <c r="P256" s="246">
        <f>O256*H256</f>
        <v>0</v>
      </c>
      <c r="Q256" s="246">
        <v>0.01692</v>
      </c>
      <c r="R256" s="246">
        <f>Q256*H256</f>
        <v>0.01692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246</v>
      </c>
      <c r="AT256" s="248" t="s">
        <v>143</v>
      </c>
      <c r="AU256" s="248" t="s">
        <v>148</v>
      </c>
      <c r="AY256" s="17" t="s">
        <v>140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7" t="s">
        <v>148</v>
      </c>
      <c r="BK256" s="249">
        <f>ROUND(I256*H256,2)</f>
        <v>0</v>
      </c>
      <c r="BL256" s="17" t="s">
        <v>246</v>
      </c>
      <c r="BM256" s="248" t="s">
        <v>353</v>
      </c>
    </row>
    <row r="257" spans="1:65" s="2" customFormat="1" ht="21.75" customHeight="1">
      <c r="A257" s="38"/>
      <c r="B257" s="39"/>
      <c r="C257" s="236" t="s">
        <v>354</v>
      </c>
      <c r="D257" s="236" t="s">
        <v>143</v>
      </c>
      <c r="E257" s="237" t="s">
        <v>355</v>
      </c>
      <c r="F257" s="238" t="s">
        <v>356</v>
      </c>
      <c r="G257" s="239" t="s">
        <v>253</v>
      </c>
      <c r="H257" s="240">
        <v>1</v>
      </c>
      <c r="I257" s="241"/>
      <c r="J257" s="242">
        <f>ROUND(I257*H257,2)</f>
        <v>0</v>
      </c>
      <c r="K257" s="243"/>
      <c r="L257" s="44"/>
      <c r="M257" s="244" t="s">
        <v>1</v>
      </c>
      <c r="N257" s="245" t="s">
        <v>42</v>
      </c>
      <c r="O257" s="91"/>
      <c r="P257" s="246">
        <f>O257*H257</f>
        <v>0</v>
      </c>
      <c r="Q257" s="246">
        <v>0.02775</v>
      </c>
      <c r="R257" s="246">
        <f>Q257*H257</f>
        <v>0.02775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246</v>
      </c>
      <c r="AT257" s="248" t="s">
        <v>143</v>
      </c>
      <c r="AU257" s="248" t="s">
        <v>148</v>
      </c>
      <c r="AY257" s="17" t="s">
        <v>140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7" t="s">
        <v>148</v>
      </c>
      <c r="BK257" s="249">
        <f>ROUND(I257*H257,2)</f>
        <v>0</v>
      </c>
      <c r="BL257" s="17" t="s">
        <v>246</v>
      </c>
      <c r="BM257" s="248" t="s">
        <v>357</v>
      </c>
    </row>
    <row r="258" spans="1:65" s="2" customFormat="1" ht="21.75" customHeight="1">
      <c r="A258" s="38"/>
      <c r="B258" s="39"/>
      <c r="C258" s="236" t="s">
        <v>358</v>
      </c>
      <c r="D258" s="236" t="s">
        <v>143</v>
      </c>
      <c r="E258" s="237" t="s">
        <v>359</v>
      </c>
      <c r="F258" s="238" t="s">
        <v>360</v>
      </c>
      <c r="G258" s="239" t="s">
        <v>253</v>
      </c>
      <c r="H258" s="240">
        <v>1</v>
      </c>
      <c r="I258" s="241"/>
      <c r="J258" s="242">
        <f>ROUND(I258*H258,2)</f>
        <v>0</v>
      </c>
      <c r="K258" s="243"/>
      <c r="L258" s="44"/>
      <c r="M258" s="244" t="s">
        <v>1</v>
      </c>
      <c r="N258" s="245" t="s">
        <v>42</v>
      </c>
      <c r="O258" s="91"/>
      <c r="P258" s="246">
        <f>O258*H258</f>
        <v>0</v>
      </c>
      <c r="Q258" s="246">
        <v>0.03486</v>
      </c>
      <c r="R258" s="246">
        <f>Q258*H258</f>
        <v>0.03486</v>
      </c>
      <c r="S258" s="246">
        <v>0</v>
      </c>
      <c r="T258" s="24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8" t="s">
        <v>246</v>
      </c>
      <c r="AT258" s="248" t="s">
        <v>143</v>
      </c>
      <c r="AU258" s="248" t="s">
        <v>148</v>
      </c>
      <c r="AY258" s="17" t="s">
        <v>140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17" t="s">
        <v>148</v>
      </c>
      <c r="BK258" s="249">
        <f>ROUND(I258*H258,2)</f>
        <v>0</v>
      </c>
      <c r="BL258" s="17" t="s">
        <v>246</v>
      </c>
      <c r="BM258" s="248" t="s">
        <v>361</v>
      </c>
    </row>
    <row r="259" spans="1:65" s="2" customFormat="1" ht="21.75" customHeight="1">
      <c r="A259" s="38"/>
      <c r="B259" s="39"/>
      <c r="C259" s="236" t="s">
        <v>362</v>
      </c>
      <c r="D259" s="236" t="s">
        <v>143</v>
      </c>
      <c r="E259" s="237" t="s">
        <v>363</v>
      </c>
      <c r="F259" s="238" t="s">
        <v>364</v>
      </c>
      <c r="G259" s="239" t="s">
        <v>253</v>
      </c>
      <c r="H259" s="240">
        <v>1</v>
      </c>
      <c r="I259" s="241"/>
      <c r="J259" s="242">
        <f>ROUND(I259*H259,2)</f>
        <v>0</v>
      </c>
      <c r="K259" s="243"/>
      <c r="L259" s="44"/>
      <c r="M259" s="244" t="s">
        <v>1</v>
      </c>
      <c r="N259" s="245" t="s">
        <v>42</v>
      </c>
      <c r="O259" s="91"/>
      <c r="P259" s="246">
        <f>O259*H259</f>
        <v>0</v>
      </c>
      <c r="Q259" s="246">
        <v>0.01937</v>
      </c>
      <c r="R259" s="246">
        <f>Q259*H259</f>
        <v>0.01937</v>
      </c>
      <c r="S259" s="246">
        <v>0</v>
      </c>
      <c r="T259" s="24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8" t="s">
        <v>246</v>
      </c>
      <c r="AT259" s="248" t="s">
        <v>143</v>
      </c>
      <c r="AU259" s="248" t="s">
        <v>148</v>
      </c>
      <c r="AY259" s="17" t="s">
        <v>140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17" t="s">
        <v>148</v>
      </c>
      <c r="BK259" s="249">
        <f>ROUND(I259*H259,2)</f>
        <v>0</v>
      </c>
      <c r="BL259" s="17" t="s">
        <v>246</v>
      </c>
      <c r="BM259" s="248" t="s">
        <v>365</v>
      </c>
    </row>
    <row r="260" spans="1:65" s="2" customFormat="1" ht="21.75" customHeight="1">
      <c r="A260" s="38"/>
      <c r="B260" s="39"/>
      <c r="C260" s="236" t="s">
        <v>366</v>
      </c>
      <c r="D260" s="236" t="s">
        <v>143</v>
      </c>
      <c r="E260" s="237" t="s">
        <v>367</v>
      </c>
      <c r="F260" s="238" t="s">
        <v>368</v>
      </c>
      <c r="G260" s="239" t="s">
        <v>253</v>
      </c>
      <c r="H260" s="240">
        <v>1</v>
      </c>
      <c r="I260" s="241"/>
      <c r="J260" s="242">
        <f>ROUND(I260*H260,2)</f>
        <v>0</v>
      </c>
      <c r="K260" s="243"/>
      <c r="L260" s="44"/>
      <c r="M260" s="244" t="s">
        <v>1</v>
      </c>
      <c r="N260" s="245" t="s">
        <v>42</v>
      </c>
      <c r="O260" s="91"/>
      <c r="P260" s="246">
        <f>O260*H260</f>
        <v>0</v>
      </c>
      <c r="Q260" s="246">
        <v>0.0011</v>
      </c>
      <c r="R260" s="246">
        <f>Q260*H260</f>
        <v>0.0011</v>
      </c>
      <c r="S260" s="246">
        <v>0</v>
      </c>
      <c r="T260" s="24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8" t="s">
        <v>246</v>
      </c>
      <c r="AT260" s="248" t="s">
        <v>143</v>
      </c>
      <c r="AU260" s="248" t="s">
        <v>148</v>
      </c>
      <c r="AY260" s="17" t="s">
        <v>140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17" t="s">
        <v>148</v>
      </c>
      <c r="BK260" s="249">
        <f>ROUND(I260*H260,2)</f>
        <v>0</v>
      </c>
      <c r="BL260" s="17" t="s">
        <v>246</v>
      </c>
      <c r="BM260" s="248" t="s">
        <v>369</v>
      </c>
    </row>
    <row r="261" spans="1:65" s="2" customFormat="1" ht="21.75" customHeight="1">
      <c r="A261" s="38"/>
      <c r="B261" s="39"/>
      <c r="C261" s="236" t="s">
        <v>370</v>
      </c>
      <c r="D261" s="236" t="s">
        <v>143</v>
      </c>
      <c r="E261" s="237" t="s">
        <v>371</v>
      </c>
      <c r="F261" s="238" t="s">
        <v>372</v>
      </c>
      <c r="G261" s="239" t="s">
        <v>253</v>
      </c>
      <c r="H261" s="240">
        <v>1</v>
      </c>
      <c r="I261" s="241"/>
      <c r="J261" s="242">
        <f>ROUND(I261*H261,2)</f>
        <v>0</v>
      </c>
      <c r="K261" s="243"/>
      <c r="L261" s="44"/>
      <c r="M261" s="244" t="s">
        <v>1</v>
      </c>
      <c r="N261" s="245" t="s">
        <v>42</v>
      </c>
      <c r="O261" s="91"/>
      <c r="P261" s="246">
        <f>O261*H261</f>
        <v>0</v>
      </c>
      <c r="Q261" s="246">
        <v>0.0018</v>
      </c>
      <c r="R261" s="246">
        <f>Q261*H261</f>
        <v>0.0018</v>
      </c>
      <c r="S261" s="246">
        <v>0</v>
      </c>
      <c r="T261" s="24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8" t="s">
        <v>246</v>
      </c>
      <c r="AT261" s="248" t="s">
        <v>143</v>
      </c>
      <c r="AU261" s="248" t="s">
        <v>148</v>
      </c>
      <c r="AY261" s="17" t="s">
        <v>140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7" t="s">
        <v>148</v>
      </c>
      <c r="BK261" s="249">
        <f>ROUND(I261*H261,2)</f>
        <v>0</v>
      </c>
      <c r="BL261" s="17" t="s">
        <v>246</v>
      </c>
      <c r="BM261" s="248" t="s">
        <v>373</v>
      </c>
    </row>
    <row r="262" spans="1:65" s="2" customFormat="1" ht="21.75" customHeight="1">
      <c r="A262" s="38"/>
      <c r="B262" s="39"/>
      <c r="C262" s="236" t="s">
        <v>374</v>
      </c>
      <c r="D262" s="236" t="s">
        <v>143</v>
      </c>
      <c r="E262" s="237" t="s">
        <v>375</v>
      </c>
      <c r="F262" s="238" t="s">
        <v>376</v>
      </c>
      <c r="G262" s="239" t="s">
        <v>253</v>
      </c>
      <c r="H262" s="240">
        <v>1</v>
      </c>
      <c r="I262" s="241"/>
      <c r="J262" s="242">
        <f>ROUND(I262*H262,2)</f>
        <v>0</v>
      </c>
      <c r="K262" s="243"/>
      <c r="L262" s="44"/>
      <c r="M262" s="244" t="s">
        <v>1</v>
      </c>
      <c r="N262" s="245" t="s">
        <v>42</v>
      </c>
      <c r="O262" s="91"/>
      <c r="P262" s="246">
        <f>O262*H262</f>
        <v>0</v>
      </c>
      <c r="Q262" s="246">
        <v>0.00284</v>
      </c>
      <c r="R262" s="246">
        <f>Q262*H262</f>
        <v>0.00284</v>
      </c>
      <c r="S262" s="246">
        <v>0</v>
      </c>
      <c r="T262" s="24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8" t="s">
        <v>246</v>
      </c>
      <c r="AT262" s="248" t="s">
        <v>143</v>
      </c>
      <c r="AU262" s="248" t="s">
        <v>148</v>
      </c>
      <c r="AY262" s="17" t="s">
        <v>140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17" t="s">
        <v>148</v>
      </c>
      <c r="BK262" s="249">
        <f>ROUND(I262*H262,2)</f>
        <v>0</v>
      </c>
      <c r="BL262" s="17" t="s">
        <v>246</v>
      </c>
      <c r="BM262" s="248" t="s">
        <v>377</v>
      </c>
    </row>
    <row r="263" spans="1:65" s="2" customFormat="1" ht="21.75" customHeight="1">
      <c r="A263" s="38"/>
      <c r="B263" s="39"/>
      <c r="C263" s="236" t="s">
        <v>378</v>
      </c>
      <c r="D263" s="236" t="s">
        <v>143</v>
      </c>
      <c r="E263" s="237" t="s">
        <v>379</v>
      </c>
      <c r="F263" s="238" t="s">
        <v>380</v>
      </c>
      <c r="G263" s="239" t="s">
        <v>253</v>
      </c>
      <c r="H263" s="240">
        <v>1</v>
      </c>
      <c r="I263" s="241"/>
      <c r="J263" s="242">
        <f>ROUND(I263*H263,2)</f>
        <v>0</v>
      </c>
      <c r="K263" s="243"/>
      <c r="L263" s="44"/>
      <c r="M263" s="244" t="s">
        <v>1</v>
      </c>
      <c r="N263" s="245" t="s">
        <v>42</v>
      </c>
      <c r="O263" s="91"/>
      <c r="P263" s="246">
        <f>O263*H263</f>
        <v>0</v>
      </c>
      <c r="Q263" s="246">
        <v>0.00185</v>
      </c>
      <c r="R263" s="246">
        <f>Q263*H263</f>
        <v>0.00185</v>
      </c>
      <c r="S263" s="246">
        <v>0</v>
      </c>
      <c r="T263" s="24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8" t="s">
        <v>246</v>
      </c>
      <c r="AT263" s="248" t="s">
        <v>143</v>
      </c>
      <c r="AU263" s="248" t="s">
        <v>148</v>
      </c>
      <c r="AY263" s="17" t="s">
        <v>140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17" t="s">
        <v>148</v>
      </c>
      <c r="BK263" s="249">
        <f>ROUND(I263*H263,2)</f>
        <v>0</v>
      </c>
      <c r="BL263" s="17" t="s">
        <v>246</v>
      </c>
      <c r="BM263" s="248" t="s">
        <v>381</v>
      </c>
    </row>
    <row r="264" spans="1:65" s="2" customFormat="1" ht="21.75" customHeight="1">
      <c r="A264" s="38"/>
      <c r="B264" s="39"/>
      <c r="C264" s="236" t="s">
        <v>382</v>
      </c>
      <c r="D264" s="236" t="s">
        <v>143</v>
      </c>
      <c r="E264" s="237" t="s">
        <v>383</v>
      </c>
      <c r="F264" s="238" t="s">
        <v>384</v>
      </c>
      <c r="G264" s="239" t="s">
        <v>146</v>
      </c>
      <c r="H264" s="240">
        <v>1</v>
      </c>
      <c r="I264" s="241"/>
      <c r="J264" s="242">
        <f>ROUND(I264*H264,2)</f>
        <v>0</v>
      </c>
      <c r="K264" s="243"/>
      <c r="L264" s="44"/>
      <c r="M264" s="244" t="s">
        <v>1</v>
      </c>
      <c r="N264" s="245" t="s">
        <v>42</v>
      </c>
      <c r="O264" s="91"/>
      <c r="P264" s="246">
        <f>O264*H264</f>
        <v>0</v>
      </c>
      <c r="Q264" s="246">
        <v>0.00027</v>
      </c>
      <c r="R264" s="246">
        <f>Q264*H264</f>
        <v>0.00027</v>
      </c>
      <c r="S264" s="246">
        <v>0</v>
      </c>
      <c r="T264" s="24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8" t="s">
        <v>246</v>
      </c>
      <c r="AT264" s="248" t="s">
        <v>143</v>
      </c>
      <c r="AU264" s="248" t="s">
        <v>148</v>
      </c>
      <c r="AY264" s="17" t="s">
        <v>140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148</v>
      </c>
      <c r="BK264" s="249">
        <f>ROUND(I264*H264,2)</f>
        <v>0</v>
      </c>
      <c r="BL264" s="17" t="s">
        <v>246</v>
      </c>
      <c r="BM264" s="248" t="s">
        <v>385</v>
      </c>
    </row>
    <row r="265" spans="1:65" s="2" customFormat="1" ht="21.75" customHeight="1">
      <c r="A265" s="38"/>
      <c r="B265" s="39"/>
      <c r="C265" s="236" t="s">
        <v>386</v>
      </c>
      <c r="D265" s="236" t="s">
        <v>143</v>
      </c>
      <c r="E265" s="237" t="s">
        <v>387</v>
      </c>
      <c r="F265" s="238" t="s">
        <v>388</v>
      </c>
      <c r="G265" s="239" t="s">
        <v>146</v>
      </c>
      <c r="H265" s="240">
        <v>1</v>
      </c>
      <c r="I265" s="241"/>
      <c r="J265" s="242">
        <f>ROUND(I265*H265,2)</f>
        <v>0</v>
      </c>
      <c r="K265" s="243"/>
      <c r="L265" s="44"/>
      <c r="M265" s="244" t="s">
        <v>1</v>
      </c>
      <c r="N265" s="245" t="s">
        <v>42</v>
      </c>
      <c r="O265" s="91"/>
      <c r="P265" s="246">
        <f>O265*H265</f>
        <v>0</v>
      </c>
      <c r="Q265" s="246">
        <v>0.00047</v>
      </c>
      <c r="R265" s="246">
        <f>Q265*H265</f>
        <v>0.00047</v>
      </c>
      <c r="S265" s="246">
        <v>0</v>
      </c>
      <c r="T265" s="24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8" t="s">
        <v>246</v>
      </c>
      <c r="AT265" s="248" t="s">
        <v>143</v>
      </c>
      <c r="AU265" s="248" t="s">
        <v>148</v>
      </c>
      <c r="AY265" s="17" t="s">
        <v>140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7" t="s">
        <v>148</v>
      </c>
      <c r="BK265" s="249">
        <f>ROUND(I265*H265,2)</f>
        <v>0</v>
      </c>
      <c r="BL265" s="17" t="s">
        <v>246</v>
      </c>
      <c r="BM265" s="248" t="s">
        <v>389</v>
      </c>
    </row>
    <row r="266" spans="1:65" s="2" customFormat="1" ht="16.5" customHeight="1">
      <c r="A266" s="38"/>
      <c r="B266" s="39"/>
      <c r="C266" s="236" t="s">
        <v>390</v>
      </c>
      <c r="D266" s="236" t="s">
        <v>143</v>
      </c>
      <c r="E266" s="237" t="s">
        <v>391</v>
      </c>
      <c r="F266" s="238" t="s">
        <v>392</v>
      </c>
      <c r="G266" s="239" t="s">
        <v>146</v>
      </c>
      <c r="H266" s="240">
        <v>1</v>
      </c>
      <c r="I266" s="241"/>
      <c r="J266" s="242">
        <f>ROUND(I266*H266,2)</f>
        <v>0</v>
      </c>
      <c r="K266" s="243"/>
      <c r="L266" s="44"/>
      <c r="M266" s="244" t="s">
        <v>1</v>
      </c>
      <c r="N266" s="245" t="s">
        <v>42</v>
      </c>
      <c r="O266" s="91"/>
      <c r="P266" s="246">
        <f>O266*H266</f>
        <v>0</v>
      </c>
      <c r="Q266" s="246">
        <v>0.001</v>
      </c>
      <c r="R266" s="246">
        <f>Q266*H266</f>
        <v>0.001</v>
      </c>
      <c r="S266" s="246">
        <v>0</v>
      </c>
      <c r="T266" s="24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8" t="s">
        <v>246</v>
      </c>
      <c r="AT266" s="248" t="s">
        <v>143</v>
      </c>
      <c r="AU266" s="248" t="s">
        <v>148</v>
      </c>
      <c r="AY266" s="17" t="s">
        <v>140</v>
      </c>
      <c r="BE266" s="249">
        <f>IF(N266="základní",J266,0)</f>
        <v>0</v>
      </c>
      <c r="BF266" s="249">
        <f>IF(N266="snížená",J266,0)</f>
        <v>0</v>
      </c>
      <c r="BG266" s="249">
        <f>IF(N266="zákl. přenesená",J266,0)</f>
        <v>0</v>
      </c>
      <c r="BH266" s="249">
        <f>IF(N266="sníž. přenesená",J266,0)</f>
        <v>0</v>
      </c>
      <c r="BI266" s="249">
        <f>IF(N266="nulová",J266,0)</f>
        <v>0</v>
      </c>
      <c r="BJ266" s="17" t="s">
        <v>148</v>
      </c>
      <c r="BK266" s="249">
        <f>ROUND(I266*H266,2)</f>
        <v>0</v>
      </c>
      <c r="BL266" s="17" t="s">
        <v>246</v>
      </c>
      <c r="BM266" s="248" t="s">
        <v>393</v>
      </c>
    </row>
    <row r="267" spans="1:65" s="2" customFormat="1" ht="16.5" customHeight="1">
      <c r="A267" s="38"/>
      <c r="B267" s="39"/>
      <c r="C267" s="236" t="s">
        <v>394</v>
      </c>
      <c r="D267" s="236" t="s">
        <v>143</v>
      </c>
      <c r="E267" s="237" t="s">
        <v>395</v>
      </c>
      <c r="F267" s="238" t="s">
        <v>396</v>
      </c>
      <c r="G267" s="239" t="s">
        <v>346</v>
      </c>
      <c r="H267" s="240">
        <v>1</v>
      </c>
      <c r="I267" s="241"/>
      <c r="J267" s="242">
        <f>ROUND(I267*H267,2)</f>
        <v>0</v>
      </c>
      <c r="K267" s="243"/>
      <c r="L267" s="44"/>
      <c r="M267" s="244" t="s">
        <v>1</v>
      </c>
      <c r="N267" s="245" t="s">
        <v>42</v>
      </c>
      <c r="O267" s="91"/>
      <c r="P267" s="246">
        <f>O267*H267</f>
        <v>0</v>
      </c>
      <c r="Q267" s="246">
        <v>0</v>
      </c>
      <c r="R267" s="246">
        <f>Q267*H267</f>
        <v>0</v>
      </c>
      <c r="S267" s="246">
        <v>0</v>
      </c>
      <c r="T267" s="24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8" t="s">
        <v>246</v>
      </c>
      <c r="AT267" s="248" t="s">
        <v>143</v>
      </c>
      <c r="AU267" s="248" t="s">
        <v>148</v>
      </c>
      <c r="AY267" s="17" t="s">
        <v>140</v>
      </c>
      <c r="BE267" s="249">
        <f>IF(N267="základní",J267,0)</f>
        <v>0</v>
      </c>
      <c r="BF267" s="249">
        <f>IF(N267="snížená",J267,0)</f>
        <v>0</v>
      </c>
      <c r="BG267" s="249">
        <f>IF(N267="zákl. přenesená",J267,0)</f>
        <v>0</v>
      </c>
      <c r="BH267" s="249">
        <f>IF(N267="sníž. přenesená",J267,0)</f>
        <v>0</v>
      </c>
      <c r="BI267" s="249">
        <f>IF(N267="nulová",J267,0)</f>
        <v>0</v>
      </c>
      <c r="BJ267" s="17" t="s">
        <v>148</v>
      </c>
      <c r="BK267" s="249">
        <f>ROUND(I267*H267,2)</f>
        <v>0</v>
      </c>
      <c r="BL267" s="17" t="s">
        <v>246</v>
      </c>
      <c r="BM267" s="248" t="s">
        <v>397</v>
      </c>
    </row>
    <row r="268" spans="1:65" s="2" customFormat="1" ht="21.75" customHeight="1">
      <c r="A268" s="38"/>
      <c r="B268" s="39"/>
      <c r="C268" s="236" t="s">
        <v>398</v>
      </c>
      <c r="D268" s="236" t="s">
        <v>143</v>
      </c>
      <c r="E268" s="237" t="s">
        <v>399</v>
      </c>
      <c r="F268" s="238" t="s">
        <v>400</v>
      </c>
      <c r="G268" s="239" t="s">
        <v>303</v>
      </c>
      <c r="H268" s="240">
        <v>0.108</v>
      </c>
      <c r="I268" s="241"/>
      <c r="J268" s="242">
        <f>ROUND(I268*H268,2)</f>
        <v>0</v>
      </c>
      <c r="K268" s="243"/>
      <c r="L268" s="44"/>
      <c r="M268" s="244" t="s">
        <v>1</v>
      </c>
      <c r="N268" s="245" t="s">
        <v>42</v>
      </c>
      <c r="O268" s="91"/>
      <c r="P268" s="246">
        <f>O268*H268</f>
        <v>0</v>
      </c>
      <c r="Q268" s="246">
        <v>0</v>
      </c>
      <c r="R268" s="246">
        <f>Q268*H268</f>
        <v>0</v>
      </c>
      <c r="S268" s="246">
        <v>0</v>
      </c>
      <c r="T268" s="24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8" t="s">
        <v>246</v>
      </c>
      <c r="AT268" s="248" t="s">
        <v>143</v>
      </c>
      <c r="AU268" s="248" t="s">
        <v>148</v>
      </c>
      <c r="AY268" s="17" t="s">
        <v>140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17" t="s">
        <v>148</v>
      </c>
      <c r="BK268" s="249">
        <f>ROUND(I268*H268,2)</f>
        <v>0</v>
      </c>
      <c r="BL268" s="17" t="s">
        <v>246</v>
      </c>
      <c r="BM268" s="248" t="s">
        <v>401</v>
      </c>
    </row>
    <row r="269" spans="1:63" s="12" customFormat="1" ht="22.8" customHeight="1">
      <c r="A269" s="12"/>
      <c r="B269" s="220"/>
      <c r="C269" s="221"/>
      <c r="D269" s="222" t="s">
        <v>75</v>
      </c>
      <c r="E269" s="234" t="s">
        <v>402</v>
      </c>
      <c r="F269" s="234" t="s">
        <v>403</v>
      </c>
      <c r="G269" s="221"/>
      <c r="H269" s="221"/>
      <c r="I269" s="224"/>
      <c r="J269" s="235">
        <f>BK269</f>
        <v>0</v>
      </c>
      <c r="K269" s="221"/>
      <c r="L269" s="226"/>
      <c r="M269" s="227"/>
      <c r="N269" s="228"/>
      <c r="O269" s="228"/>
      <c r="P269" s="229">
        <f>SUM(P270:P277)</f>
        <v>0</v>
      </c>
      <c r="Q269" s="228"/>
      <c r="R269" s="229">
        <f>SUM(R270:R277)</f>
        <v>0.37373</v>
      </c>
      <c r="S269" s="228"/>
      <c r="T269" s="230">
        <f>SUM(T270:T277)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31" t="s">
        <v>148</v>
      </c>
      <c r="AT269" s="232" t="s">
        <v>75</v>
      </c>
      <c r="AU269" s="232" t="s">
        <v>84</v>
      </c>
      <c r="AY269" s="231" t="s">
        <v>140</v>
      </c>
      <c r="BK269" s="233">
        <f>SUM(BK270:BK277)</f>
        <v>0</v>
      </c>
    </row>
    <row r="270" spans="1:65" s="2" customFormat="1" ht="21.75" customHeight="1">
      <c r="A270" s="38"/>
      <c r="B270" s="39"/>
      <c r="C270" s="236" t="s">
        <v>404</v>
      </c>
      <c r="D270" s="236" t="s">
        <v>143</v>
      </c>
      <c r="E270" s="237" t="s">
        <v>405</v>
      </c>
      <c r="F270" s="238" t="s">
        <v>406</v>
      </c>
      <c r="G270" s="239" t="s">
        <v>155</v>
      </c>
      <c r="H270" s="240">
        <v>25.8</v>
      </c>
      <c r="I270" s="241"/>
      <c r="J270" s="242">
        <f>ROUND(I270*H270,2)</f>
        <v>0</v>
      </c>
      <c r="K270" s="243"/>
      <c r="L270" s="44"/>
      <c r="M270" s="244" t="s">
        <v>1</v>
      </c>
      <c r="N270" s="245" t="s">
        <v>42</v>
      </c>
      <c r="O270" s="91"/>
      <c r="P270" s="246">
        <f>O270*H270</f>
        <v>0</v>
      </c>
      <c r="Q270" s="246">
        <v>0.01223</v>
      </c>
      <c r="R270" s="246">
        <f>Q270*H270</f>
        <v>0.315534</v>
      </c>
      <c r="S270" s="246">
        <v>0</v>
      </c>
      <c r="T270" s="24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8" t="s">
        <v>246</v>
      </c>
      <c r="AT270" s="248" t="s">
        <v>143</v>
      </c>
      <c r="AU270" s="248" t="s">
        <v>148</v>
      </c>
      <c r="AY270" s="17" t="s">
        <v>140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7" t="s">
        <v>148</v>
      </c>
      <c r="BK270" s="249">
        <f>ROUND(I270*H270,2)</f>
        <v>0</v>
      </c>
      <c r="BL270" s="17" t="s">
        <v>246</v>
      </c>
      <c r="BM270" s="248" t="s">
        <v>407</v>
      </c>
    </row>
    <row r="271" spans="1:51" s="14" customFormat="1" ht="12">
      <c r="A271" s="14"/>
      <c r="B271" s="262"/>
      <c r="C271" s="263"/>
      <c r="D271" s="252" t="s">
        <v>157</v>
      </c>
      <c r="E271" s="264" t="s">
        <v>1</v>
      </c>
      <c r="F271" s="265" t="s">
        <v>408</v>
      </c>
      <c r="G271" s="263"/>
      <c r="H271" s="264" t="s">
        <v>1</v>
      </c>
      <c r="I271" s="266"/>
      <c r="J271" s="263"/>
      <c r="K271" s="263"/>
      <c r="L271" s="267"/>
      <c r="M271" s="268"/>
      <c r="N271" s="269"/>
      <c r="O271" s="269"/>
      <c r="P271" s="269"/>
      <c r="Q271" s="269"/>
      <c r="R271" s="269"/>
      <c r="S271" s="269"/>
      <c r="T271" s="27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1" t="s">
        <v>157</v>
      </c>
      <c r="AU271" s="271" t="s">
        <v>148</v>
      </c>
      <c r="AV271" s="14" t="s">
        <v>84</v>
      </c>
      <c r="AW271" s="14" t="s">
        <v>32</v>
      </c>
      <c r="AX271" s="14" t="s">
        <v>76</v>
      </c>
      <c r="AY271" s="271" t="s">
        <v>140</v>
      </c>
    </row>
    <row r="272" spans="1:51" s="13" customFormat="1" ht="12">
      <c r="A272" s="13"/>
      <c r="B272" s="250"/>
      <c r="C272" s="251"/>
      <c r="D272" s="252" t="s">
        <v>157</v>
      </c>
      <c r="E272" s="253" t="s">
        <v>1</v>
      </c>
      <c r="F272" s="254" t="s">
        <v>409</v>
      </c>
      <c r="G272" s="251"/>
      <c r="H272" s="255">
        <v>25.8</v>
      </c>
      <c r="I272" s="256"/>
      <c r="J272" s="251"/>
      <c r="K272" s="251"/>
      <c r="L272" s="257"/>
      <c r="M272" s="258"/>
      <c r="N272" s="259"/>
      <c r="O272" s="259"/>
      <c r="P272" s="259"/>
      <c r="Q272" s="259"/>
      <c r="R272" s="259"/>
      <c r="S272" s="259"/>
      <c r="T272" s="26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1" t="s">
        <v>157</v>
      </c>
      <c r="AU272" s="261" t="s">
        <v>148</v>
      </c>
      <c r="AV272" s="13" t="s">
        <v>148</v>
      </c>
      <c r="AW272" s="13" t="s">
        <v>32</v>
      </c>
      <c r="AX272" s="13" t="s">
        <v>84</v>
      </c>
      <c r="AY272" s="261" t="s">
        <v>140</v>
      </c>
    </row>
    <row r="273" spans="1:65" s="2" customFormat="1" ht="21.75" customHeight="1">
      <c r="A273" s="38"/>
      <c r="B273" s="39"/>
      <c r="C273" s="236" t="s">
        <v>410</v>
      </c>
      <c r="D273" s="236" t="s">
        <v>143</v>
      </c>
      <c r="E273" s="237" t="s">
        <v>411</v>
      </c>
      <c r="F273" s="238" t="s">
        <v>412</v>
      </c>
      <c r="G273" s="239" t="s">
        <v>155</v>
      </c>
      <c r="H273" s="240">
        <v>4.4</v>
      </c>
      <c r="I273" s="241"/>
      <c r="J273" s="242">
        <f>ROUND(I273*H273,2)</f>
        <v>0</v>
      </c>
      <c r="K273" s="243"/>
      <c r="L273" s="44"/>
      <c r="M273" s="244" t="s">
        <v>1</v>
      </c>
      <c r="N273" s="245" t="s">
        <v>42</v>
      </c>
      <c r="O273" s="91"/>
      <c r="P273" s="246">
        <f>O273*H273</f>
        <v>0</v>
      </c>
      <c r="Q273" s="246">
        <v>0.01254</v>
      </c>
      <c r="R273" s="246">
        <f>Q273*H273</f>
        <v>0.05517600000000001</v>
      </c>
      <c r="S273" s="246">
        <v>0</v>
      </c>
      <c r="T273" s="24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8" t="s">
        <v>246</v>
      </c>
      <c r="AT273" s="248" t="s">
        <v>143</v>
      </c>
      <c r="AU273" s="248" t="s">
        <v>148</v>
      </c>
      <c r="AY273" s="17" t="s">
        <v>140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17" t="s">
        <v>148</v>
      </c>
      <c r="BK273" s="249">
        <f>ROUND(I273*H273,2)</f>
        <v>0</v>
      </c>
      <c r="BL273" s="17" t="s">
        <v>246</v>
      </c>
      <c r="BM273" s="248" t="s">
        <v>413</v>
      </c>
    </row>
    <row r="274" spans="1:51" s="13" customFormat="1" ht="12">
      <c r="A274" s="13"/>
      <c r="B274" s="250"/>
      <c r="C274" s="251"/>
      <c r="D274" s="252" t="s">
        <v>157</v>
      </c>
      <c r="E274" s="253" t="s">
        <v>1</v>
      </c>
      <c r="F274" s="254" t="s">
        <v>414</v>
      </c>
      <c r="G274" s="251"/>
      <c r="H274" s="255">
        <v>4.4</v>
      </c>
      <c r="I274" s="256"/>
      <c r="J274" s="251"/>
      <c r="K274" s="251"/>
      <c r="L274" s="257"/>
      <c r="M274" s="258"/>
      <c r="N274" s="259"/>
      <c r="O274" s="259"/>
      <c r="P274" s="259"/>
      <c r="Q274" s="259"/>
      <c r="R274" s="259"/>
      <c r="S274" s="259"/>
      <c r="T274" s="26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1" t="s">
        <v>157</v>
      </c>
      <c r="AU274" s="261" t="s">
        <v>148</v>
      </c>
      <c r="AV274" s="13" t="s">
        <v>148</v>
      </c>
      <c r="AW274" s="13" t="s">
        <v>32</v>
      </c>
      <c r="AX274" s="13" t="s">
        <v>84</v>
      </c>
      <c r="AY274" s="261" t="s">
        <v>140</v>
      </c>
    </row>
    <row r="275" spans="1:65" s="2" customFormat="1" ht="16.5" customHeight="1">
      <c r="A275" s="38"/>
      <c r="B275" s="39"/>
      <c r="C275" s="236" t="s">
        <v>415</v>
      </c>
      <c r="D275" s="236" t="s">
        <v>143</v>
      </c>
      <c r="E275" s="237" t="s">
        <v>416</v>
      </c>
      <c r="F275" s="238" t="s">
        <v>417</v>
      </c>
      <c r="G275" s="239" t="s">
        <v>155</v>
      </c>
      <c r="H275" s="240">
        <v>30.2</v>
      </c>
      <c r="I275" s="241"/>
      <c r="J275" s="242">
        <f>ROUND(I275*H275,2)</f>
        <v>0</v>
      </c>
      <c r="K275" s="243"/>
      <c r="L275" s="44"/>
      <c r="M275" s="244" t="s">
        <v>1</v>
      </c>
      <c r="N275" s="245" t="s">
        <v>42</v>
      </c>
      <c r="O275" s="91"/>
      <c r="P275" s="246">
        <f>O275*H275</f>
        <v>0</v>
      </c>
      <c r="Q275" s="246">
        <v>0.0001</v>
      </c>
      <c r="R275" s="246">
        <f>Q275*H275</f>
        <v>0.00302</v>
      </c>
      <c r="S275" s="246">
        <v>0</v>
      </c>
      <c r="T275" s="24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8" t="s">
        <v>246</v>
      </c>
      <c r="AT275" s="248" t="s">
        <v>143</v>
      </c>
      <c r="AU275" s="248" t="s">
        <v>148</v>
      </c>
      <c r="AY275" s="17" t="s">
        <v>140</v>
      </c>
      <c r="BE275" s="249">
        <f>IF(N275="základní",J275,0)</f>
        <v>0</v>
      </c>
      <c r="BF275" s="249">
        <f>IF(N275="snížená",J275,0)</f>
        <v>0</v>
      </c>
      <c r="BG275" s="249">
        <f>IF(N275="zákl. přenesená",J275,0)</f>
        <v>0</v>
      </c>
      <c r="BH275" s="249">
        <f>IF(N275="sníž. přenesená",J275,0)</f>
        <v>0</v>
      </c>
      <c r="BI275" s="249">
        <f>IF(N275="nulová",J275,0)</f>
        <v>0</v>
      </c>
      <c r="BJ275" s="17" t="s">
        <v>148</v>
      </c>
      <c r="BK275" s="249">
        <f>ROUND(I275*H275,2)</f>
        <v>0</v>
      </c>
      <c r="BL275" s="17" t="s">
        <v>246</v>
      </c>
      <c r="BM275" s="248" t="s">
        <v>418</v>
      </c>
    </row>
    <row r="276" spans="1:51" s="13" customFormat="1" ht="12">
      <c r="A276" s="13"/>
      <c r="B276" s="250"/>
      <c r="C276" s="251"/>
      <c r="D276" s="252" t="s">
        <v>157</v>
      </c>
      <c r="E276" s="253" t="s">
        <v>1</v>
      </c>
      <c r="F276" s="254" t="s">
        <v>419</v>
      </c>
      <c r="G276" s="251"/>
      <c r="H276" s="255">
        <v>30.2</v>
      </c>
      <c r="I276" s="256"/>
      <c r="J276" s="251"/>
      <c r="K276" s="251"/>
      <c r="L276" s="257"/>
      <c r="M276" s="258"/>
      <c r="N276" s="259"/>
      <c r="O276" s="259"/>
      <c r="P276" s="259"/>
      <c r="Q276" s="259"/>
      <c r="R276" s="259"/>
      <c r="S276" s="259"/>
      <c r="T276" s="26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1" t="s">
        <v>157</v>
      </c>
      <c r="AU276" s="261" t="s">
        <v>148</v>
      </c>
      <c r="AV276" s="13" t="s">
        <v>148</v>
      </c>
      <c r="AW276" s="13" t="s">
        <v>32</v>
      </c>
      <c r="AX276" s="13" t="s">
        <v>84</v>
      </c>
      <c r="AY276" s="261" t="s">
        <v>140</v>
      </c>
    </row>
    <row r="277" spans="1:65" s="2" customFormat="1" ht="21.75" customHeight="1">
      <c r="A277" s="38"/>
      <c r="B277" s="39"/>
      <c r="C277" s="236" t="s">
        <v>420</v>
      </c>
      <c r="D277" s="236" t="s">
        <v>143</v>
      </c>
      <c r="E277" s="237" t="s">
        <v>421</v>
      </c>
      <c r="F277" s="238" t="s">
        <v>422</v>
      </c>
      <c r="G277" s="239" t="s">
        <v>303</v>
      </c>
      <c r="H277" s="240">
        <v>0.374</v>
      </c>
      <c r="I277" s="241"/>
      <c r="J277" s="242">
        <f>ROUND(I277*H277,2)</f>
        <v>0</v>
      </c>
      <c r="K277" s="243"/>
      <c r="L277" s="44"/>
      <c r="M277" s="244" t="s">
        <v>1</v>
      </c>
      <c r="N277" s="245" t="s">
        <v>42</v>
      </c>
      <c r="O277" s="91"/>
      <c r="P277" s="246">
        <f>O277*H277</f>
        <v>0</v>
      </c>
      <c r="Q277" s="246">
        <v>0</v>
      </c>
      <c r="R277" s="246">
        <f>Q277*H277</f>
        <v>0</v>
      </c>
      <c r="S277" s="246">
        <v>0</v>
      </c>
      <c r="T277" s="24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8" t="s">
        <v>246</v>
      </c>
      <c r="AT277" s="248" t="s">
        <v>143</v>
      </c>
      <c r="AU277" s="248" t="s">
        <v>148</v>
      </c>
      <c r="AY277" s="17" t="s">
        <v>140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17" t="s">
        <v>148</v>
      </c>
      <c r="BK277" s="249">
        <f>ROUND(I277*H277,2)</f>
        <v>0</v>
      </c>
      <c r="BL277" s="17" t="s">
        <v>246</v>
      </c>
      <c r="BM277" s="248" t="s">
        <v>423</v>
      </c>
    </row>
    <row r="278" spans="1:63" s="12" customFormat="1" ht="22.8" customHeight="1">
      <c r="A278" s="12"/>
      <c r="B278" s="220"/>
      <c r="C278" s="221"/>
      <c r="D278" s="222" t="s">
        <v>75</v>
      </c>
      <c r="E278" s="234" t="s">
        <v>424</v>
      </c>
      <c r="F278" s="234" t="s">
        <v>425</v>
      </c>
      <c r="G278" s="221"/>
      <c r="H278" s="221"/>
      <c r="I278" s="224"/>
      <c r="J278" s="235">
        <f>BK278</f>
        <v>0</v>
      </c>
      <c r="K278" s="221"/>
      <c r="L278" s="226"/>
      <c r="M278" s="227"/>
      <c r="N278" s="228"/>
      <c r="O278" s="228"/>
      <c r="P278" s="229">
        <f>SUM(P279:P286)</f>
        <v>0</v>
      </c>
      <c r="Q278" s="228"/>
      <c r="R278" s="229">
        <f>SUM(R279:R286)</f>
        <v>0.16734000000000002</v>
      </c>
      <c r="S278" s="228"/>
      <c r="T278" s="230">
        <f>SUM(T279:T286)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31" t="s">
        <v>148</v>
      </c>
      <c r="AT278" s="232" t="s">
        <v>75</v>
      </c>
      <c r="AU278" s="232" t="s">
        <v>84</v>
      </c>
      <c r="AY278" s="231" t="s">
        <v>140</v>
      </c>
      <c r="BK278" s="233">
        <f>SUM(BK279:BK286)</f>
        <v>0</v>
      </c>
    </row>
    <row r="279" spans="1:65" s="2" customFormat="1" ht="21.75" customHeight="1">
      <c r="A279" s="38"/>
      <c r="B279" s="39"/>
      <c r="C279" s="236" t="s">
        <v>426</v>
      </c>
      <c r="D279" s="236" t="s">
        <v>143</v>
      </c>
      <c r="E279" s="237" t="s">
        <v>427</v>
      </c>
      <c r="F279" s="238" t="s">
        <v>428</v>
      </c>
      <c r="G279" s="239" t="s">
        <v>146</v>
      </c>
      <c r="H279" s="240">
        <v>2</v>
      </c>
      <c r="I279" s="241"/>
      <c r="J279" s="242">
        <f>ROUND(I279*H279,2)</f>
        <v>0</v>
      </c>
      <c r="K279" s="243"/>
      <c r="L279" s="44"/>
      <c r="M279" s="244" t="s">
        <v>1</v>
      </c>
      <c r="N279" s="245" t="s">
        <v>42</v>
      </c>
      <c r="O279" s="91"/>
      <c r="P279" s="246">
        <f>O279*H279</f>
        <v>0</v>
      </c>
      <c r="Q279" s="246">
        <v>0</v>
      </c>
      <c r="R279" s="246">
        <f>Q279*H279</f>
        <v>0</v>
      </c>
      <c r="S279" s="246">
        <v>0</v>
      </c>
      <c r="T279" s="24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8" t="s">
        <v>246</v>
      </c>
      <c r="AT279" s="248" t="s">
        <v>143</v>
      </c>
      <c r="AU279" s="248" t="s">
        <v>148</v>
      </c>
      <c r="AY279" s="17" t="s">
        <v>140</v>
      </c>
      <c r="BE279" s="249">
        <f>IF(N279="základní",J279,0)</f>
        <v>0</v>
      </c>
      <c r="BF279" s="249">
        <f>IF(N279="snížená",J279,0)</f>
        <v>0</v>
      </c>
      <c r="BG279" s="249">
        <f>IF(N279="zákl. přenesená",J279,0)</f>
        <v>0</v>
      </c>
      <c r="BH279" s="249">
        <f>IF(N279="sníž. přenesená",J279,0)</f>
        <v>0</v>
      </c>
      <c r="BI279" s="249">
        <f>IF(N279="nulová",J279,0)</f>
        <v>0</v>
      </c>
      <c r="BJ279" s="17" t="s">
        <v>148</v>
      </c>
      <c r="BK279" s="249">
        <f>ROUND(I279*H279,2)</f>
        <v>0</v>
      </c>
      <c r="BL279" s="17" t="s">
        <v>246</v>
      </c>
      <c r="BM279" s="248" t="s">
        <v>429</v>
      </c>
    </row>
    <row r="280" spans="1:65" s="2" customFormat="1" ht="16.5" customHeight="1">
      <c r="A280" s="38"/>
      <c r="B280" s="39"/>
      <c r="C280" s="283" t="s">
        <v>430</v>
      </c>
      <c r="D280" s="283" t="s">
        <v>431</v>
      </c>
      <c r="E280" s="284" t="s">
        <v>432</v>
      </c>
      <c r="F280" s="285" t="s">
        <v>433</v>
      </c>
      <c r="G280" s="286" t="s">
        <v>146</v>
      </c>
      <c r="H280" s="287">
        <v>2</v>
      </c>
      <c r="I280" s="288"/>
      <c r="J280" s="289">
        <f>ROUND(I280*H280,2)</f>
        <v>0</v>
      </c>
      <c r="K280" s="290"/>
      <c r="L280" s="291"/>
      <c r="M280" s="292" t="s">
        <v>1</v>
      </c>
      <c r="N280" s="293" t="s">
        <v>42</v>
      </c>
      <c r="O280" s="91"/>
      <c r="P280" s="246">
        <f>O280*H280</f>
        <v>0</v>
      </c>
      <c r="Q280" s="246">
        <v>0.016</v>
      </c>
      <c r="R280" s="246">
        <f>Q280*H280</f>
        <v>0.032</v>
      </c>
      <c r="S280" s="246">
        <v>0</v>
      </c>
      <c r="T280" s="24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8" t="s">
        <v>313</v>
      </c>
      <c r="AT280" s="248" t="s">
        <v>431</v>
      </c>
      <c r="AU280" s="248" t="s">
        <v>148</v>
      </c>
      <c r="AY280" s="17" t="s">
        <v>140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7" t="s">
        <v>148</v>
      </c>
      <c r="BK280" s="249">
        <f>ROUND(I280*H280,2)</f>
        <v>0</v>
      </c>
      <c r="BL280" s="17" t="s">
        <v>246</v>
      </c>
      <c r="BM280" s="248" t="s">
        <v>434</v>
      </c>
    </row>
    <row r="281" spans="1:65" s="2" customFormat="1" ht="16.5" customHeight="1">
      <c r="A281" s="38"/>
      <c r="B281" s="39"/>
      <c r="C281" s="236" t="s">
        <v>435</v>
      </c>
      <c r="D281" s="236" t="s">
        <v>143</v>
      </c>
      <c r="E281" s="237" t="s">
        <v>436</v>
      </c>
      <c r="F281" s="238" t="s">
        <v>437</v>
      </c>
      <c r="G281" s="239" t="s">
        <v>146</v>
      </c>
      <c r="H281" s="240">
        <v>2</v>
      </c>
      <c r="I281" s="241"/>
      <c r="J281" s="242">
        <f>ROUND(I281*H281,2)</f>
        <v>0</v>
      </c>
      <c r="K281" s="243"/>
      <c r="L281" s="44"/>
      <c r="M281" s="244" t="s">
        <v>1</v>
      </c>
      <c r="N281" s="245" t="s">
        <v>42</v>
      </c>
      <c r="O281" s="91"/>
      <c r="P281" s="246">
        <f>O281*H281</f>
        <v>0</v>
      </c>
      <c r="Q281" s="246">
        <v>0</v>
      </c>
      <c r="R281" s="246">
        <f>Q281*H281</f>
        <v>0</v>
      </c>
      <c r="S281" s="246">
        <v>0</v>
      </c>
      <c r="T281" s="24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8" t="s">
        <v>246</v>
      </c>
      <c r="AT281" s="248" t="s">
        <v>143</v>
      </c>
      <c r="AU281" s="248" t="s">
        <v>148</v>
      </c>
      <c r="AY281" s="17" t="s">
        <v>140</v>
      </c>
      <c r="BE281" s="249">
        <f>IF(N281="základní",J281,0)</f>
        <v>0</v>
      </c>
      <c r="BF281" s="249">
        <f>IF(N281="snížená",J281,0)</f>
        <v>0</v>
      </c>
      <c r="BG281" s="249">
        <f>IF(N281="zákl. přenesená",J281,0)</f>
        <v>0</v>
      </c>
      <c r="BH281" s="249">
        <f>IF(N281="sníž. přenesená",J281,0)</f>
        <v>0</v>
      </c>
      <c r="BI281" s="249">
        <f>IF(N281="nulová",J281,0)</f>
        <v>0</v>
      </c>
      <c r="BJ281" s="17" t="s">
        <v>148</v>
      </c>
      <c r="BK281" s="249">
        <f>ROUND(I281*H281,2)</f>
        <v>0</v>
      </c>
      <c r="BL281" s="17" t="s">
        <v>246</v>
      </c>
      <c r="BM281" s="248" t="s">
        <v>438</v>
      </c>
    </row>
    <row r="282" spans="1:65" s="2" customFormat="1" ht="21.75" customHeight="1">
      <c r="A282" s="38"/>
      <c r="B282" s="39"/>
      <c r="C282" s="283" t="s">
        <v>439</v>
      </c>
      <c r="D282" s="283" t="s">
        <v>431</v>
      </c>
      <c r="E282" s="284" t="s">
        <v>440</v>
      </c>
      <c r="F282" s="285" t="s">
        <v>441</v>
      </c>
      <c r="G282" s="286" t="s">
        <v>146</v>
      </c>
      <c r="H282" s="287">
        <v>2</v>
      </c>
      <c r="I282" s="288"/>
      <c r="J282" s="289">
        <f>ROUND(I282*H282,2)</f>
        <v>0</v>
      </c>
      <c r="K282" s="290"/>
      <c r="L282" s="291"/>
      <c r="M282" s="292" t="s">
        <v>1</v>
      </c>
      <c r="N282" s="293" t="s">
        <v>42</v>
      </c>
      <c r="O282" s="91"/>
      <c r="P282" s="246">
        <f>O282*H282</f>
        <v>0</v>
      </c>
      <c r="Q282" s="246">
        <v>0.0012</v>
      </c>
      <c r="R282" s="246">
        <f>Q282*H282</f>
        <v>0.0024</v>
      </c>
      <c r="S282" s="246">
        <v>0</v>
      </c>
      <c r="T282" s="24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8" t="s">
        <v>313</v>
      </c>
      <c r="AT282" s="248" t="s">
        <v>431</v>
      </c>
      <c r="AU282" s="248" t="s">
        <v>148</v>
      </c>
      <c r="AY282" s="17" t="s">
        <v>140</v>
      </c>
      <c r="BE282" s="249">
        <f>IF(N282="základní",J282,0)</f>
        <v>0</v>
      </c>
      <c r="BF282" s="249">
        <f>IF(N282="snížená",J282,0)</f>
        <v>0</v>
      </c>
      <c r="BG282" s="249">
        <f>IF(N282="zákl. přenesená",J282,0)</f>
        <v>0</v>
      </c>
      <c r="BH282" s="249">
        <f>IF(N282="sníž. přenesená",J282,0)</f>
        <v>0</v>
      </c>
      <c r="BI282" s="249">
        <f>IF(N282="nulová",J282,0)</f>
        <v>0</v>
      </c>
      <c r="BJ282" s="17" t="s">
        <v>148</v>
      </c>
      <c r="BK282" s="249">
        <f>ROUND(I282*H282,2)</f>
        <v>0</v>
      </c>
      <c r="BL282" s="17" t="s">
        <v>246</v>
      </c>
      <c r="BM282" s="248" t="s">
        <v>442</v>
      </c>
    </row>
    <row r="283" spans="1:65" s="2" customFormat="1" ht="21.75" customHeight="1">
      <c r="A283" s="38"/>
      <c r="B283" s="39"/>
      <c r="C283" s="236" t="s">
        <v>443</v>
      </c>
      <c r="D283" s="236" t="s">
        <v>143</v>
      </c>
      <c r="E283" s="237" t="s">
        <v>444</v>
      </c>
      <c r="F283" s="238" t="s">
        <v>445</v>
      </c>
      <c r="G283" s="239" t="s">
        <v>146</v>
      </c>
      <c r="H283" s="240">
        <v>2</v>
      </c>
      <c r="I283" s="241"/>
      <c r="J283" s="242">
        <f>ROUND(I283*H283,2)</f>
        <v>0</v>
      </c>
      <c r="K283" s="243"/>
      <c r="L283" s="44"/>
      <c r="M283" s="244" t="s">
        <v>1</v>
      </c>
      <c r="N283" s="245" t="s">
        <v>42</v>
      </c>
      <c r="O283" s="91"/>
      <c r="P283" s="246">
        <f>O283*H283</f>
        <v>0</v>
      </c>
      <c r="Q283" s="246">
        <v>0.00047</v>
      </c>
      <c r="R283" s="246">
        <f>Q283*H283</f>
        <v>0.00094</v>
      </c>
      <c r="S283" s="246">
        <v>0</v>
      </c>
      <c r="T283" s="24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8" t="s">
        <v>246</v>
      </c>
      <c r="AT283" s="248" t="s">
        <v>143</v>
      </c>
      <c r="AU283" s="248" t="s">
        <v>148</v>
      </c>
      <c r="AY283" s="17" t="s">
        <v>140</v>
      </c>
      <c r="BE283" s="249">
        <f>IF(N283="základní",J283,0)</f>
        <v>0</v>
      </c>
      <c r="BF283" s="249">
        <f>IF(N283="snížená",J283,0)</f>
        <v>0</v>
      </c>
      <c r="BG283" s="249">
        <f>IF(N283="zákl. přenesená",J283,0)</f>
        <v>0</v>
      </c>
      <c r="BH283" s="249">
        <f>IF(N283="sníž. přenesená",J283,0)</f>
        <v>0</v>
      </c>
      <c r="BI283" s="249">
        <f>IF(N283="nulová",J283,0)</f>
        <v>0</v>
      </c>
      <c r="BJ283" s="17" t="s">
        <v>148</v>
      </c>
      <c r="BK283" s="249">
        <f>ROUND(I283*H283,2)</f>
        <v>0</v>
      </c>
      <c r="BL283" s="17" t="s">
        <v>246</v>
      </c>
      <c r="BM283" s="248" t="s">
        <v>446</v>
      </c>
    </row>
    <row r="284" spans="1:65" s="2" customFormat="1" ht="21.75" customHeight="1">
      <c r="A284" s="38"/>
      <c r="B284" s="39"/>
      <c r="C284" s="283" t="s">
        <v>447</v>
      </c>
      <c r="D284" s="283" t="s">
        <v>431</v>
      </c>
      <c r="E284" s="284" t="s">
        <v>448</v>
      </c>
      <c r="F284" s="285" t="s">
        <v>449</v>
      </c>
      <c r="G284" s="286" t="s">
        <v>146</v>
      </c>
      <c r="H284" s="287">
        <v>2</v>
      </c>
      <c r="I284" s="288"/>
      <c r="J284" s="289">
        <f>ROUND(I284*H284,2)</f>
        <v>0</v>
      </c>
      <c r="K284" s="290"/>
      <c r="L284" s="291"/>
      <c r="M284" s="292" t="s">
        <v>1</v>
      </c>
      <c r="N284" s="293" t="s">
        <v>42</v>
      </c>
      <c r="O284" s="91"/>
      <c r="P284" s="246">
        <f>O284*H284</f>
        <v>0</v>
      </c>
      <c r="Q284" s="246">
        <v>0.016</v>
      </c>
      <c r="R284" s="246">
        <f>Q284*H284</f>
        <v>0.032</v>
      </c>
      <c r="S284" s="246">
        <v>0</v>
      </c>
      <c r="T284" s="247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8" t="s">
        <v>313</v>
      </c>
      <c r="AT284" s="248" t="s">
        <v>431</v>
      </c>
      <c r="AU284" s="248" t="s">
        <v>148</v>
      </c>
      <c r="AY284" s="17" t="s">
        <v>140</v>
      </c>
      <c r="BE284" s="249">
        <f>IF(N284="základní",J284,0)</f>
        <v>0</v>
      </c>
      <c r="BF284" s="249">
        <f>IF(N284="snížená",J284,0)</f>
        <v>0</v>
      </c>
      <c r="BG284" s="249">
        <f>IF(N284="zákl. přenesená",J284,0)</f>
        <v>0</v>
      </c>
      <c r="BH284" s="249">
        <f>IF(N284="sníž. přenesená",J284,0)</f>
        <v>0</v>
      </c>
      <c r="BI284" s="249">
        <f>IF(N284="nulová",J284,0)</f>
        <v>0</v>
      </c>
      <c r="BJ284" s="17" t="s">
        <v>148</v>
      </c>
      <c r="BK284" s="249">
        <f>ROUND(I284*H284,2)</f>
        <v>0</v>
      </c>
      <c r="BL284" s="17" t="s">
        <v>246</v>
      </c>
      <c r="BM284" s="248" t="s">
        <v>450</v>
      </c>
    </row>
    <row r="285" spans="1:65" s="2" customFormat="1" ht="21.75" customHeight="1">
      <c r="A285" s="38"/>
      <c r="B285" s="39"/>
      <c r="C285" s="236" t="s">
        <v>451</v>
      </c>
      <c r="D285" s="236" t="s">
        <v>143</v>
      </c>
      <c r="E285" s="237" t="s">
        <v>452</v>
      </c>
      <c r="F285" s="238" t="s">
        <v>453</v>
      </c>
      <c r="G285" s="239" t="s">
        <v>346</v>
      </c>
      <c r="H285" s="240">
        <v>1</v>
      </c>
      <c r="I285" s="241"/>
      <c r="J285" s="242">
        <f>ROUND(I285*H285,2)</f>
        <v>0</v>
      </c>
      <c r="K285" s="243"/>
      <c r="L285" s="44"/>
      <c r="M285" s="244" t="s">
        <v>1</v>
      </c>
      <c r="N285" s="245" t="s">
        <v>42</v>
      </c>
      <c r="O285" s="91"/>
      <c r="P285" s="246">
        <f>O285*H285</f>
        <v>0</v>
      </c>
      <c r="Q285" s="246">
        <v>0.1</v>
      </c>
      <c r="R285" s="246">
        <f>Q285*H285</f>
        <v>0.1</v>
      </c>
      <c r="S285" s="246">
        <v>0</v>
      </c>
      <c r="T285" s="24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8" t="s">
        <v>246</v>
      </c>
      <c r="AT285" s="248" t="s">
        <v>143</v>
      </c>
      <c r="AU285" s="248" t="s">
        <v>148</v>
      </c>
      <c r="AY285" s="17" t="s">
        <v>140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17" t="s">
        <v>148</v>
      </c>
      <c r="BK285" s="249">
        <f>ROUND(I285*H285,2)</f>
        <v>0</v>
      </c>
      <c r="BL285" s="17" t="s">
        <v>246</v>
      </c>
      <c r="BM285" s="248" t="s">
        <v>454</v>
      </c>
    </row>
    <row r="286" spans="1:65" s="2" customFormat="1" ht="21.75" customHeight="1">
      <c r="A286" s="38"/>
      <c r="B286" s="39"/>
      <c r="C286" s="236" t="s">
        <v>455</v>
      </c>
      <c r="D286" s="236" t="s">
        <v>143</v>
      </c>
      <c r="E286" s="237" t="s">
        <v>456</v>
      </c>
      <c r="F286" s="238" t="s">
        <v>457</v>
      </c>
      <c r="G286" s="239" t="s">
        <v>303</v>
      </c>
      <c r="H286" s="240">
        <v>0.167</v>
      </c>
      <c r="I286" s="241"/>
      <c r="J286" s="242">
        <f>ROUND(I286*H286,2)</f>
        <v>0</v>
      </c>
      <c r="K286" s="243"/>
      <c r="L286" s="44"/>
      <c r="M286" s="244" t="s">
        <v>1</v>
      </c>
      <c r="N286" s="245" t="s">
        <v>42</v>
      </c>
      <c r="O286" s="91"/>
      <c r="P286" s="246">
        <f>O286*H286</f>
        <v>0</v>
      </c>
      <c r="Q286" s="246">
        <v>0</v>
      </c>
      <c r="R286" s="246">
        <f>Q286*H286</f>
        <v>0</v>
      </c>
      <c r="S286" s="246">
        <v>0</v>
      </c>
      <c r="T286" s="24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8" t="s">
        <v>246</v>
      </c>
      <c r="AT286" s="248" t="s">
        <v>143</v>
      </c>
      <c r="AU286" s="248" t="s">
        <v>148</v>
      </c>
      <c r="AY286" s="17" t="s">
        <v>140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7" t="s">
        <v>148</v>
      </c>
      <c r="BK286" s="249">
        <f>ROUND(I286*H286,2)</f>
        <v>0</v>
      </c>
      <c r="BL286" s="17" t="s">
        <v>246</v>
      </c>
      <c r="BM286" s="248" t="s">
        <v>458</v>
      </c>
    </row>
    <row r="287" spans="1:63" s="12" customFormat="1" ht="22.8" customHeight="1">
      <c r="A287" s="12"/>
      <c r="B287" s="220"/>
      <c r="C287" s="221"/>
      <c r="D287" s="222" t="s">
        <v>75</v>
      </c>
      <c r="E287" s="234" t="s">
        <v>459</v>
      </c>
      <c r="F287" s="234" t="s">
        <v>460</v>
      </c>
      <c r="G287" s="221"/>
      <c r="H287" s="221"/>
      <c r="I287" s="224"/>
      <c r="J287" s="235">
        <f>BK287</f>
        <v>0</v>
      </c>
      <c r="K287" s="221"/>
      <c r="L287" s="226"/>
      <c r="M287" s="227"/>
      <c r="N287" s="228"/>
      <c r="O287" s="228"/>
      <c r="P287" s="229">
        <f>SUM(P288:P299)</f>
        <v>0</v>
      </c>
      <c r="Q287" s="228"/>
      <c r="R287" s="229">
        <f>SUM(R288:R299)</f>
        <v>0.148368</v>
      </c>
      <c r="S287" s="228"/>
      <c r="T287" s="230">
        <f>SUM(T288:T299)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1" t="s">
        <v>148</v>
      </c>
      <c r="AT287" s="232" t="s">
        <v>75</v>
      </c>
      <c r="AU287" s="232" t="s">
        <v>84</v>
      </c>
      <c r="AY287" s="231" t="s">
        <v>140</v>
      </c>
      <c r="BK287" s="233">
        <f>SUM(BK288:BK299)</f>
        <v>0</v>
      </c>
    </row>
    <row r="288" spans="1:65" s="2" customFormat="1" ht="16.5" customHeight="1">
      <c r="A288" s="38"/>
      <c r="B288" s="39"/>
      <c r="C288" s="236" t="s">
        <v>461</v>
      </c>
      <c r="D288" s="236" t="s">
        <v>143</v>
      </c>
      <c r="E288" s="237" t="s">
        <v>462</v>
      </c>
      <c r="F288" s="238" t="s">
        <v>463</v>
      </c>
      <c r="G288" s="239" t="s">
        <v>155</v>
      </c>
      <c r="H288" s="240">
        <v>4.4</v>
      </c>
      <c r="I288" s="241"/>
      <c r="J288" s="242">
        <f>ROUND(I288*H288,2)</f>
        <v>0</v>
      </c>
      <c r="K288" s="243"/>
      <c r="L288" s="44"/>
      <c r="M288" s="244" t="s">
        <v>1</v>
      </c>
      <c r="N288" s="245" t="s">
        <v>42</v>
      </c>
      <c r="O288" s="91"/>
      <c r="P288" s="246">
        <f>O288*H288</f>
        <v>0</v>
      </c>
      <c r="Q288" s="246">
        <v>0.0003</v>
      </c>
      <c r="R288" s="246">
        <f>Q288*H288</f>
        <v>0.00132</v>
      </c>
      <c r="S288" s="246">
        <v>0</v>
      </c>
      <c r="T288" s="24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8" t="s">
        <v>246</v>
      </c>
      <c r="AT288" s="248" t="s">
        <v>143</v>
      </c>
      <c r="AU288" s="248" t="s">
        <v>148</v>
      </c>
      <c r="AY288" s="17" t="s">
        <v>140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17" t="s">
        <v>148</v>
      </c>
      <c r="BK288" s="249">
        <f>ROUND(I288*H288,2)</f>
        <v>0</v>
      </c>
      <c r="BL288" s="17" t="s">
        <v>246</v>
      </c>
      <c r="BM288" s="248" t="s">
        <v>464</v>
      </c>
    </row>
    <row r="289" spans="1:51" s="13" customFormat="1" ht="12">
      <c r="A289" s="13"/>
      <c r="B289" s="250"/>
      <c r="C289" s="251"/>
      <c r="D289" s="252" t="s">
        <v>157</v>
      </c>
      <c r="E289" s="253" t="s">
        <v>1</v>
      </c>
      <c r="F289" s="254" t="s">
        <v>465</v>
      </c>
      <c r="G289" s="251"/>
      <c r="H289" s="255">
        <v>4.4</v>
      </c>
      <c r="I289" s="256"/>
      <c r="J289" s="251"/>
      <c r="K289" s="251"/>
      <c r="L289" s="257"/>
      <c r="M289" s="258"/>
      <c r="N289" s="259"/>
      <c r="O289" s="259"/>
      <c r="P289" s="259"/>
      <c r="Q289" s="259"/>
      <c r="R289" s="259"/>
      <c r="S289" s="259"/>
      <c r="T289" s="26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1" t="s">
        <v>157</v>
      </c>
      <c r="AU289" s="261" t="s">
        <v>148</v>
      </c>
      <c r="AV289" s="13" t="s">
        <v>148</v>
      </c>
      <c r="AW289" s="13" t="s">
        <v>32</v>
      </c>
      <c r="AX289" s="13" t="s">
        <v>84</v>
      </c>
      <c r="AY289" s="261" t="s">
        <v>140</v>
      </c>
    </row>
    <row r="290" spans="1:65" s="2" customFormat="1" ht="16.5" customHeight="1">
      <c r="A290" s="38"/>
      <c r="B290" s="39"/>
      <c r="C290" s="236" t="s">
        <v>466</v>
      </c>
      <c r="D290" s="236" t="s">
        <v>143</v>
      </c>
      <c r="E290" s="237" t="s">
        <v>467</v>
      </c>
      <c r="F290" s="238" t="s">
        <v>468</v>
      </c>
      <c r="G290" s="239" t="s">
        <v>155</v>
      </c>
      <c r="H290" s="240">
        <v>4.4</v>
      </c>
      <c r="I290" s="241"/>
      <c r="J290" s="242">
        <f>ROUND(I290*H290,2)</f>
        <v>0</v>
      </c>
      <c r="K290" s="243"/>
      <c r="L290" s="44"/>
      <c r="M290" s="244" t="s">
        <v>1</v>
      </c>
      <c r="N290" s="245" t="s">
        <v>42</v>
      </c>
      <c r="O290" s="91"/>
      <c r="P290" s="246">
        <f>O290*H290</f>
        <v>0</v>
      </c>
      <c r="Q290" s="246">
        <v>0.00455</v>
      </c>
      <c r="R290" s="246">
        <f>Q290*H290</f>
        <v>0.020020000000000003</v>
      </c>
      <c r="S290" s="246">
        <v>0</v>
      </c>
      <c r="T290" s="24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8" t="s">
        <v>246</v>
      </c>
      <c r="AT290" s="248" t="s">
        <v>143</v>
      </c>
      <c r="AU290" s="248" t="s">
        <v>148</v>
      </c>
      <c r="AY290" s="17" t="s">
        <v>140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7" t="s">
        <v>148</v>
      </c>
      <c r="BK290" s="249">
        <f>ROUND(I290*H290,2)</f>
        <v>0</v>
      </c>
      <c r="BL290" s="17" t="s">
        <v>246</v>
      </c>
      <c r="BM290" s="248" t="s">
        <v>469</v>
      </c>
    </row>
    <row r="291" spans="1:51" s="13" customFormat="1" ht="12">
      <c r="A291" s="13"/>
      <c r="B291" s="250"/>
      <c r="C291" s="251"/>
      <c r="D291" s="252" t="s">
        <v>157</v>
      </c>
      <c r="E291" s="253" t="s">
        <v>1</v>
      </c>
      <c r="F291" s="254" t="s">
        <v>465</v>
      </c>
      <c r="G291" s="251"/>
      <c r="H291" s="255">
        <v>4.4</v>
      </c>
      <c r="I291" s="256"/>
      <c r="J291" s="251"/>
      <c r="K291" s="251"/>
      <c r="L291" s="257"/>
      <c r="M291" s="258"/>
      <c r="N291" s="259"/>
      <c r="O291" s="259"/>
      <c r="P291" s="259"/>
      <c r="Q291" s="259"/>
      <c r="R291" s="259"/>
      <c r="S291" s="259"/>
      <c r="T291" s="26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1" t="s">
        <v>157</v>
      </c>
      <c r="AU291" s="261" t="s">
        <v>148</v>
      </c>
      <c r="AV291" s="13" t="s">
        <v>148</v>
      </c>
      <c r="AW291" s="13" t="s">
        <v>32</v>
      </c>
      <c r="AX291" s="13" t="s">
        <v>84</v>
      </c>
      <c r="AY291" s="261" t="s">
        <v>140</v>
      </c>
    </row>
    <row r="292" spans="1:65" s="2" customFormat="1" ht="21.75" customHeight="1">
      <c r="A292" s="38"/>
      <c r="B292" s="39"/>
      <c r="C292" s="236" t="s">
        <v>470</v>
      </c>
      <c r="D292" s="236" t="s">
        <v>143</v>
      </c>
      <c r="E292" s="237" t="s">
        <v>471</v>
      </c>
      <c r="F292" s="238" t="s">
        <v>472</v>
      </c>
      <c r="G292" s="239" t="s">
        <v>155</v>
      </c>
      <c r="H292" s="240">
        <v>4.4</v>
      </c>
      <c r="I292" s="241"/>
      <c r="J292" s="242">
        <f>ROUND(I292*H292,2)</f>
        <v>0</v>
      </c>
      <c r="K292" s="243"/>
      <c r="L292" s="44"/>
      <c r="M292" s="244" t="s">
        <v>1</v>
      </c>
      <c r="N292" s="245" t="s">
        <v>42</v>
      </c>
      <c r="O292" s="91"/>
      <c r="P292" s="246">
        <f>O292*H292</f>
        <v>0</v>
      </c>
      <c r="Q292" s="246">
        <v>0.0054</v>
      </c>
      <c r="R292" s="246">
        <f>Q292*H292</f>
        <v>0.023760000000000003</v>
      </c>
      <c r="S292" s="246">
        <v>0</v>
      </c>
      <c r="T292" s="24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8" t="s">
        <v>246</v>
      </c>
      <c r="AT292" s="248" t="s">
        <v>143</v>
      </c>
      <c r="AU292" s="248" t="s">
        <v>148</v>
      </c>
      <c r="AY292" s="17" t="s">
        <v>140</v>
      </c>
      <c r="BE292" s="249">
        <f>IF(N292="základní",J292,0)</f>
        <v>0</v>
      </c>
      <c r="BF292" s="249">
        <f>IF(N292="snížená",J292,0)</f>
        <v>0</v>
      </c>
      <c r="BG292" s="249">
        <f>IF(N292="zákl. přenesená",J292,0)</f>
        <v>0</v>
      </c>
      <c r="BH292" s="249">
        <f>IF(N292="sníž. přenesená",J292,0)</f>
        <v>0</v>
      </c>
      <c r="BI292" s="249">
        <f>IF(N292="nulová",J292,0)</f>
        <v>0</v>
      </c>
      <c r="BJ292" s="17" t="s">
        <v>148</v>
      </c>
      <c r="BK292" s="249">
        <f>ROUND(I292*H292,2)</f>
        <v>0</v>
      </c>
      <c r="BL292" s="17" t="s">
        <v>246</v>
      </c>
      <c r="BM292" s="248" t="s">
        <v>473</v>
      </c>
    </row>
    <row r="293" spans="1:51" s="13" customFormat="1" ht="12">
      <c r="A293" s="13"/>
      <c r="B293" s="250"/>
      <c r="C293" s="251"/>
      <c r="D293" s="252" t="s">
        <v>157</v>
      </c>
      <c r="E293" s="253" t="s">
        <v>1</v>
      </c>
      <c r="F293" s="254" t="s">
        <v>465</v>
      </c>
      <c r="G293" s="251"/>
      <c r="H293" s="255">
        <v>4.4</v>
      </c>
      <c r="I293" s="256"/>
      <c r="J293" s="251"/>
      <c r="K293" s="251"/>
      <c r="L293" s="257"/>
      <c r="M293" s="258"/>
      <c r="N293" s="259"/>
      <c r="O293" s="259"/>
      <c r="P293" s="259"/>
      <c r="Q293" s="259"/>
      <c r="R293" s="259"/>
      <c r="S293" s="259"/>
      <c r="T293" s="26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1" t="s">
        <v>157</v>
      </c>
      <c r="AU293" s="261" t="s">
        <v>148</v>
      </c>
      <c r="AV293" s="13" t="s">
        <v>148</v>
      </c>
      <c r="AW293" s="13" t="s">
        <v>32</v>
      </c>
      <c r="AX293" s="13" t="s">
        <v>84</v>
      </c>
      <c r="AY293" s="261" t="s">
        <v>140</v>
      </c>
    </row>
    <row r="294" spans="1:65" s="2" customFormat="1" ht="21.75" customHeight="1">
      <c r="A294" s="38"/>
      <c r="B294" s="39"/>
      <c r="C294" s="283" t="s">
        <v>474</v>
      </c>
      <c r="D294" s="283" t="s">
        <v>431</v>
      </c>
      <c r="E294" s="284" t="s">
        <v>475</v>
      </c>
      <c r="F294" s="285" t="s">
        <v>476</v>
      </c>
      <c r="G294" s="286" t="s">
        <v>155</v>
      </c>
      <c r="H294" s="287">
        <v>4.84</v>
      </c>
      <c r="I294" s="288"/>
      <c r="J294" s="289">
        <f>ROUND(I294*H294,2)</f>
        <v>0</v>
      </c>
      <c r="K294" s="290"/>
      <c r="L294" s="291"/>
      <c r="M294" s="292" t="s">
        <v>1</v>
      </c>
      <c r="N294" s="293" t="s">
        <v>42</v>
      </c>
      <c r="O294" s="91"/>
      <c r="P294" s="246">
        <f>O294*H294</f>
        <v>0</v>
      </c>
      <c r="Q294" s="246">
        <v>0.0177</v>
      </c>
      <c r="R294" s="246">
        <f>Q294*H294</f>
        <v>0.085668</v>
      </c>
      <c r="S294" s="246">
        <v>0</v>
      </c>
      <c r="T294" s="247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8" t="s">
        <v>313</v>
      </c>
      <c r="AT294" s="248" t="s">
        <v>431</v>
      </c>
      <c r="AU294" s="248" t="s">
        <v>148</v>
      </c>
      <c r="AY294" s="17" t="s">
        <v>140</v>
      </c>
      <c r="BE294" s="249">
        <f>IF(N294="základní",J294,0)</f>
        <v>0</v>
      </c>
      <c r="BF294" s="249">
        <f>IF(N294="snížená",J294,0)</f>
        <v>0</v>
      </c>
      <c r="BG294" s="249">
        <f>IF(N294="zákl. přenesená",J294,0)</f>
        <v>0</v>
      </c>
      <c r="BH294" s="249">
        <f>IF(N294="sníž. přenesená",J294,0)</f>
        <v>0</v>
      </c>
      <c r="BI294" s="249">
        <f>IF(N294="nulová",J294,0)</f>
        <v>0</v>
      </c>
      <c r="BJ294" s="17" t="s">
        <v>148</v>
      </c>
      <c r="BK294" s="249">
        <f>ROUND(I294*H294,2)</f>
        <v>0</v>
      </c>
      <c r="BL294" s="17" t="s">
        <v>246</v>
      </c>
      <c r="BM294" s="248" t="s">
        <v>477</v>
      </c>
    </row>
    <row r="295" spans="1:51" s="13" customFormat="1" ht="12">
      <c r="A295" s="13"/>
      <c r="B295" s="250"/>
      <c r="C295" s="251"/>
      <c r="D295" s="252" t="s">
        <v>157</v>
      </c>
      <c r="E295" s="251"/>
      <c r="F295" s="254" t="s">
        <v>478</v>
      </c>
      <c r="G295" s="251"/>
      <c r="H295" s="255">
        <v>4.84</v>
      </c>
      <c r="I295" s="256"/>
      <c r="J295" s="251"/>
      <c r="K295" s="251"/>
      <c r="L295" s="257"/>
      <c r="M295" s="258"/>
      <c r="N295" s="259"/>
      <c r="O295" s="259"/>
      <c r="P295" s="259"/>
      <c r="Q295" s="259"/>
      <c r="R295" s="259"/>
      <c r="S295" s="259"/>
      <c r="T295" s="26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1" t="s">
        <v>157</v>
      </c>
      <c r="AU295" s="261" t="s">
        <v>148</v>
      </c>
      <c r="AV295" s="13" t="s">
        <v>148</v>
      </c>
      <c r="AW295" s="13" t="s">
        <v>4</v>
      </c>
      <c r="AX295" s="13" t="s">
        <v>84</v>
      </c>
      <c r="AY295" s="261" t="s">
        <v>140</v>
      </c>
    </row>
    <row r="296" spans="1:65" s="2" customFormat="1" ht="21.75" customHeight="1">
      <c r="A296" s="38"/>
      <c r="B296" s="39"/>
      <c r="C296" s="283" t="s">
        <v>479</v>
      </c>
      <c r="D296" s="283" t="s">
        <v>431</v>
      </c>
      <c r="E296" s="284" t="s">
        <v>480</v>
      </c>
      <c r="F296" s="285" t="s">
        <v>481</v>
      </c>
      <c r="G296" s="286" t="s">
        <v>482</v>
      </c>
      <c r="H296" s="287">
        <v>17.6</v>
      </c>
      <c r="I296" s="288"/>
      <c r="J296" s="289">
        <f>ROUND(I296*H296,2)</f>
        <v>0</v>
      </c>
      <c r="K296" s="290"/>
      <c r="L296" s="291"/>
      <c r="M296" s="292" t="s">
        <v>1</v>
      </c>
      <c r="N296" s="293" t="s">
        <v>42</v>
      </c>
      <c r="O296" s="91"/>
      <c r="P296" s="246">
        <f>O296*H296</f>
        <v>0</v>
      </c>
      <c r="Q296" s="246">
        <v>0.001</v>
      </c>
      <c r="R296" s="246">
        <f>Q296*H296</f>
        <v>0.0176</v>
      </c>
      <c r="S296" s="246">
        <v>0</v>
      </c>
      <c r="T296" s="24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8" t="s">
        <v>313</v>
      </c>
      <c r="AT296" s="248" t="s">
        <v>431</v>
      </c>
      <c r="AU296" s="248" t="s">
        <v>148</v>
      </c>
      <c r="AY296" s="17" t="s">
        <v>140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17" t="s">
        <v>148</v>
      </c>
      <c r="BK296" s="249">
        <f>ROUND(I296*H296,2)</f>
        <v>0</v>
      </c>
      <c r="BL296" s="17" t="s">
        <v>246</v>
      </c>
      <c r="BM296" s="248" t="s">
        <v>483</v>
      </c>
    </row>
    <row r="297" spans="1:51" s="13" customFormat="1" ht="12">
      <c r="A297" s="13"/>
      <c r="B297" s="250"/>
      <c r="C297" s="251"/>
      <c r="D297" s="252" t="s">
        <v>157</v>
      </c>
      <c r="E297" s="253" t="s">
        <v>1</v>
      </c>
      <c r="F297" s="254" t="s">
        <v>484</v>
      </c>
      <c r="G297" s="251"/>
      <c r="H297" s="255">
        <v>17.6</v>
      </c>
      <c r="I297" s="256"/>
      <c r="J297" s="251"/>
      <c r="K297" s="251"/>
      <c r="L297" s="257"/>
      <c r="M297" s="258"/>
      <c r="N297" s="259"/>
      <c r="O297" s="259"/>
      <c r="P297" s="259"/>
      <c r="Q297" s="259"/>
      <c r="R297" s="259"/>
      <c r="S297" s="259"/>
      <c r="T297" s="26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1" t="s">
        <v>157</v>
      </c>
      <c r="AU297" s="261" t="s">
        <v>148</v>
      </c>
      <c r="AV297" s="13" t="s">
        <v>148</v>
      </c>
      <c r="AW297" s="13" t="s">
        <v>32</v>
      </c>
      <c r="AX297" s="13" t="s">
        <v>84</v>
      </c>
      <c r="AY297" s="261" t="s">
        <v>140</v>
      </c>
    </row>
    <row r="298" spans="1:65" s="2" customFormat="1" ht="21.75" customHeight="1">
      <c r="A298" s="38"/>
      <c r="B298" s="39"/>
      <c r="C298" s="236" t="s">
        <v>485</v>
      </c>
      <c r="D298" s="236" t="s">
        <v>143</v>
      </c>
      <c r="E298" s="237" t="s">
        <v>486</v>
      </c>
      <c r="F298" s="238" t="s">
        <v>487</v>
      </c>
      <c r="G298" s="239" t="s">
        <v>155</v>
      </c>
      <c r="H298" s="240">
        <v>4.4</v>
      </c>
      <c r="I298" s="241"/>
      <c r="J298" s="242">
        <f>ROUND(I298*H298,2)</f>
        <v>0</v>
      </c>
      <c r="K298" s="243"/>
      <c r="L298" s="44"/>
      <c r="M298" s="244" t="s">
        <v>1</v>
      </c>
      <c r="N298" s="245" t="s">
        <v>42</v>
      </c>
      <c r="O298" s="91"/>
      <c r="P298" s="246">
        <f>O298*H298</f>
        <v>0</v>
      </c>
      <c r="Q298" s="246">
        <v>0</v>
      </c>
      <c r="R298" s="246">
        <f>Q298*H298</f>
        <v>0</v>
      </c>
      <c r="S298" s="246">
        <v>0</v>
      </c>
      <c r="T298" s="24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8" t="s">
        <v>246</v>
      </c>
      <c r="AT298" s="248" t="s">
        <v>143</v>
      </c>
      <c r="AU298" s="248" t="s">
        <v>148</v>
      </c>
      <c r="AY298" s="17" t="s">
        <v>140</v>
      </c>
      <c r="BE298" s="249">
        <f>IF(N298="základní",J298,0)</f>
        <v>0</v>
      </c>
      <c r="BF298" s="249">
        <f>IF(N298="snížená",J298,0)</f>
        <v>0</v>
      </c>
      <c r="BG298" s="249">
        <f>IF(N298="zákl. přenesená",J298,0)</f>
        <v>0</v>
      </c>
      <c r="BH298" s="249">
        <f>IF(N298="sníž. přenesená",J298,0)</f>
        <v>0</v>
      </c>
      <c r="BI298" s="249">
        <f>IF(N298="nulová",J298,0)</f>
        <v>0</v>
      </c>
      <c r="BJ298" s="17" t="s">
        <v>148</v>
      </c>
      <c r="BK298" s="249">
        <f>ROUND(I298*H298,2)</f>
        <v>0</v>
      </c>
      <c r="BL298" s="17" t="s">
        <v>246</v>
      </c>
      <c r="BM298" s="248" t="s">
        <v>488</v>
      </c>
    </row>
    <row r="299" spans="1:65" s="2" customFormat="1" ht="21.75" customHeight="1">
      <c r="A299" s="38"/>
      <c r="B299" s="39"/>
      <c r="C299" s="236" t="s">
        <v>489</v>
      </c>
      <c r="D299" s="236" t="s">
        <v>143</v>
      </c>
      <c r="E299" s="237" t="s">
        <v>490</v>
      </c>
      <c r="F299" s="238" t="s">
        <v>491</v>
      </c>
      <c r="G299" s="239" t="s">
        <v>303</v>
      </c>
      <c r="H299" s="240">
        <v>0.148</v>
      </c>
      <c r="I299" s="241"/>
      <c r="J299" s="242">
        <f>ROUND(I299*H299,2)</f>
        <v>0</v>
      </c>
      <c r="K299" s="243"/>
      <c r="L299" s="44"/>
      <c r="M299" s="244" t="s">
        <v>1</v>
      </c>
      <c r="N299" s="245" t="s">
        <v>42</v>
      </c>
      <c r="O299" s="91"/>
      <c r="P299" s="246">
        <f>O299*H299</f>
        <v>0</v>
      </c>
      <c r="Q299" s="246">
        <v>0</v>
      </c>
      <c r="R299" s="246">
        <f>Q299*H299</f>
        <v>0</v>
      </c>
      <c r="S299" s="246">
        <v>0</v>
      </c>
      <c r="T299" s="24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8" t="s">
        <v>246</v>
      </c>
      <c r="AT299" s="248" t="s">
        <v>143</v>
      </c>
      <c r="AU299" s="248" t="s">
        <v>148</v>
      </c>
      <c r="AY299" s="17" t="s">
        <v>140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17" t="s">
        <v>148</v>
      </c>
      <c r="BK299" s="249">
        <f>ROUND(I299*H299,2)</f>
        <v>0</v>
      </c>
      <c r="BL299" s="17" t="s">
        <v>246</v>
      </c>
      <c r="BM299" s="248" t="s">
        <v>492</v>
      </c>
    </row>
    <row r="300" spans="1:63" s="12" customFormat="1" ht="22.8" customHeight="1">
      <c r="A300" s="12"/>
      <c r="B300" s="220"/>
      <c r="C300" s="221"/>
      <c r="D300" s="222" t="s">
        <v>75</v>
      </c>
      <c r="E300" s="234" t="s">
        <v>493</v>
      </c>
      <c r="F300" s="234" t="s">
        <v>494</v>
      </c>
      <c r="G300" s="221"/>
      <c r="H300" s="221"/>
      <c r="I300" s="224"/>
      <c r="J300" s="235">
        <f>BK300</f>
        <v>0</v>
      </c>
      <c r="K300" s="221"/>
      <c r="L300" s="226"/>
      <c r="M300" s="227"/>
      <c r="N300" s="228"/>
      <c r="O300" s="228"/>
      <c r="P300" s="229">
        <f>SUM(P301:P321)</f>
        <v>0</v>
      </c>
      <c r="Q300" s="228"/>
      <c r="R300" s="229">
        <f>SUM(R301:R321)</f>
        <v>0.23633576</v>
      </c>
      <c r="S300" s="228"/>
      <c r="T300" s="230">
        <f>SUM(T301:T321)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1" t="s">
        <v>148</v>
      </c>
      <c r="AT300" s="232" t="s">
        <v>75</v>
      </c>
      <c r="AU300" s="232" t="s">
        <v>84</v>
      </c>
      <c r="AY300" s="231" t="s">
        <v>140</v>
      </c>
      <c r="BK300" s="233">
        <f>SUM(BK301:BK321)</f>
        <v>0</v>
      </c>
    </row>
    <row r="301" spans="1:65" s="2" customFormat="1" ht="21.75" customHeight="1">
      <c r="A301" s="38"/>
      <c r="B301" s="39"/>
      <c r="C301" s="236" t="s">
        <v>495</v>
      </c>
      <c r="D301" s="236" t="s">
        <v>143</v>
      </c>
      <c r="E301" s="237" t="s">
        <v>496</v>
      </c>
      <c r="F301" s="238" t="s">
        <v>497</v>
      </c>
      <c r="G301" s="239" t="s">
        <v>155</v>
      </c>
      <c r="H301" s="240">
        <v>25.8</v>
      </c>
      <c r="I301" s="241"/>
      <c r="J301" s="242">
        <f>ROUND(I301*H301,2)</f>
        <v>0</v>
      </c>
      <c r="K301" s="243"/>
      <c r="L301" s="44"/>
      <c r="M301" s="244" t="s">
        <v>1</v>
      </c>
      <c r="N301" s="245" t="s">
        <v>42</v>
      </c>
      <c r="O301" s="91"/>
      <c r="P301" s="246">
        <f>O301*H301</f>
        <v>0</v>
      </c>
      <c r="Q301" s="246">
        <v>0.00455</v>
      </c>
      <c r="R301" s="246">
        <f>Q301*H301</f>
        <v>0.11739000000000001</v>
      </c>
      <c r="S301" s="246">
        <v>0</v>
      </c>
      <c r="T301" s="24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8" t="s">
        <v>246</v>
      </c>
      <c r="AT301" s="248" t="s">
        <v>143</v>
      </c>
      <c r="AU301" s="248" t="s">
        <v>148</v>
      </c>
      <c r="AY301" s="17" t="s">
        <v>140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17" t="s">
        <v>148</v>
      </c>
      <c r="BK301" s="249">
        <f>ROUND(I301*H301,2)</f>
        <v>0</v>
      </c>
      <c r="BL301" s="17" t="s">
        <v>246</v>
      </c>
      <c r="BM301" s="248" t="s">
        <v>498</v>
      </c>
    </row>
    <row r="302" spans="1:51" s="14" customFormat="1" ht="12">
      <c r="A302" s="14"/>
      <c r="B302" s="262"/>
      <c r="C302" s="263"/>
      <c r="D302" s="252" t="s">
        <v>157</v>
      </c>
      <c r="E302" s="264" t="s">
        <v>1</v>
      </c>
      <c r="F302" s="265" t="s">
        <v>408</v>
      </c>
      <c r="G302" s="263"/>
      <c r="H302" s="264" t="s">
        <v>1</v>
      </c>
      <c r="I302" s="266"/>
      <c r="J302" s="263"/>
      <c r="K302" s="263"/>
      <c r="L302" s="267"/>
      <c r="M302" s="268"/>
      <c r="N302" s="269"/>
      <c r="O302" s="269"/>
      <c r="P302" s="269"/>
      <c r="Q302" s="269"/>
      <c r="R302" s="269"/>
      <c r="S302" s="269"/>
      <c r="T302" s="27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1" t="s">
        <v>157</v>
      </c>
      <c r="AU302" s="271" t="s">
        <v>148</v>
      </c>
      <c r="AV302" s="14" t="s">
        <v>84</v>
      </c>
      <c r="AW302" s="14" t="s">
        <v>32</v>
      </c>
      <c r="AX302" s="14" t="s">
        <v>76</v>
      </c>
      <c r="AY302" s="271" t="s">
        <v>140</v>
      </c>
    </row>
    <row r="303" spans="1:51" s="13" customFormat="1" ht="12">
      <c r="A303" s="13"/>
      <c r="B303" s="250"/>
      <c r="C303" s="251"/>
      <c r="D303" s="252" t="s">
        <v>157</v>
      </c>
      <c r="E303" s="253" t="s">
        <v>1</v>
      </c>
      <c r="F303" s="254" t="s">
        <v>409</v>
      </c>
      <c r="G303" s="251"/>
      <c r="H303" s="255">
        <v>25.8</v>
      </c>
      <c r="I303" s="256"/>
      <c r="J303" s="251"/>
      <c r="K303" s="251"/>
      <c r="L303" s="257"/>
      <c r="M303" s="258"/>
      <c r="N303" s="259"/>
      <c r="O303" s="259"/>
      <c r="P303" s="259"/>
      <c r="Q303" s="259"/>
      <c r="R303" s="259"/>
      <c r="S303" s="259"/>
      <c r="T303" s="26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1" t="s">
        <v>157</v>
      </c>
      <c r="AU303" s="261" t="s">
        <v>148</v>
      </c>
      <c r="AV303" s="13" t="s">
        <v>148</v>
      </c>
      <c r="AW303" s="13" t="s">
        <v>32</v>
      </c>
      <c r="AX303" s="13" t="s">
        <v>84</v>
      </c>
      <c r="AY303" s="261" t="s">
        <v>140</v>
      </c>
    </row>
    <row r="304" spans="1:65" s="2" customFormat="1" ht="16.5" customHeight="1">
      <c r="A304" s="38"/>
      <c r="B304" s="39"/>
      <c r="C304" s="236" t="s">
        <v>499</v>
      </c>
      <c r="D304" s="236" t="s">
        <v>143</v>
      </c>
      <c r="E304" s="237" t="s">
        <v>500</v>
      </c>
      <c r="F304" s="238" t="s">
        <v>501</v>
      </c>
      <c r="G304" s="239" t="s">
        <v>155</v>
      </c>
      <c r="H304" s="240">
        <v>25.8</v>
      </c>
      <c r="I304" s="241"/>
      <c r="J304" s="242">
        <f>ROUND(I304*H304,2)</f>
        <v>0</v>
      </c>
      <c r="K304" s="243"/>
      <c r="L304" s="44"/>
      <c r="M304" s="244" t="s">
        <v>1</v>
      </c>
      <c r="N304" s="245" t="s">
        <v>42</v>
      </c>
      <c r="O304" s="91"/>
      <c r="P304" s="246">
        <f>O304*H304</f>
        <v>0</v>
      </c>
      <c r="Q304" s="246">
        <v>0.0003</v>
      </c>
      <c r="R304" s="246">
        <f>Q304*H304</f>
        <v>0.0077399999999999995</v>
      </c>
      <c r="S304" s="246">
        <v>0</v>
      </c>
      <c r="T304" s="24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8" t="s">
        <v>246</v>
      </c>
      <c r="AT304" s="248" t="s">
        <v>143</v>
      </c>
      <c r="AU304" s="248" t="s">
        <v>148</v>
      </c>
      <c r="AY304" s="17" t="s">
        <v>140</v>
      </c>
      <c r="BE304" s="249">
        <f>IF(N304="základní",J304,0)</f>
        <v>0</v>
      </c>
      <c r="BF304" s="249">
        <f>IF(N304="snížená",J304,0)</f>
        <v>0</v>
      </c>
      <c r="BG304" s="249">
        <f>IF(N304="zákl. přenesená",J304,0)</f>
        <v>0</v>
      </c>
      <c r="BH304" s="249">
        <f>IF(N304="sníž. přenesená",J304,0)</f>
        <v>0</v>
      </c>
      <c r="BI304" s="249">
        <f>IF(N304="nulová",J304,0)</f>
        <v>0</v>
      </c>
      <c r="BJ304" s="17" t="s">
        <v>148</v>
      </c>
      <c r="BK304" s="249">
        <f>ROUND(I304*H304,2)</f>
        <v>0</v>
      </c>
      <c r="BL304" s="17" t="s">
        <v>246</v>
      </c>
      <c r="BM304" s="248" t="s">
        <v>502</v>
      </c>
    </row>
    <row r="305" spans="1:51" s="14" customFormat="1" ht="12">
      <c r="A305" s="14"/>
      <c r="B305" s="262"/>
      <c r="C305" s="263"/>
      <c r="D305" s="252" t="s">
        <v>157</v>
      </c>
      <c r="E305" s="264" t="s">
        <v>1</v>
      </c>
      <c r="F305" s="265" t="s">
        <v>408</v>
      </c>
      <c r="G305" s="263"/>
      <c r="H305" s="264" t="s">
        <v>1</v>
      </c>
      <c r="I305" s="266"/>
      <c r="J305" s="263"/>
      <c r="K305" s="263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157</v>
      </c>
      <c r="AU305" s="271" t="s">
        <v>148</v>
      </c>
      <c r="AV305" s="14" t="s">
        <v>84</v>
      </c>
      <c r="AW305" s="14" t="s">
        <v>32</v>
      </c>
      <c r="AX305" s="14" t="s">
        <v>76</v>
      </c>
      <c r="AY305" s="271" t="s">
        <v>140</v>
      </c>
    </row>
    <row r="306" spans="1:51" s="13" customFormat="1" ht="12">
      <c r="A306" s="13"/>
      <c r="B306" s="250"/>
      <c r="C306" s="251"/>
      <c r="D306" s="252" t="s">
        <v>157</v>
      </c>
      <c r="E306" s="253" t="s">
        <v>1</v>
      </c>
      <c r="F306" s="254" t="s">
        <v>409</v>
      </c>
      <c r="G306" s="251"/>
      <c r="H306" s="255">
        <v>25.8</v>
      </c>
      <c r="I306" s="256"/>
      <c r="J306" s="251"/>
      <c r="K306" s="251"/>
      <c r="L306" s="257"/>
      <c r="M306" s="258"/>
      <c r="N306" s="259"/>
      <c r="O306" s="259"/>
      <c r="P306" s="259"/>
      <c r="Q306" s="259"/>
      <c r="R306" s="259"/>
      <c r="S306" s="259"/>
      <c r="T306" s="26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1" t="s">
        <v>157</v>
      </c>
      <c r="AU306" s="261" t="s">
        <v>148</v>
      </c>
      <c r="AV306" s="13" t="s">
        <v>148</v>
      </c>
      <c r="AW306" s="13" t="s">
        <v>32</v>
      </c>
      <c r="AX306" s="13" t="s">
        <v>84</v>
      </c>
      <c r="AY306" s="261" t="s">
        <v>140</v>
      </c>
    </row>
    <row r="307" spans="1:65" s="2" customFormat="1" ht="21.75" customHeight="1">
      <c r="A307" s="38"/>
      <c r="B307" s="39"/>
      <c r="C307" s="283" t="s">
        <v>503</v>
      </c>
      <c r="D307" s="283" t="s">
        <v>431</v>
      </c>
      <c r="E307" s="284" t="s">
        <v>504</v>
      </c>
      <c r="F307" s="285" t="s">
        <v>505</v>
      </c>
      <c r="G307" s="286" t="s">
        <v>155</v>
      </c>
      <c r="H307" s="287">
        <v>28.38</v>
      </c>
      <c r="I307" s="288"/>
      <c r="J307" s="289">
        <f>ROUND(I307*H307,2)</f>
        <v>0</v>
      </c>
      <c r="K307" s="290"/>
      <c r="L307" s="291"/>
      <c r="M307" s="292" t="s">
        <v>1</v>
      </c>
      <c r="N307" s="293" t="s">
        <v>42</v>
      </c>
      <c r="O307" s="91"/>
      <c r="P307" s="246">
        <f>O307*H307</f>
        <v>0</v>
      </c>
      <c r="Q307" s="246">
        <v>0.00368</v>
      </c>
      <c r="R307" s="246">
        <f>Q307*H307</f>
        <v>0.1044384</v>
      </c>
      <c r="S307" s="246">
        <v>0</v>
      </c>
      <c r="T307" s="247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8" t="s">
        <v>313</v>
      </c>
      <c r="AT307" s="248" t="s">
        <v>431</v>
      </c>
      <c r="AU307" s="248" t="s">
        <v>148</v>
      </c>
      <c r="AY307" s="17" t="s">
        <v>140</v>
      </c>
      <c r="BE307" s="249">
        <f>IF(N307="základní",J307,0)</f>
        <v>0</v>
      </c>
      <c r="BF307" s="249">
        <f>IF(N307="snížená",J307,0)</f>
        <v>0</v>
      </c>
      <c r="BG307" s="249">
        <f>IF(N307="zákl. přenesená",J307,0)</f>
        <v>0</v>
      </c>
      <c r="BH307" s="249">
        <f>IF(N307="sníž. přenesená",J307,0)</f>
        <v>0</v>
      </c>
      <c r="BI307" s="249">
        <f>IF(N307="nulová",J307,0)</f>
        <v>0</v>
      </c>
      <c r="BJ307" s="17" t="s">
        <v>148</v>
      </c>
      <c r="BK307" s="249">
        <f>ROUND(I307*H307,2)</f>
        <v>0</v>
      </c>
      <c r="BL307" s="17" t="s">
        <v>246</v>
      </c>
      <c r="BM307" s="248" t="s">
        <v>506</v>
      </c>
    </row>
    <row r="308" spans="1:51" s="13" customFormat="1" ht="12">
      <c r="A308" s="13"/>
      <c r="B308" s="250"/>
      <c r="C308" s="251"/>
      <c r="D308" s="252" t="s">
        <v>157</v>
      </c>
      <c r="E308" s="251"/>
      <c r="F308" s="254" t="s">
        <v>507</v>
      </c>
      <c r="G308" s="251"/>
      <c r="H308" s="255">
        <v>28.38</v>
      </c>
      <c r="I308" s="256"/>
      <c r="J308" s="251"/>
      <c r="K308" s="251"/>
      <c r="L308" s="257"/>
      <c r="M308" s="258"/>
      <c r="N308" s="259"/>
      <c r="O308" s="259"/>
      <c r="P308" s="259"/>
      <c r="Q308" s="259"/>
      <c r="R308" s="259"/>
      <c r="S308" s="259"/>
      <c r="T308" s="26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1" t="s">
        <v>157</v>
      </c>
      <c r="AU308" s="261" t="s">
        <v>148</v>
      </c>
      <c r="AV308" s="13" t="s">
        <v>148</v>
      </c>
      <c r="AW308" s="13" t="s">
        <v>4</v>
      </c>
      <c r="AX308" s="13" t="s">
        <v>84</v>
      </c>
      <c r="AY308" s="261" t="s">
        <v>140</v>
      </c>
    </row>
    <row r="309" spans="1:65" s="2" customFormat="1" ht="16.5" customHeight="1">
      <c r="A309" s="38"/>
      <c r="B309" s="39"/>
      <c r="C309" s="236" t="s">
        <v>508</v>
      </c>
      <c r="D309" s="236" t="s">
        <v>143</v>
      </c>
      <c r="E309" s="237" t="s">
        <v>509</v>
      </c>
      <c r="F309" s="238" t="s">
        <v>510</v>
      </c>
      <c r="G309" s="239" t="s">
        <v>172</v>
      </c>
      <c r="H309" s="240">
        <v>27.2</v>
      </c>
      <c r="I309" s="241"/>
      <c r="J309" s="242">
        <f>ROUND(I309*H309,2)</f>
        <v>0</v>
      </c>
      <c r="K309" s="243"/>
      <c r="L309" s="44"/>
      <c r="M309" s="244" t="s">
        <v>1</v>
      </c>
      <c r="N309" s="245" t="s">
        <v>42</v>
      </c>
      <c r="O309" s="91"/>
      <c r="P309" s="246">
        <f>O309*H309</f>
        <v>0</v>
      </c>
      <c r="Q309" s="246">
        <v>1E-05</v>
      </c>
      <c r="R309" s="246">
        <f>Q309*H309</f>
        <v>0.000272</v>
      </c>
      <c r="S309" s="246">
        <v>0</v>
      </c>
      <c r="T309" s="247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8" t="s">
        <v>246</v>
      </c>
      <c r="AT309" s="248" t="s">
        <v>143</v>
      </c>
      <c r="AU309" s="248" t="s">
        <v>148</v>
      </c>
      <c r="AY309" s="17" t="s">
        <v>140</v>
      </c>
      <c r="BE309" s="249">
        <f>IF(N309="základní",J309,0)</f>
        <v>0</v>
      </c>
      <c r="BF309" s="249">
        <f>IF(N309="snížená",J309,0)</f>
        <v>0</v>
      </c>
      <c r="BG309" s="249">
        <f>IF(N309="zákl. přenesená",J309,0)</f>
        <v>0</v>
      </c>
      <c r="BH309" s="249">
        <f>IF(N309="sníž. přenesená",J309,0)</f>
        <v>0</v>
      </c>
      <c r="BI309" s="249">
        <f>IF(N309="nulová",J309,0)</f>
        <v>0</v>
      </c>
      <c r="BJ309" s="17" t="s">
        <v>148</v>
      </c>
      <c r="BK309" s="249">
        <f>ROUND(I309*H309,2)</f>
        <v>0</v>
      </c>
      <c r="BL309" s="17" t="s">
        <v>246</v>
      </c>
      <c r="BM309" s="248" t="s">
        <v>511</v>
      </c>
    </row>
    <row r="310" spans="1:51" s="14" customFormat="1" ht="12">
      <c r="A310" s="14"/>
      <c r="B310" s="262"/>
      <c r="C310" s="263"/>
      <c r="D310" s="252" t="s">
        <v>157</v>
      </c>
      <c r="E310" s="264" t="s">
        <v>1</v>
      </c>
      <c r="F310" s="265" t="s">
        <v>512</v>
      </c>
      <c r="G310" s="263"/>
      <c r="H310" s="264" t="s">
        <v>1</v>
      </c>
      <c r="I310" s="266"/>
      <c r="J310" s="263"/>
      <c r="K310" s="263"/>
      <c r="L310" s="267"/>
      <c r="M310" s="268"/>
      <c r="N310" s="269"/>
      <c r="O310" s="269"/>
      <c r="P310" s="269"/>
      <c r="Q310" s="269"/>
      <c r="R310" s="269"/>
      <c r="S310" s="269"/>
      <c r="T310" s="27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1" t="s">
        <v>157</v>
      </c>
      <c r="AU310" s="271" t="s">
        <v>148</v>
      </c>
      <c r="AV310" s="14" t="s">
        <v>84</v>
      </c>
      <c r="AW310" s="14" t="s">
        <v>32</v>
      </c>
      <c r="AX310" s="14" t="s">
        <v>76</v>
      </c>
      <c r="AY310" s="271" t="s">
        <v>140</v>
      </c>
    </row>
    <row r="311" spans="1:51" s="13" customFormat="1" ht="12">
      <c r="A311" s="13"/>
      <c r="B311" s="250"/>
      <c r="C311" s="251"/>
      <c r="D311" s="252" t="s">
        <v>157</v>
      </c>
      <c r="E311" s="253" t="s">
        <v>1</v>
      </c>
      <c r="F311" s="254" t="s">
        <v>513</v>
      </c>
      <c r="G311" s="251"/>
      <c r="H311" s="255">
        <v>8.91</v>
      </c>
      <c r="I311" s="256"/>
      <c r="J311" s="251"/>
      <c r="K311" s="251"/>
      <c r="L311" s="257"/>
      <c r="M311" s="258"/>
      <c r="N311" s="259"/>
      <c r="O311" s="259"/>
      <c r="P311" s="259"/>
      <c r="Q311" s="259"/>
      <c r="R311" s="259"/>
      <c r="S311" s="259"/>
      <c r="T311" s="26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1" t="s">
        <v>157</v>
      </c>
      <c r="AU311" s="261" t="s">
        <v>148</v>
      </c>
      <c r="AV311" s="13" t="s">
        <v>148</v>
      </c>
      <c r="AW311" s="13" t="s">
        <v>32</v>
      </c>
      <c r="AX311" s="13" t="s">
        <v>76</v>
      </c>
      <c r="AY311" s="261" t="s">
        <v>140</v>
      </c>
    </row>
    <row r="312" spans="1:51" s="14" customFormat="1" ht="12">
      <c r="A312" s="14"/>
      <c r="B312" s="262"/>
      <c r="C312" s="263"/>
      <c r="D312" s="252" t="s">
        <v>157</v>
      </c>
      <c r="E312" s="264" t="s">
        <v>1</v>
      </c>
      <c r="F312" s="265" t="s">
        <v>213</v>
      </c>
      <c r="G312" s="263"/>
      <c r="H312" s="264" t="s">
        <v>1</v>
      </c>
      <c r="I312" s="266"/>
      <c r="J312" s="263"/>
      <c r="K312" s="263"/>
      <c r="L312" s="267"/>
      <c r="M312" s="268"/>
      <c r="N312" s="269"/>
      <c r="O312" s="269"/>
      <c r="P312" s="269"/>
      <c r="Q312" s="269"/>
      <c r="R312" s="269"/>
      <c r="S312" s="269"/>
      <c r="T312" s="27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1" t="s">
        <v>157</v>
      </c>
      <c r="AU312" s="271" t="s">
        <v>148</v>
      </c>
      <c r="AV312" s="14" t="s">
        <v>84</v>
      </c>
      <c r="AW312" s="14" t="s">
        <v>32</v>
      </c>
      <c r="AX312" s="14" t="s">
        <v>76</v>
      </c>
      <c r="AY312" s="271" t="s">
        <v>140</v>
      </c>
    </row>
    <row r="313" spans="1:51" s="13" customFormat="1" ht="12">
      <c r="A313" s="13"/>
      <c r="B313" s="250"/>
      <c r="C313" s="251"/>
      <c r="D313" s="252" t="s">
        <v>157</v>
      </c>
      <c r="E313" s="253" t="s">
        <v>1</v>
      </c>
      <c r="F313" s="254" t="s">
        <v>514</v>
      </c>
      <c r="G313" s="251"/>
      <c r="H313" s="255">
        <v>18.29</v>
      </c>
      <c r="I313" s="256"/>
      <c r="J313" s="251"/>
      <c r="K313" s="251"/>
      <c r="L313" s="257"/>
      <c r="M313" s="258"/>
      <c r="N313" s="259"/>
      <c r="O313" s="259"/>
      <c r="P313" s="259"/>
      <c r="Q313" s="259"/>
      <c r="R313" s="259"/>
      <c r="S313" s="259"/>
      <c r="T313" s="26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1" t="s">
        <v>157</v>
      </c>
      <c r="AU313" s="261" t="s">
        <v>148</v>
      </c>
      <c r="AV313" s="13" t="s">
        <v>148</v>
      </c>
      <c r="AW313" s="13" t="s">
        <v>32</v>
      </c>
      <c r="AX313" s="13" t="s">
        <v>76</v>
      </c>
      <c r="AY313" s="261" t="s">
        <v>140</v>
      </c>
    </row>
    <row r="314" spans="1:51" s="15" customFormat="1" ht="12">
      <c r="A314" s="15"/>
      <c r="B314" s="272"/>
      <c r="C314" s="273"/>
      <c r="D314" s="252" t="s">
        <v>157</v>
      </c>
      <c r="E314" s="274" t="s">
        <v>1</v>
      </c>
      <c r="F314" s="275" t="s">
        <v>163</v>
      </c>
      <c r="G314" s="273"/>
      <c r="H314" s="276">
        <v>27.2</v>
      </c>
      <c r="I314" s="277"/>
      <c r="J314" s="273"/>
      <c r="K314" s="273"/>
      <c r="L314" s="278"/>
      <c r="M314" s="279"/>
      <c r="N314" s="280"/>
      <c r="O314" s="280"/>
      <c r="P314" s="280"/>
      <c r="Q314" s="280"/>
      <c r="R314" s="280"/>
      <c r="S314" s="280"/>
      <c r="T314" s="281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82" t="s">
        <v>157</v>
      </c>
      <c r="AU314" s="282" t="s">
        <v>148</v>
      </c>
      <c r="AV314" s="15" t="s">
        <v>147</v>
      </c>
      <c r="AW314" s="15" t="s">
        <v>32</v>
      </c>
      <c r="AX314" s="15" t="s">
        <v>84</v>
      </c>
      <c r="AY314" s="282" t="s">
        <v>140</v>
      </c>
    </row>
    <row r="315" spans="1:65" s="2" customFormat="1" ht="16.5" customHeight="1">
      <c r="A315" s="38"/>
      <c r="B315" s="39"/>
      <c r="C315" s="283" t="s">
        <v>515</v>
      </c>
      <c r="D315" s="283" t="s">
        <v>431</v>
      </c>
      <c r="E315" s="284" t="s">
        <v>516</v>
      </c>
      <c r="F315" s="285" t="s">
        <v>517</v>
      </c>
      <c r="G315" s="286" t="s">
        <v>172</v>
      </c>
      <c r="H315" s="287">
        <v>27.744</v>
      </c>
      <c r="I315" s="288"/>
      <c r="J315" s="289">
        <f>ROUND(I315*H315,2)</f>
        <v>0</v>
      </c>
      <c r="K315" s="290"/>
      <c r="L315" s="291"/>
      <c r="M315" s="292" t="s">
        <v>1</v>
      </c>
      <c r="N315" s="293" t="s">
        <v>42</v>
      </c>
      <c r="O315" s="91"/>
      <c r="P315" s="246">
        <f>O315*H315</f>
        <v>0</v>
      </c>
      <c r="Q315" s="246">
        <v>0.00022</v>
      </c>
      <c r="R315" s="246">
        <f>Q315*H315</f>
        <v>0.00610368</v>
      </c>
      <c r="S315" s="246">
        <v>0</v>
      </c>
      <c r="T315" s="247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8" t="s">
        <v>313</v>
      </c>
      <c r="AT315" s="248" t="s">
        <v>431</v>
      </c>
      <c r="AU315" s="248" t="s">
        <v>148</v>
      </c>
      <c r="AY315" s="17" t="s">
        <v>140</v>
      </c>
      <c r="BE315" s="249">
        <f>IF(N315="základní",J315,0)</f>
        <v>0</v>
      </c>
      <c r="BF315" s="249">
        <f>IF(N315="snížená",J315,0)</f>
        <v>0</v>
      </c>
      <c r="BG315" s="249">
        <f>IF(N315="zákl. přenesená",J315,0)</f>
        <v>0</v>
      </c>
      <c r="BH315" s="249">
        <f>IF(N315="sníž. přenesená",J315,0)</f>
        <v>0</v>
      </c>
      <c r="BI315" s="249">
        <f>IF(N315="nulová",J315,0)</f>
        <v>0</v>
      </c>
      <c r="BJ315" s="17" t="s">
        <v>148</v>
      </c>
      <c r="BK315" s="249">
        <f>ROUND(I315*H315,2)</f>
        <v>0</v>
      </c>
      <c r="BL315" s="17" t="s">
        <v>246</v>
      </c>
      <c r="BM315" s="248" t="s">
        <v>518</v>
      </c>
    </row>
    <row r="316" spans="1:51" s="13" customFormat="1" ht="12">
      <c r="A316" s="13"/>
      <c r="B316" s="250"/>
      <c r="C316" s="251"/>
      <c r="D316" s="252" t="s">
        <v>157</v>
      </c>
      <c r="E316" s="251"/>
      <c r="F316" s="254" t="s">
        <v>519</v>
      </c>
      <c r="G316" s="251"/>
      <c r="H316" s="255">
        <v>27.744</v>
      </c>
      <c r="I316" s="256"/>
      <c r="J316" s="251"/>
      <c r="K316" s="251"/>
      <c r="L316" s="257"/>
      <c r="M316" s="258"/>
      <c r="N316" s="259"/>
      <c r="O316" s="259"/>
      <c r="P316" s="259"/>
      <c r="Q316" s="259"/>
      <c r="R316" s="259"/>
      <c r="S316" s="259"/>
      <c r="T316" s="26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1" t="s">
        <v>157</v>
      </c>
      <c r="AU316" s="261" t="s">
        <v>148</v>
      </c>
      <c r="AV316" s="13" t="s">
        <v>148</v>
      </c>
      <c r="AW316" s="13" t="s">
        <v>4</v>
      </c>
      <c r="AX316" s="13" t="s">
        <v>84</v>
      </c>
      <c r="AY316" s="261" t="s">
        <v>140</v>
      </c>
    </row>
    <row r="317" spans="1:65" s="2" customFormat="1" ht="16.5" customHeight="1">
      <c r="A317" s="38"/>
      <c r="B317" s="39"/>
      <c r="C317" s="236" t="s">
        <v>520</v>
      </c>
      <c r="D317" s="236" t="s">
        <v>143</v>
      </c>
      <c r="E317" s="237" t="s">
        <v>521</v>
      </c>
      <c r="F317" s="238" t="s">
        <v>522</v>
      </c>
      <c r="G317" s="239" t="s">
        <v>172</v>
      </c>
      <c r="H317" s="240">
        <v>2.4</v>
      </c>
      <c r="I317" s="241"/>
      <c r="J317" s="242">
        <f>ROUND(I317*H317,2)</f>
        <v>0</v>
      </c>
      <c r="K317" s="243"/>
      <c r="L317" s="44"/>
      <c r="M317" s="244" t="s">
        <v>1</v>
      </c>
      <c r="N317" s="245" t="s">
        <v>42</v>
      </c>
      <c r="O317" s="91"/>
      <c r="P317" s="246">
        <f>O317*H317</f>
        <v>0</v>
      </c>
      <c r="Q317" s="246">
        <v>0</v>
      </c>
      <c r="R317" s="246">
        <f>Q317*H317</f>
        <v>0</v>
      </c>
      <c r="S317" s="246">
        <v>0</v>
      </c>
      <c r="T317" s="24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8" t="s">
        <v>246</v>
      </c>
      <c r="AT317" s="248" t="s">
        <v>143</v>
      </c>
      <c r="AU317" s="248" t="s">
        <v>148</v>
      </c>
      <c r="AY317" s="17" t="s">
        <v>140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17" t="s">
        <v>148</v>
      </c>
      <c r="BK317" s="249">
        <f>ROUND(I317*H317,2)</f>
        <v>0</v>
      </c>
      <c r="BL317" s="17" t="s">
        <v>246</v>
      </c>
      <c r="BM317" s="248" t="s">
        <v>523</v>
      </c>
    </row>
    <row r="318" spans="1:51" s="13" customFormat="1" ht="12">
      <c r="A318" s="13"/>
      <c r="B318" s="250"/>
      <c r="C318" s="251"/>
      <c r="D318" s="252" t="s">
        <v>157</v>
      </c>
      <c r="E318" s="253" t="s">
        <v>1</v>
      </c>
      <c r="F318" s="254" t="s">
        <v>524</v>
      </c>
      <c r="G318" s="251"/>
      <c r="H318" s="255">
        <v>2.4</v>
      </c>
      <c r="I318" s="256"/>
      <c r="J318" s="251"/>
      <c r="K318" s="251"/>
      <c r="L318" s="257"/>
      <c r="M318" s="258"/>
      <c r="N318" s="259"/>
      <c r="O318" s="259"/>
      <c r="P318" s="259"/>
      <c r="Q318" s="259"/>
      <c r="R318" s="259"/>
      <c r="S318" s="259"/>
      <c r="T318" s="26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1" t="s">
        <v>157</v>
      </c>
      <c r="AU318" s="261" t="s">
        <v>148</v>
      </c>
      <c r="AV318" s="13" t="s">
        <v>148</v>
      </c>
      <c r="AW318" s="13" t="s">
        <v>32</v>
      </c>
      <c r="AX318" s="13" t="s">
        <v>84</v>
      </c>
      <c r="AY318" s="261" t="s">
        <v>140</v>
      </c>
    </row>
    <row r="319" spans="1:65" s="2" customFormat="1" ht="16.5" customHeight="1">
      <c r="A319" s="38"/>
      <c r="B319" s="39"/>
      <c r="C319" s="283" t="s">
        <v>525</v>
      </c>
      <c r="D319" s="283" t="s">
        <v>431</v>
      </c>
      <c r="E319" s="284" t="s">
        <v>526</v>
      </c>
      <c r="F319" s="285" t="s">
        <v>527</v>
      </c>
      <c r="G319" s="286" t="s">
        <v>172</v>
      </c>
      <c r="H319" s="287">
        <v>2.448</v>
      </c>
      <c r="I319" s="288"/>
      <c r="J319" s="289">
        <f>ROUND(I319*H319,2)</f>
        <v>0</v>
      </c>
      <c r="K319" s="290"/>
      <c r="L319" s="291"/>
      <c r="M319" s="292" t="s">
        <v>1</v>
      </c>
      <c r="N319" s="293" t="s">
        <v>42</v>
      </c>
      <c r="O319" s="91"/>
      <c r="P319" s="246">
        <f>O319*H319</f>
        <v>0</v>
      </c>
      <c r="Q319" s="246">
        <v>0.00016</v>
      </c>
      <c r="R319" s="246">
        <f>Q319*H319</f>
        <v>0.00039168000000000004</v>
      </c>
      <c r="S319" s="246">
        <v>0</v>
      </c>
      <c r="T319" s="247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8" t="s">
        <v>313</v>
      </c>
      <c r="AT319" s="248" t="s">
        <v>431</v>
      </c>
      <c r="AU319" s="248" t="s">
        <v>148</v>
      </c>
      <c r="AY319" s="17" t="s">
        <v>140</v>
      </c>
      <c r="BE319" s="249">
        <f>IF(N319="základní",J319,0)</f>
        <v>0</v>
      </c>
      <c r="BF319" s="249">
        <f>IF(N319="snížená",J319,0)</f>
        <v>0</v>
      </c>
      <c r="BG319" s="249">
        <f>IF(N319="zákl. přenesená",J319,0)</f>
        <v>0</v>
      </c>
      <c r="BH319" s="249">
        <f>IF(N319="sníž. přenesená",J319,0)</f>
        <v>0</v>
      </c>
      <c r="BI319" s="249">
        <f>IF(N319="nulová",J319,0)</f>
        <v>0</v>
      </c>
      <c r="BJ319" s="17" t="s">
        <v>148</v>
      </c>
      <c r="BK319" s="249">
        <f>ROUND(I319*H319,2)</f>
        <v>0</v>
      </c>
      <c r="BL319" s="17" t="s">
        <v>246</v>
      </c>
      <c r="BM319" s="248" t="s">
        <v>528</v>
      </c>
    </row>
    <row r="320" spans="1:51" s="13" customFormat="1" ht="12">
      <c r="A320" s="13"/>
      <c r="B320" s="250"/>
      <c r="C320" s="251"/>
      <c r="D320" s="252" t="s">
        <v>157</v>
      </c>
      <c r="E320" s="251"/>
      <c r="F320" s="254" t="s">
        <v>529</v>
      </c>
      <c r="G320" s="251"/>
      <c r="H320" s="255">
        <v>2.448</v>
      </c>
      <c r="I320" s="256"/>
      <c r="J320" s="251"/>
      <c r="K320" s="251"/>
      <c r="L320" s="257"/>
      <c r="M320" s="258"/>
      <c r="N320" s="259"/>
      <c r="O320" s="259"/>
      <c r="P320" s="259"/>
      <c r="Q320" s="259"/>
      <c r="R320" s="259"/>
      <c r="S320" s="259"/>
      <c r="T320" s="26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1" t="s">
        <v>157</v>
      </c>
      <c r="AU320" s="261" t="s">
        <v>148</v>
      </c>
      <c r="AV320" s="13" t="s">
        <v>148</v>
      </c>
      <c r="AW320" s="13" t="s">
        <v>4</v>
      </c>
      <c r="AX320" s="13" t="s">
        <v>84</v>
      </c>
      <c r="AY320" s="261" t="s">
        <v>140</v>
      </c>
    </row>
    <row r="321" spans="1:65" s="2" customFormat="1" ht="21.75" customHeight="1">
      <c r="A321" s="38"/>
      <c r="B321" s="39"/>
      <c r="C321" s="236" t="s">
        <v>530</v>
      </c>
      <c r="D321" s="236" t="s">
        <v>143</v>
      </c>
      <c r="E321" s="237" t="s">
        <v>531</v>
      </c>
      <c r="F321" s="238" t="s">
        <v>532</v>
      </c>
      <c r="G321" s="239" t="s">
        <v>303</v>
      </c>
      <c r="H321" s="240">
        <v>0.236</v>
      </c>
      <c r="I321" s="241"/>
      <c r="J321" s="242">
        <f>ROUND(I321*H321,2)</f>
        <v>0</v>
      </c>
      <c r="K321" s="243"/>
      <c r="L321" s="44"/>
      <c r="M321" s="244" t="s">
        <v>1</v>
      </c>
      <c r="N321" s="245" t="s">
        <v>42</v>
      </c>
      <c r="O321" s="91"/>
      <c r="P321" s="246">
        <f>O321*H321</f>
        <v>0</v>
      </c>
      <c r="Q321" s="246">
        <v>0</v>
      </c>
      <c r="R321" s="246">
        <f>Q321*H321</f>
        <v>0</v>
      </c>
      <c r="S321" s="246">
        <v>0</v>
      </c>
      <c r="T321" s="24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8" t="s">
        <v>246</v>
      </c>
      <c r="AT321" s="248" t="s">
        <v>143</v>
      </c>
      <c r="AU321" s="248" t="s">
        <v>148</v>
      </c>
      <c r="AY321" s="17" t="s">
        <v>140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17" t="s">
        <v>148</v>
      </c>
      <c r="BK321" s="249">
        <f>ROUND(I321*H321,2)</f>
        <v>0</v>
      </c>
      <c r="BL321" s="17" t="s">
        <v>246</v>
      </c>
      <c r="BM321" s="248" t="s">
        <v>533</v>
      </c>
    </row>
    <row r="322" spans="1:63" s="12" customFormat="1" ht="22.8" customHeight="1">
      <c r="A322" s="12"/>
      <c r="B322" s="220"/>
      <c r="C322" s="221"/>
      <c r="D322" s="222" t="s">
        <v>75</v>
      </c>
      <c r="E322" s="234" t="s">
        <v>534</v>
      </c>
      <c r="F322" s="234" t="s">
        <v>535</v>
      </c>
      <c r="G322" s="221"/>
      <c r="H322" s="221"/>
      <c r="I322" s="224"/>
      <c r="J322" s="235">
        <f>BK322</f>
        <v>0</v>
      </c>
      <c r="K322" s="221"/>
      <c r="L322" s="226"/>
      <c r="M322" s="227"/>
      <c r="N322" s="228"/>
      <c r="O322" s="228"/>
      <c r="P322" s="229">
        <f>SUM(P323:P354)</f>
        <v>0</v>
      </c>
      <c r="Q322" s="228"/>
      <c r="R322" s="229">
        <f>SUM(R323:R354)</f>
        <v>0.5727959</v>
      </c>
      <c r="S322" s="228"/>
      <c r="T322" s="230">
        <f>SUM(T323:T354)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31" t="s">
        <v>148</v>
      </c>
      <c r="AT322" s="232" t="s">
        <v>75</v>
      </c>
      <c r="AU322" s="232" t="s">
        <v>84</v>
      </c>
      <c r="AY322" s="231" t="s">
        <v>140</v>
      </c>
      <c r="BK322" s="233">
        <f>SUM(BK323:BK354)</f>
        <v>0</v>
      </c>
    </row>
    <row r="323" spans="1:65" s="2" customFormat="1" ht="16.5" customHeight="1">
      <c r="A323" s="38"/>
      <c r="B323" s="39"/>
      <c r="C323" s="236" t="s">
        <v>536</v>
      </c>
      <c r="D323" s="236" t="s">
        <v>143</v>
      </c>
      <c r="E323" s="237" t="s">
        <v>537</v>
      </c>
      <c r="F323" s="238" t="s">
        <v>538</v>
      </c>
      <c r="G323" s="239" t="s">
        <v>155</v>
      </c>
      <c r="H323" s="240">
        <v>23.813</v>
      </c>
      <c r="I323" s="241"/>
      <c r="J323" s="242">
        <f>ROUND(I323*H323,2)</f>
        <v>0</v>
      </c>
      <c r="K323" s="243"/>
      <c r="L323" s="44"/>
      <c r="M323" s="244" t="s">
        <v>1</v>
      </c>
      <c r="N323" s="245" t="s">
        <v>42</v>
      </c>
      <c r="O323" s="91"/>
      <c r="P323" s="246">
        <f>O323*H323</f>
        <v>0</v>
      </c>
      <c r="Q323" s="246">
        <v>0.0003</v>
      </c>
      <c r="R323" s="246">
        <f>Q323*H323</f>
        <v>0.007143899999999999</v>
      </c>
      <c r="S323" s="246">
        <v>0</v>
      </c>
      <c r="T323" s="24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8" t="s">
        <v>246</v>
      </c>
      <c r="AT323" s="248" t="s">
        <v>143</v>
      </c>
      <c r="AU323" s="248" t="s">
        <v>148</v>
      </c>
      <c r="AY323" s="17" t="s">
        <v>140</v>
      </c>
      <c r="BE323" s="249">
        <f>IF(N323="základní",J323,0)</f>
        <v>0</v>
      </c>
      <c r="BF323" s="249">
        <f>IF(N323="snížená",J323,0)</f>
        <v>0</v>
      </c>
      <c r="BG323" s="249">
        <f>IF(N323="zákl. přenesená",J323,0)</f>
        <v>0</v>
      </c>
      <c r="BH323" s="249">
        <f>IF(N323="sníž. přenesená",J323,0)</f>
        <v>0</v>
      </c>
      <c r="BI323" s="249">
        <f>IF(N323="nulová",J323,0)</f>
        <v>0</v>
      </c>
      <c r="BJ323" s="17" t="s">
        <v>148</v>
      </c>
      <c r="BK323" s="249">
        <f>ROUND(I323*H323,2)</f>
        <v>0</v>
      </c>
      <c r="BL323" s="17" t="s">
        <v>246</v>
      </c>
      <c r="BM323" s="248" t="s">
        <v>539</v>
      </c>
    </row>
    <row r="324" spans="1:51" s="14" customFormat="1" ht="12">
      <c r="A324" s="14"/>
      <c r="B324" s="262"/>
      <c r="C324" s="263"/>
      <c r="D324" s="252" t="s">
        <v>157</v>
      </c>
      <c r="E324" s="264" t="s">
        <v>1</v>
      </c>
      <c r="F324" s="265" t="s">
        <v>210</v>
      </c>
      <c r="G324" s="263"/>
      <c r="H324" s="264" t="s">
        <v>1</v>
      </c>
      <c r="I324" s="266"/>
      <c r="J324" s="263"/>
      <c r="K324" s="263"/>
      <c r="L324" s="267"/>
      <c r="M324" s="268"/>
      <c r="N324" s="269"/>
      <c r="O324" s="269"/>
      <c r="P324" s="269"/>
      <c r="Q324" s="269"/>
      <c r="R324" s="269"/>
      <c r="S324" s="269"/>
      <c r="T324" s="27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1" t="s">
        <v>157</v>
      </c>
      <c r="AU324" s="271" t="s">
        <v>148</v>
      </c>
      <c r="AV324" s="14" t="s">
        <v>84</v>
      </c>
      <c r="AW324" s="14" t="s">
        <v>32</v>
      </c>
      <c r="AX324" s="14" t="s">
        <v>76</v>
      </c>
      <c r="AY324" s="271" t="s">
        <v>140</v>
      </c>
    </row>
    <row r="325" spans="1:51" s="13" customFormat="1" ht="12">
      <c r="A325" s="13"/>
      <c r="B325" s="250"/>
      <c r="C325" s="251"/>
      <c r="D325" s="252" t="s">
        <v>157</v>
      </c>
      <c r="E325" s="253" t="s">
        <v>1</v>
      </c>
      <c r="F325" s="254" t="s">
        <v>540</v>
      </c>
      <c r="G325" s="251"/>
      <c r="H325" s="255">
        <v>14.467</v>
      </c>
      <c r="I325" s="256"/>
      <c r="J325" s="251"/>
      <c r="K325" s="251"/>
      <c r="L325" s="257"/>
      <c r="M325" s="258"/>
      <c r="N325" s="259"/>
      <c r="O325" s="259"/>
      <c r="P325" s="259"/>
      <c r="Q325" s="259"/>
      <c r="R325" s="259"/>
      <c r="S325" s="259"/>
      <c r="T325" s="26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1" t="s">
        <v>157</v>
      </c>
      <c r="AU325" s="261" t="s">
        <v>148</v>
      </c>
      <c r="AV325" s="13" t="s">
        <v>148</v>
      </c>
      <c r="AW325" s="13" t="s">
        <v>32</v>
      </c>
      <c r="AX325" s="13" t="s">
        <v>76</v>
      </c>
      <c r="AY325" s="261" t="s">
        <v>140</v>
      </c>
    </row>
    <row r="326" spans="1:51" s="13" customFormat="1" ht="12">
      <c r="A326" s="13"/>
      <c r="B326" s="250"/>
      <c r="C326" s="251"/>
      <c r="D326" s="252" t="s">
        <v>157</v>
      </c>
      <c r="E326" s="253" t="s">
        <v>1</v>
      </c>
      <c r="F326" s="254" t="s">
        <v>541</v>
      </c>
      <c r="G326" s="251"/>
      <c r="H326" s="255">
        <v>9.812</v>
      </c>
      <c r="I326" s="256"/>
      <c r="J326" s="251"/>
      <c r="K326" s="251"/>
      <c r="L326" s="257"/>
      <c r="M326" s="258"/>
      <c r="N326" s="259"/>
      <c r="O326" s="259"/>
      <c r="P326" s="259"/>
      <c r="Q326" s="259"/>
      <c r="R326" s="259"/>
      <c r="S326" s="259"/>
      <c r="T326" s="26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1" t="s">
        <v>157</v>
      </c>
      <c r="AU326" s="261" t="s">
        <v>148</v>
      </c>
      <c r="AV326" s="13" t="s">
        <v>148</v>
      </c>
      <c r="AW326" s="13" t="s">
        <v>32</v>
      </c>
      <c r="AX326" s="13" t="s">
        <v>76</v>
      </c>
      <c r="AY326" s="261" t="s">
        <v>140</v>
      </c>
    </row>
    <row r="327" spans="1:51" s="14" customFormat="1" ht="12">
      <c r="A327" s="14"/>
      <c r="B327" s="262"/>
      <c r="C327" s="263"/>
      <c r="D327" s="252" t="s">
        <v>157</v>
      </c>
      <c r="E327" s="264" t="s">
        <v>1</v>
      </c>
      <c r="F327" s="265" t="s">
        <v>213</v>
      </c>
      <c r="G327" s="263"/>
      <c r="H327" s="264" t="s">
        <v>1</v>
      </c>
      <c r="I327" s="266"/>
      <c r="J327" s="263"/>
      <c r="K327" s="263"/>
      <c r="L327" s="267"/>
      <c r="M327" s="268"/>
      <c r="N327" s="269"/>
      <c r="O327" s="269"/>
      <c r="P327" s="269"/>
      <c r="Q327" s="269"/>
      <c r="R327" s="269"/>
      <c r="S327" s="269"/>
      <c r="T327" s="27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1" t="s">
        <v>157</v>
      </c>
      <c r="AU327" s="271" t="s">
        <v>148</v>
      </c>
      <c r="AV327" s="14" t="s">
        <v>84</v>
      </c>
      <c r="AW327" s="14" t="s">
        <v>32</v>
      </c>
      <c r="AX327" s="14" t="s">
        <v>76</v>
      </c>
      <c r="AY327" s="271" t="s">
        <v>140</v>
      </c>
    </row>
    <row r="328" spans="1:51" s="13" customFormat="1" ht="12">
      <c r="A328" s="13"/>
      <c r="B328" s="250"/>
      <c r="C328" s="251"/>
      <c r="D328" s="252" t="s">
        <v>157</v>
      </c>
      <c r="E328" s="253" t="s">
        <v>1</v>
      </c>
      <c r="F328" s="254" t="s">
        <v>214</v>
      </c>
      <c r="G328" s="251"/>
      <c r="H328" s="255">
        <v>1.44</v>
      </c>
      <c r="I328" s="256"/>
      <c r="J328" s="251"/>
      <c r="K328" s="251"/>
      <c r="L328" s="257"/>
      <c r="M328" s="258"/>
      <c r="N328" s="259"/>
      <c r="O328" s="259"/>
      <c r="P328" s="259"/>
      <c r="Q328" s="259"/>
      <c r="R328" s="259"/>
      <c r="S328" s="259"/>
      <c r="T328" s="26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1" t="s">
        <v>157</v>
      </c>
      <c r="AU328" s="261" t="s">
        <v>148</v>
      </c>
      <c r="AV328" s="13" t="s">
        <v>148</v>
      </c>
      <c r="AW328" s="13" t="s">
        <v>32</v>
      </c>
      <c r="AX328" s="13" t="s">
        <v>76</v>
      </c>
      <c r="AY328" s="261" t="s">
        <v>140</v>
      </c>
    </row>
    <row r="329" spans="1:51" s="14" customFormat="1" ht="12">
      <c r="A329" s="14"/>
      <c r="B329" s="262"/>
      <c r="C329" s="263"/>
      <c r="D329" s="252" t="s">
        <v>157</v>
      </c>
      <c r="E329" s="264" t="s">
        <v>1</v>
      </c>
      <c r="F329" s="265" t="s">
        <v>160</v>
      </c>
      <c r="G329" s="263"/>
      <c r="H329" s="264" t="s">
        <v>1</v>
      </c>
      <c r="I329" s="266"/>
      <c r="J329" s="263"/>
      <c r="K329" s="263"/>
      <c r="L329" s="267"/>
      <c r="M329" s="268"/>
      <c r="N329" s="269"/>
      <c r="O329" s="269"/>
      <c r="P329" s="269"/>
      <c r="Q329" s="269"/>
      <c r="R329" s="269"/>
      <c r="S329" s="269"/>
      <c r="T329" s="27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1" t="s">
        <v>157</v>
      </c>
      <c r="AU329" s="271" t="s">
        <v>148</v>
      </c>
      <c r="AV329" s="14" t="s">
        <v>84</v>
      </c>
      <c r="AW329" s="14" t="s">
        <v>32</v>
      </c>
      <c r="AX329" s="14" t="s">
        <v>76</v>
      </c>
      <c r="AY329" s="271" t="s">
        <v>140</v>
      </c>
    </row>
    <row r="330" spans="1:51" s="13" customFormat="1" ht="12">
      <c r="A330" s="13"/>
      <c r="B330" s="250"/>
      <c r="C330" s="251"/>
      <c r="D330" s="252" t="s">
        <v>157</v>
      </c>
      <c r="E330" s="253" t="s">
        <v>1</v>
      </c>
      <c r="F330" s="254" t="s">
        <v>161</v>
      </c>
      <c r="G330" s="251"/>
      <c r="H330" s="255">
        <v>-1.576</v>
      </c>
      <c r="I330" s="256"/>
      <c r="J330" s="251"/>
      <c r="K330" s="251"/>
      <c r="L330" s="257"/>
      <c r="M330" s="258"/>
      <c r="N330" s="259"/>
      <c r="O330" s="259"/>
      <c r="P330" s="259"/>
      <c r="Q330" s="259"/>
      <c r="R330" s="259"/>
      <c r="S330" s="259"/>
      <c r="T330" s="26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1" t="s">
        <v>157</v>
      </c>
      <c r="AU330" s="261" t="s">
        <v>148</v>
      </c>
      <c r="AV330" s="13" t="s">
        <v>148</v>
      </c>
      <c r="AW330" s="13" t="s">
        <v>32</v>
      </c>
      <c r="AX330" s="13" t="s">
        <v>76</v>
      </c>
      <c r="AY330" s="261" t="s">
        <v>140</v>
      </c>
    </row>
    <row r="331" spans="1:51" s="13" customFormat="1" ht="12">
      <c r="A331" s="13"/>
      <c r="B331" s="250"/>
      <c r="C331" s="251"/>
      <c r="D331" s="252" t="s">
        <v>157</v>
      </c>
      <c r="E331" s="253" t="s">
        <v>1</v>
      </c>
      <c r="F331" s="254" t="s">
        <v>162</v>
      </c>
      <c r="G331" s="251"/>
      <c r="H331" s="255">
        <v>-0.33</v>
      </c>
      <c r="I331" s="256"/>
      <c r="J331" s="251"/>
      <c r="K331" s="251"/>
      <c r="L331" s="257"/>
      <c r="M331" s="258"/>
      <c r="N331" s="259"/>
      <c r="O331" s="259"/>
      <c r="P331" s="259"/>
      <c r="Q331" s="259"/>
      <c r="R331" s="259"/>
      <c r="S331" s="259"/>
      <c r="T331" s="26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1" t="s">
        <v>157</v>
      </c>
      <c r="AU331" s="261" t="s">
        <v>148</v>
      </c>
      <c r="AV331" s="13" t="s">
        <v>148</v>
      </c>
      <c r="AW331" s="13" t="s">
        <v>32</v>
      </c>
      <c r="AX331" s="13" t="s">
        <v>76</v>
      </c>
      <c r="AY331" s="261" t="s">
        <v>140</v>
      </c>
    </row>
    <row r="332" spans="1:51" s="15" customFormat="1" ht="12">
      <c r="A332" s="15"/>
      <c r="B332" s="272"/>
      <c r="C332" s="273"/>
      <c r="D332" s="252" t="s">
        <v>157</v>
      </c>
      <c r="E332" s="274" t="s">
        <v>1</v>
      </c>
      <c r="F332" s="275" t="s">
        <v>163</v>
      </c>
      <c r="G332" s="273"/>
      <c r="H332" s="276">
        <v>23.813</v>
      </c>
      <c r="I332" s="277"/>
      <c r="J332" s="273"/>
      <c r="K332" s="273"/>
      <c r="L332" s="278"/>
      <c r="M332" s="279"/>
      <c r="N332" s="280"/>
      <c r="O332" s="280"/>
      <c r="P332" s="280"/>
      <c r="Q332" s="280"/>
      <c r="R332" s="280"/>
      <c r="S332" s="280"/>
      <c r="T332" s="281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82" t="s">
        <v>157</v>
      </c>
      <c r="AU332" s="282" t="s">
        <v>148</v>
      </c>
      <c r="AV332" s="15" t="s">
        <v>147</v>
      </c>
      <c r="AW332" s="15" t="s">
        <v>32</v>
      </c>
      <c r="AX332" s="15" t="s">
        <v>84</v>
      </c>
      <c r="AY332" s="282" t="s">
        <v>140</v>
      </c>
    </row>
    <row r="333" spans="1:65" s="2" customFormat="1" ht="21.75" customHeight="1">
      <c r="A333" s="38"/>
      <c r="B333" s="39"/>
      <c r="C333" s="236" t="s">
        <v>542</v>
      </c>
      <c r="D333" s="236" t="s">
        <v>143</v>
      </c>
      <c r="E333" s="237" t="s">
        <v>543</v>
      </c>
      <c r="F333" s="238" t="s">
        <v>544</v>
      </c>
      <c r="G333" s="239" t="s">
        <v>155</v>
      </c>
      <c r="H333" s="240">
        <v>23.813</v>
      </c>
      <c r="I333" s="241"/>
      <c r="J333" s="242">
        <f>ROUND(I333*H333,2)</f>
        <v>0</v>
      </c>
      <c r="K333" s="243"/>
      <c r="L333" s="44"/>
      <c r="M333" s="244" t="s">
        <v>1</v>
      </c>
      <c r="N333" s="245" t="s">
        <v>42</v>
      </c>
      <c r="O333" s="91"/>
      <c r="P333" s="246">
        <f>O333*H333</f>
        <v>0</v>
      </c>
      <c r="Q333" s="246">
        <v>0.006</v>
      </c>
      <c r="R333" s="246">
        <f>Q333*H333</f>
        <v>0.142878</v>
      </c>
      <c r="S333" s="246">
        <v>0</v>
      </c>
      <c r="T333" s="247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8" t="s">
        <v>246</v>
      </c>
      <c r="AT333" s="248" t="s">
        <v>143</v>
      </c>
      <c r="AU333" s="248" t="s">
        <v>148</v>
      </c>
      <c r="AY333" s="17" t="s">
        <v>140</v>
      </c>
      <c r="BE333" s="249">
        <f>IF(N333="základní",J333,0)</f>
        <v>0</v>
      </c>
      <c r="BF333" s="249">
        <f>IF(N333="snížená",J333,0)</f>
        <v>0</v>
      </c>
      <c r="BG333" s="249">
        <f>IF(N333="zákl. přenesená",J333,0)</f>
        <v>0</v>
      </c>
      <c r="BH333" s="249">
        <f>IF(N333="sníž. přenesená",J333,0)</f>
        <v>0</v>
      </c>
      <c r="BI333" s="249">
        <f>IF(N333="nulová",J333,0)</f>
        <v>0</v>
      </c>
      <c r="BJ333" s="17" t="s">
        <v>148</v>
      </c>
      <c r="BK333" s="249">
        <f>ROUND(I333*H333,2)</f>
        <v>0</v>
      </c>
      <c r="BL333" s="17" t="s">
        <v>246</v>
      </c>
      <c r="BM333" s="248" t="s">
        <v>545</v>
      </c>
    </row>
    <row r="334" spans="1:51" s="14" customFormat="1" ht="12">
      <c r="A334" s="14"/>
      <c r="B334" s="262"/>
      <c r="C334" s="263"/>
      <c r="D334" s="252" t="s">
        <v>157</v>
      </c>
      <c r="E334" s="264" t="s">
        <v>1</v>
      </c>
      <c r="F334" s="265" t="s">
        <v>210</v>
      </c>
      <c r="G334" s="263"/>
      <c r="H334" s="264" t="s">
        <v>1</v>
      </c>
      <c r="I334" s="266"/>
      <c r="J334" s="263"/>
      <c r="K334" s="263"/>
      <c r="L334" s="267"/>
      <c r="M334" s="268"/>
      <c r="N334" s="269"/>
      <c r="O334" s="269"/>
      <c r="P334" s="269"/>
      <c r="Q334" s="269"/>
      <c r="R334" s="269"/>
      <c r="S334" s="269"/>
      <c r="T334" s="270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1" t="s">
        <v>157</v>
      </c>
      <c r="AU334" s="271" t="s">
        <v>148</v>
      </c>
      <c r="AV334" s="14" t="s">
        <v>84</v>
      </c>
      <c r="AW334" s="14" t="s">
        <v>32</v>
      </c>
      <c r="AX334" s="14" t="s">
        <v>76</v>
      </c>
      <c r="AY334" s="271" t="s">
        <v>140</v>
      </c>
    </row>
    <row r="335" spans="1:51" s="13" customFormat="1" ht="12">
      <c r="A335" s="13"/>
      <c r="B335" s="250"/>
      <c r="C335" s="251"/>
      <c r="D335" s="252" t="s">
        <v>157</v>
      </c>
      <c r="E335" s="253" t="s">
        <v>1</v>
      </c>
      <c r="F335" s="254" t="s">
        <v>540</v>
      </c>
      <c r="G335" s="251"/>
      <c r="H335" s="255">
        <v>14.467</v>
      </c>
      <c r="I335" s="256"/>
      <c r="J335" s="251"/>
      <c r="K335" s="251"/>
      <c r="L335" s="257"/>
      <c r="M335" s="258"/>
      <c r="N335" s="259"/>
      <c r="O335" s="259"/>
      <c r="P335" s="259"/>
      <c r="Q335" s="259"/>
      <c r="R335" s="259"/>
      <c r="S335" s="259"/>
      <c r="T335" s="26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1" t="s">
        <v>157</v>
      </c>
      <c r="AU335" s="261" t="s">
        <v>148</v>
      </c>
      <c r="AV335" s="13" t="s">
        <v>148</v>
      </c>
      <c r="AW335" s="13" t="s">
        <v>32</v>
      </c>
      <c r="AX335" s="13" t="s">
        <v>76</v>
      </c>
      <c r="AY335" s="261" t="s">
        <v>140</v>
      </c>
    </row>
    <row r="336" spans="1:51" s="13" customFormat="1" ht="12">
      <c r="A336" s="13"/>
      <c r="B336" s="250"/>
      <c r="C336" s="251"/>
      <c r="D336" s="252" t="s">
        <v>157</v>
      </c>
      <c r="E336" s="253" t="s">
        <v>1</v>
      </c>
      <c r="F336" s="254" t="s">
        <v>541</v>
      </c>
      <c r="G336" s="251"/>
      <c r="H336" s="255">
        <v>9.812</v>
      </c>
      <c r="I336" s="256"/>
      <c r="J336" s="251"/>
      <c r="K336" s="251"/>
      <c r="L336" s="257"/>
      <c r="M336" s="258"/>
      <c r="N336" s="259"/>
      <c r="O336" s="259"/>
      <c r="P336" s="259"/>
      <c r="Q336" s="259"/>
      <c r="R336" s="259"/>
      <c r="S336" s="259"/>
      <c r="T336" s="26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1" t="s">
        <v>157</v>
      </c>
      <c r="AU336" s="261" t="s">
        <v>148</v>
      </c>
      <c r="AV336" s="13" t="s">
        <v>148</v>
      </c>
      <c r="AW336" s="13" t="s">
        <v>32</v>
      </c>
      <c r="AX336" s="13" t="s">
        <v>76</v>
      </c>
      <c r="AY336" s="261" t="s">
        <v>140</v>
      </c>
    </row>
    <row r="337" spans="1:51" s="14" customFormat="1" ht="12">
      <c r="A337" s="14"/>
      <c r="B337" s="262"/>
      <c r="C337" s="263"/>
      <c r="D337" s="252" t="s">
        <v>157</v>
      </c>
      <c r="E337" s="264" t="s">
        <v>1</v>
      </c>
      <c r="F337" s="265" t="s">
        <v>213</v>
      </c>
      <c r="G337" s="263"/>
      <c r="H337" s="264" t="s">
        <v>1</v>
      </c>
      <c r="I337" s="266"/>
      <c r="J337" s="263"/>
      <c r="K337" s="263"/>
      <c r="L337" s="267"/>
      <c r="M337" s="268"/>
      <c r="N337" s="269"/>
      <c r="O337" s="269"/>
      <c r="P337" s="269"/>
      <c r="Q337" s="269"/>
      <c r="R337" s="269"/>
      <c r="S337" s="269"/>
      <c r="T337" s="27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1" t="s">
        <v>157</v>
      </c>
      <c r="AU337" s="271" t="s">
        <v>148</v>
      </c>
      <c r="AV337" s="14" t="s">
        <v>84</v>
      </c>
      <c r="AW337" s="14" t="s">
        <v>32</v>
      </c>
      <c r="AX337" s="14" t="s">
        <v>76</v>
      </c>
      <c r="AY337" s="271" t="s">
        <v>140</v>
      </c>
    </row>
    <row r="338" spans="1:51" s="13" customFormat="1" ht="12">
      <c r="A338" s="13"/>
      <c r="B338" s="250"/>
      <c r="C338" s="251"/>
      <c r="D338" s="252" t="s">
        <v>157</v>
      </c>
      <c r="E338" s="253" t="s">
        <v>1</v>
      </c>
      <c r="F338" s="254" t="s">
        <v>214</v>
      </c>
      <c r="G338" s="251"/>
      <c r="H338" s="255">
        <v>1.44</v>
      </c>
      <c r="I338" s="256"/>
      <c r="J338" s="251"/>
      <c r="K338" s="251"/>
      <c r="L338" s="257"/>
      <c r="M338" s="258"/>
      <c r="N338" s="259"/>
      <c r="O338" s="259"/>
      <c r="P338" s="259"/>
      <c r="Q338" s="259"/>
      <c r="R338" s="259"/>
      <c r="S338" s="259"/>
      <c r="T338" s="26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1" t="s">
        <v>157</v>
      </c>
      <c r="AU338" s="261" t="s">
        <v>148</v>
      </c>
      <c r="AV338" s="13" t="s">
        <v>148</v>
      </c>
      <c r="AW338" s="13" t="s">
        <v>32</v>
      </c>
      <c r="AX338" s="13" t="s">
        <v>76</v>
      </c>
      <c r="AY338" s="261" t="s">
        <v>140</v>
      </c>
    </row>
    <row r="339" spans="1:51" s="14" customFormat="1" ht="12">
      <c r="A339" s="14"/>
      <c r="B339" s="262"/>
      <c r="C339" s="263"/>
      <c r="D339" s="252" t="s">
        <v>157</v>
      </c>
      <c r="E339" s="264" t="s">
        <v>1</v>
      </c>
      <c r="F339" s="265" t="s">
        <v>160</v>
      </c>
      <c r="G339" s="263"/>
      <c r="H339" s="264" t="s">
        <v>1</v>
      </c>
      <c r="I339" s="266"/>
      <c r="J339" s="263"/>
      <c r="K339" s="263"/>
      <c r="L339" s="267"/>
      <c r="M339" s="268"/>
      <c r="N339" s="269"/>
      <c r="O339" s="269"/>
      <c r="P339" s="269"/>
      <c r="Q339" s="269"/>
      <c r="R339" s="269"/>
      <c r="S339" s="269"/>
      <c r="T339" s="270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1" t="s">
        <v>157</v>
      </c>
      <c r="AU339" s="271" t="s">
        <v>148</v>
      </c>
      <c r="AV339" s="14" t="s">
        <v>84</v>
      </c>
      <c r="AW339" s="14" t="s">
        <v>32</v>
      </c>
      <c r="AX339" s="14" t="s">
        <v>76</v>
      </c>
      <c r="AY339" s="271" t="s">
        <v>140</v>
      </c>
    </row>
    <row r="340" spans="1:51" s="13" customFormat="1" ht="12">
      <c r="A340" s="13"/>
      <c r="B340" s="250"/>
      <c r="C340" s="251"/>
      <c r="D340" s="252" t="s">
        <v>157</v>
      </c>
      <c r="E340" s="253" t="s">
        <v>1</v>
      </c>
      <c r="F340" s="254" t="s">
        <v>161</v>
      </c>
      <c r="G340" s="251"/>
      <c r="H340" s="255">
        <v>-1.576</v>
      </c>
      <c r="I340" s="256"/>
      <c r="J340" s="251"/>
      <c r="K340" s="251"/>
      <c r="L340" s="257"/>
      <c r="M340" s="258"/>
      <c r="N340" s="259"/>
      <c r="O340" s="259"/>
      <c r="P340" s="259"/>
      <c r="Q340" s="259"/>
      <c r="R340" s="259"/>
      <c r="S340" s="259"/>
      <c r="T340" s="26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1" t="s">
        <v>157</v>
      </c>
      <c r="AU340" s="261" t="s">
        <v>148</v>
      </c>
      <c r="AV340" s="13" t="s">
        <v>148</v>
      </c>
      <c r="AW340" s="13" t="s">
        <v>32</v>
      </c>
      <c r="AX340" s="13" t="s">
        <v>76</v>
      </c>
      <c r="AY340" s="261" t="s">
        <v>140</v>
      </c>
    </row>
    <row r="341" spans="1:51" s="13" customFormat="1" ht="12">
      <c r="A341" s="13"/>
      <c r="B341" s="250"/>
      <c r="C341" s="251"/>
      <c r="D341" s="252" t="s">
        <v>157</v>
      </c>
      <c r="E341" s="253" t="s">
        <v>1</v>
      </c>
      <c r="F341" s="254" t="s">
        <v>162</v>
      </c>
      <c r="G341" s="251"/>
      <c r="H341" s="255">
        <v>-0.33</v>
      </c>
      <c r="I341" s="256"/>
      <c r="J341" s="251"/>
      <c r="K341" s="251"/>
      <c r="L341" s="257"/>
      <c r="M341" s="258"/>
      <c r="N341" s="259"/>
      <c r="O341" s="259"/>
      <c r="P341" s="259"/>
      <c r="Q341" s="259"/>
      <c r="R341" s="259"/>
      <c r="S341" s="259"/>
      <c r="T341" s="26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1" t="s">
        <v>157</v>
      </c>
      <c r="AU341" s="261" t="s">
        <v>148</v>
      </c>
      <c r="AV341" s="13" t="s">
        <v>148</v>
      </c>
      <c r="AW341" s="13" t="s">
        <v>32</v>
      </c>
      <c r="AX341" s="13" t="s">
        <v>76</v>
      </c>
      <c r="AY341" s="261" t="s">
        <v>140</v>
      </c>
    </row>
    <row r="342" spans="1:51" s="15" customFormat="1" ht="12">
      <c r="A342" s="15"/>
      <c r="B342" s="272"/>
      <c r="C342" s="273"/>
      <c r="D342" s="252" t="s">
        <v>157</v>
      </c>
      <c r="E342" s="274" t="s">
        <v>1</v>
      </c>
      <c r="F342" s="275" t="s">
        <v>163</v>
      </c>
      <c r="G342" s="273"/>
      <c r="H342" s="276">
        <v>23.813</v>
      </c>
      <c r="I342" s="277"/>
      <c r="J342" s="273"/>
      <c r="K342" s="273"/>
      <c r="L342" s="278"/>
      <c r="M342" s="279"/>
      <c r="N342" s="280"/>
      <c r="O342" s="280"/>
      <c r="P342" s="280"/>
      <c r="Q342" s="280"/>
      <c r="R342" s="280"/>
      <c r="S342" s="280"/>
      <c r="T342" s="281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82" t="s">
        <v>157</v>
      </c>
      <c r="AU342" s="282" t="s">
        <v>148</v>
      </c>
      <c r="AV342" s="15" t="s">
        <v>147</v>
      </c>
      <c r="AW342" s="15" t="s">
        <v>32</v>
      </c>
      <c r="AX342" s="15" t="s">
        <v>84</v>
      </c>
      <c r="AY342" s="282" t="s">
        <v>140</v>
      </c>
    </row>
    <row r="343" spans="1:65" s="2" customFormat="1" ht="16.5" customHeight="1">
      <c r="A343" s="38"/>
      <c r="B343" s="39"/>
      <c r="C343" s="283" t="s">
        <v>546</v>
      </c>
      <c r="D343" s="283" t="s">
        <v>431</v>
      </c>
      <c r="E343" s="284" t="s">
        <v>547</v>
      </c>
      <c r="F343" s="285" t="s">
        <v>548</v>
      </c>
      <c r="G343" s="286" t="s">
        <v>155</v>
      </c>
      <c r="H343" s="287">
        <v>26.194</v>
      </c>
      <c r="I343" s="288"/>
      <c r="J343" s="289">
        <f>ROUND(I343*H343,2)</f>
        <v>0</v>
      </c>
      <c r="K343" s="290"/>
      <c r="L343" s="291"/>
      <c r="M343" s="292" t="s">
        <v>1</v>
      </c>
      <c r="N343" s="293" t="s">
        <v>42</v>
      </c>
      <c r="O343" s="91"/>
      <c r="P343" s="246">
        <f>O343*H343</f>
        <v>0</v>
      </c>
      <c r="Q343" s="246">
        <v>0.0129</v>
      </c>
      <c r="R343" s="246">
        <f>Q343*H343</f>
        <v>0.3379026</v>
      </c>
      <c r="S343" s="246">
        <v>0</v>
      </c>
      <c r="T343" s="247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8" t="s">
        <v>313</v>
      </c>
      <c r="AT343" s="248" t="s">
        <v>431</v>
      </c>
      <c r="AU343" s="248" t="s">
        <v>148</v>
      </c>
      <c r="AY343" s="17" t="s">
        <v>140</v>
      </c>
      <c r="BE343" s="249">
        <f>IF(N343="základní",J343,0)</f>
        <v>0</v>
      </c>
      <c r="BF343" s="249">
        <f>IF(N343="snížená",J343,0)</f>
        <v>0</v>
      </c>
      <c r="BG343" s="249">
        <f>IF(N343="zákl. přenesená",J343,0)</f>
        <v>0</v>
      </c>
      <c r="BH343" s="249">
        <f>IF(N343="sníž. přenesená",J343,0)</f>
        <v>0</v>
      </c>
      <c r="BI343" s="249">
        <f>IF(N343="nulová",J343,0)</f>
        <v>0</v>
      </c>
      <c r="BJ343" s="17" t="s">
        <v>148</v>
      </c>
      <c r="BK343" s="249">
        <f>ROUND(I343*H343,2)</f>
        <v>0</v>
      </c>
      <c r="BL343" s="17" t="s">
        <v>246</v>
      </c>
      <c r="BM343" s="248" t="s">
        <v>549</v>
      </c>
    </row>
    <row r="344" spans="1:51" s="13" customFormat="1" ht="12">
      <c r="A344" s="13"/>
      <c r="B344" s="250"/>
      <c r="C344" s="251"/>
      <c r="D344" s="252" t="s">
        <v>157</v>
      </c>
      <c r="E344" s="251"/>
      <c r="F344" s="254" t="s">
        <v>550</v>
      </c>
      <c r="G344" s="251"/>
      <c r="H344" s="255">
        <v>26.194</v>
      </c>
      <c r="I344" s="256"/>
      <c r="J344" s="251"/>
      <c r="K344" s="251"/>
      <c r="L344" s="257"/>
      <c r="M344" s="258"/>
      <c r="N344" s="259"/>
      <c r="O344" s="259"/>
      <c r="P344" s="259"/>
      <c r="Q344" s="259"/>
      <c r="R344" s="259"/>
      <c r="S344" s="259"/>
      <c r="T344" s="26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1" t="s">
        <v>157</v>
      </c>
      <c r="AU344" s="261" t="s">
        <v>148</v>
      </c>
      <c r="AV344" s="13" t="s">
        <v>148</v>
      </c>
      <c r="AW344" s="13" t="s">
        <v>4</v>
      </c>
      <c r="AX344" s="13" t="s">
        <v>84</v>
      </c>
      <c r="AY344" s="261" t="s">
        <v>140</v>
      </c>
    </row>
    <row r="345" spans="1:65" s="2" customFormat="1" ht="21.75" customHeight="1">
      <c r="A345" s="38"/>
      <c r="B345" s="39"/>
      <c r="C345" s="283" t="s">
        <v>551</v>
      </c>
      <c r="D345" s="283" t="s">
        <v>431</v>
      </c>
      <c r="E345" s="284" t="s">
        <v>480</v>
      </c>
      <c r="F345" s="285" t="s">
        <v>481</v>
      </c>
      <c r="G345" s="286" t="s">
        <v>482</v>
      </c>
      <c r="H345" s="287">
        <v>71.439</v>
      </c>
      <c r="I345" s="288"/>
      <c r="J345" s="289">
        <f>ROUND(I345*H345,2)</f>
        <v>0</v>
      </c>
      <c r="K345" s="290"/>
      <c r="L345" s="291"/>
      <c r="M345" s="292" t="s">
        <v>1</v>
      </c>
      <c r="N345" s="293" t="s">
        <v>42</v>
      </c>
      <c r="O345" s="91"/>
      <c r="P345" s="246">
        <f>O345*H345</f>
        <v>0</v>
      </c>
      <c r="Q345" s="246">
        <v>0.001</v>
      </c>
      <c r="R345" s="246">
        <f>Q345*H345</f>
        <v>0.07143899999999999</v>
      </c>
      <c r="S345" s="246">
        <v>0</v>
      </c>
      <c r="T345" s="247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48" t="s">
        <v>313</v>
      </c>
      <c r="AT345" s="248" t="s">
        <v>431</v>
      </c>
      <c r="AU345" s="248" t="s">
        <v>148</v>
      </c>
      <c r="AY345" s="17" t="s">
        <v>140</v>
      </c>
      <c r="BE345" s="249">
        <f>IF(N345="základní",J345,0)</f>
        <v>0</v>
      </c>
      <c r="BF345" s="249">
        <f>IF(N345="snížená",J345,0)</f>
        <v>0</v>
      </c>
      <c r="BG345" s="249">
        <f>IF(N345="zákl. přenesená",J345,0)</f>
        <v>0</v>
      </c>
      <c r="BH345" s="249">
        <f>IF(N345="sníž. přenesená",J345,0)</f>
        <v>0</v>
      </c>
      <c r="BI345" s="249">
        <f>IF(N345="nulová",J345,0)</f>
        <v>0</v>
      </c>
      <c r="BJ345" s="17" t="s">
        <v>148</v>
      </c>
      <c r="BK345" s="249">
        <f>ROUND(I345*H345,2)</f>
        <v>0</v>
      </c>
      <c r="BL345" s="17" t="s">
        <v>246</v>
      </c>
      <c r="BM345" s="248" t="s">
        <v>552</v>
      </c>
    </row>
    <row r="346" spans="1:51" s="13" customFormat="1" ht="12">
      <c r="A346" s="13"/>
      <c r="B346" s="250"/>
      <c r="C346" s="251"/>
      <c r="D346" s="252" t="s">
        <v>157</v>
      </c>
      <c r="E346" s="253" t="s">
        <v>1</v>
      </c>
      <c r="F346" s="254" t="s">
        <v>553</v>
      </c>
      <c r="G346" s="251"/>
      <c r="H346" s="255">
        <v>71.439</v>
      </c>
      <c r="I346" s="256"/>
      <c r="J346" s="251"/>
      <c r="K346" s="251"/>
      <c r="L346" s="257"/>
      <c r="M346" s="258"/>
      <c r="N346" s="259"/>
      <c r="O346" s="259"/>
      <c r="P346" s="259"/>
      <c r="Q346" s="259"/>
      <c r="R346" s="259"/>
      <c r="S346" s="259"/>
      <c r="T346" s="26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1" t="s">
        <v>157</v>
      </c>
      <c r="AU346" s="261" t="s">
        <v>148</v>
      </c>
      <c r="AV346" s="13" t="s">
        <v>148</v>
      </c>
      <c r="AW346" s="13" t="s">
        <v>32</v>
      </c>
      <c r="AX346" s="13" t="s">
        <v>84</v>
      </c>
      <c r="AY346" s="261" t="s">
        <v>140</v>
      </c>
    </row>
    <row r="347" spans="1:65" s="2" customFormat="1" ht="21.75" customHeight="1">
      <c r="A347" s="38"/>
      <c r="B347" s="39"/>
      <c r="C347" s="236" t="s">
        <v>554</v>
      </c>
      <c r="D347" s="236" t="s">
        <v>143</v>
      </c>
      <c r="E347" s="237" t="s">
        <v>555</v>
      </c>
      <c r="F347" s="238" t="s">
        <v>556</v>
      </c>
      <c r="G347" s="239" t="s">
        <v>155</v>
      </c>
      <c r="H347" s="240">
        <v>1.44</v>
      </c>
      <c r="I347" s="241"/>
      <c r="J347" s="242">
        <f>ROUND(I347*H347,2)</f>
        <v>0</v>
      </c>
      <c r="K347" s="243"/>
      <c r="L347" s="44"/>
      <c r="M347" s="244" t="s">
        <v>1</v>
      </c>
      <c r="N347" s="245" t="s">
        <v>42</v>
      </c>
      <c r="O347" s="91"/>
      <c r="P347" s="246">
        <f>O347*H347</f>
        <v>0</v>
      </c>
      <c r="Q347" s="246">
        <v>0</v>
      </c>
      <c r="R347" s="246">
        <f>Q347*H347</f>
        <v>0</v>
      </c>
      <c r="S347" s="246">
        <v>0</v>
      </c>
      <c r="T347" s="247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8" t="s">
        <v>246</v>
      </c>
      <c r="AT347" s="248" t="s">
        <v>143</v>
      </c>
      <c r="AU347" s="248" t="s">
        <v>148</v>
      </c>
      <c r="AY347" s="17" t="s">
        <v>140</v>
      </c>
      <c r="BE347" s="249">
        <f>IF(N347="základní",J347,0)</f>
        <v>0</v>
      </c>
      <c r="BF347" s="249">
        <f>IF(N347="snížená",J347,0)</f>
        <v>0</v>
      </c>
      <c r="BG347" s="249">
        <f>IF(N347="zákl. přenesená",J347,0)</f>
        <v>0</v>
      </c>
      <c r="BH347" s="249">
        <f>IF(N347="sníž. přenesená",J347,0)</f>
        <v>0</v>
      </c>
      <c r="BI347" s="249">
        <f>IF(N347="nulová",J347,0)</f>
        <v>0</v>
      </c>
      <c r="BJ347" s="17" t="s">
        <v>148</v>
      </c>
      <c r="BK347" s="249">
        <f>ROUND(I347*H347,2)</f>
        <v>0</v>
      </c>
      <c r="BL347" s="17" t="s">
        <v>246</v>
      </c>
      <c r="BM347" s="248" t="s">
        <v>557</v>
      </c>
    </row>
    <row r="348" spans="1:65" s="2" customFormat="1" ht="21.75" customHeight="1">
      <c r="A348" s="38"/>
      <c r="B348" s="39"/>
      <c r="C348" s="236" t="s">
        <v>558</v>
      </c>
      <c r="D348" s="236" t="s">
        <v>143</v>
      </c>
      <c r="E348" s="237" t="s">
        <v>559</v>
      </c>
      <c r="F348" s="238" t="s">
        <v>560</v>
      </c>
      <c r="G348" s="239" t="s">
        <v>155</v>
      </c>
      <c r="H348" s="240">
        <v>0.48</v>
      </c>
      <c r="I348" s="241"/>
      <c r="J348" s="242">
        <f>ROUND(I348*H348,2)</f>
        <v>0</v>
      </c>
      <c r="K348" s="243"/>
      <c r="L348" s="44"/>
      <c r="M348" s="244" t="s">
        <v>1</v>
      </c>
      <c r="N348" s="245" t="s">
        <v>42</v>
      </c>
      <c r="O348" s="91"/>
      <c r="P348" s="246">
        <f>O348*H348</f>
        <v>0</v>
      </c>
      <c r="Q348" s="246">
        <v>0.00058</v>
      </c>
      <c r="R348" s="246">
        <f>Q348*H348</f>
        <v>0.0002784</v>
      </c>
      <c r="S348" s="246">
        <v>0</v>
      </c>
      <c r="T348" s="247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8" t="s">
        <v>246</v>
      </c>
      <c r="AT348" s="248" t="s">
        <v>143</v>
      </c>
      <c r="AU348" s="248" t="s">
        <v>148</v>
      </c>
      <c r="AY348" s="17" t="s">
        <v>140</v>
      </c>
      <c r="BE348" s="249">
        <f>IF(N348="základní",J348,0)</f>
        <v>0</v>
      </c>
      <c r="BF348" s="249">
        <f>IF(N348="snížená",J348,0)</f>
        <v>0</v>
      </c>
      <c r="BG348" s="249">
        <f>IF(N348="zákl. přenesená",J348,0)</f>
        <v>0</v>
      </c>
      <c r="BH348" s="249">
        <f>IF(N348="sníž. přenesená",J348,0)</f>
        <v>0</v>
      </c>
      <c r="BI348" s="249">
        <f>IF(N348="nulová",J348,0)</f>
        <v>0</v>
      </c>
      <c r="BJ348" s="17" t="s">
        <v>148</v>
      </c>
      <c r="BK348" s="249">
        <f>ROUND(I348*H348,2)</f>
        <v>0</v>
      </c>
      <c r="BL348" s="17" t="s">
        <v>246</v>
      </c>
      <c r="BM348" s="248" t="s">
        <v>561</v>
      </c>
    </row>
    <row r="349" spans="1:51" s="13" customFormat="1" ht="12">
      <c r="A349" s="13"/>
      <c r="B349" s="250"/>
      <c r="C349" s="251"/>
      <c r="D349" s="252" t="s">
        <v>157</v>
      </c>
      <c r="E349" s="253" t="s">
        <v>1</v>
      </c>
      <c r="F349" s="254" t="s">
        <v>562</v>
      </c>
      <c r="G349" s="251"/>
      <c r="H349" s="255">
        <v>0.48</v>
      </c>
      <c r="I349" s="256"/>
      <c r="J349" s="251"/>
      <c r="K349" s="251"/>
      <c r="L349" s="257"/>
      <c r="M349" s="258"/>
      <c r="N349" s="259"/>
      <c r="O349" s="259"/>
      <c r="P349" s="259"/>
      <c r="Q349" s="259"/>
      <c r="R349" s="259"/>
      <c r="S349" s="259"/>
      <c r="T349" s="26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1" t="s">
        <v>157</v>
      </c>
      <c r="AU349" s="261" t="s">
        <v>148</v>
      </c>
      <c r="AV349" s="13" t="s">
        <v>148</v>
      </c>
      <c r="AW349" s="13" t="s">
        <v>32</v>
      </c>
      <c r="AX349" s="13" t="s">
        <v>84</v>
      </c>
      <c r="AY349" s="261" t="s">
        <v>140</v>
      </c>
    </row>
    <row r="350" spans="1:65" s="2" customFormat="1" ht="16.5" customHeight="1">
      <c r="A350" s="38"/>
      <c r="B350" s="39"/>
      <c r="C350" s="283" t="s">
        <v>563</v>
      </c>
      <c r="D350" s="283" t="s">
        <v>431</v>
      </c>
      <c r="E350" s="284" t="s">
        <v>564</v>
      </c>
      <c r="F350" s="285" t="s">
        <v>565</v>
      </c>
      <c r="G350" s="286" t="s">
        <v>155</v>
      </c>
      <c r="H350" s="287">
        <v>0.528</v>
      </c>
      <c r="I350" s="288"/>
      <c r="J350" s="289">
        <f>ROUND(I350*H350,2)</f>
        <v>0</v>
      </c>
      <c r="K350" s="290"/>
      <c r="L350" s="291"/>
      <c r="M350" s="292" t="s">
        <v>1</v>
      </c>
      <c r="N350" s="293" t="s">
        <v>42</v>
      </c>
      <c r="O350" s="91"/>
      <c r="P350" s="246">
        <f>O350*H350</f>
        <v>0</v>
      </c>
      <c r="Q350" s="246">
        <v>0.01</v>
      </c>
      <c r="R350" s="246">
        <f>Q350*H350</f>
        <v>0.00528</v>
      </c>
      <c r="S350" s="246">
        <v>0</v>
      </c>
      <c r="T350" s="247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48" t="s">
        <v>313</v>
      </c>
      <c r="AT350" s="248" t="s">
        <v>431</v>
      </c>
      <c r="AU350" s="248" t="s">
        <v>148</v>
      </c>
      <c r="AY350" s="17" t="s">
        <v>140</v>
      </c>
      <c r="BE350" s="249">
        <f>IF(N350="základní",J350,0)</f>
        <v>0</v>
      </c>
      <c r="BF350" s="249">
        <f>IF(N350="snížená",J350,0)</f>
        <v>0</v>
      </c>
      <c r="BG350" s="249">
        <f>IF(N350="zákl. přenesená",J350,0)</f>
        <v>0</v>
      </c>
      <c r="BH350" s="249">
        <f>IF(N350="sníž. přenesená",J350,0)</f>
        <v>0</v>
      </c>
      <c r="BI350" s="249">
        <f>IF(N350="nulová",J350,0)</f>
        <v>0</v>
      </c>
      <c r="BJ350" s="17" t="s">
        <v>148</v>
      </c>
      <c r="BK350" s="249">
        <f>ROUND(I350*H350,2)</f>
        <v>0</v>
      </c>
      <c r="BL350" s="17" t="s">
        <v>246</v>
      </c>
      <c r="BM350" s="248" t="s">
        <v>566</v>
      </c>
    </row>
    <row r="351" spans="1:51" s="13" customFormat="1" ht="12">
      <c r="A351" s="13"/>
      <c r="B351" s="250"/>
      <c r="C351" s="251"/>
      <c r="D351" s="252" t="s">
        <v>157</v>
      </c>
      <c r="E351" s="251"/>
      <c r="F351" s="254" t="s">
        <v>567</v>
      </c>
      <c r="G351" s="251"/>
      <c r="H351" s="255">
        <v>0.528</v>
      </c>
      <c r="I351" s="256"/>
      <c r="J351" s="251"/>
      <c r="K351" s="251"/>
      <c r="L351" s="257"/>
      <c r="M351" s="258"/>
      <c r="N351" s="259"/>
      <c r="O351" s="259"/>
      <c r="P351" s="259"/>
      <c r="Q351" s="259"/>
      <c r="R351" s="259"/>
      <c r="S351" s="259"/>
      <c r="T351" s="26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1" t="s">
        <v>157</v>
      </c>
      <c r="AU351" s="261" t="s">
        <v>148</v>
      </c>
      <c r="AV351" s="13" t="s">
        <v>148</v>
      </c>
      <c r="AW351" s="13" t="s">
        <v>4</v>
      </c>
      <c r="AX351" s="13" t="s">
        <v>84</v>
      </c>
      <c r="AY351" s="261" t="s">
        <v>140</v>
      </c>
    </row>
    <row r="352" spans="1:65" s="2" customFormat="1" ht="16.5" customHeight="1">
      <c r="A352" s="38"/>
      <c r="B352" s="39"/>
      <c r="C352" s="236" t="s">
        <v>568</v>
      </c>
      <c r="D352" s="236" t="s">
        <v>143</v>
      </c>
      <c r="E352" s="237" t="s">
        <v>569</v>
      </c>
      <c r="F352" s="238" t="s">
        <v>570</v>
      </c>
      <c r="G352" s="239" t="s">
        <v>172</v>
      </c>
      <c r="H352" s="240">
        <v>25.4</v>
      </c>
      <c r="I352" s="241"/>
      <c r="J352" s="242">
        <f>ROUND(I352*H352,2)</f>
        <v>0</v>
      </c>
      <c r="K352" s="243"/>
      <c r="L352" s="44"/>
      <c r="M352" s="244" t="s">
        <v>1</v>
      </c>
      <c r="N352" s="245" t="s">
        <v>42</v>
      </c>
      <c r="O352" s="91"/>
      <c r="P352" s="246">
        <f>O352*H352</f>
        <v>0</v>
      </c>
      <c r="Q352" s="246">
        <v>0.00031</v>
      </c>
      <c r="R352" s="246">
        <f>Q352*H352</f>
        <v>0.007873999999999999</v>
      </c>
      <c r="S352" s="246">
        <v>0</v>
      </c>
      <c r="T352" s="247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48" t="s">
        <v>246</v>
      </c>
      <c r="AT352" s="248" t="s">
        <v>143</v>
      </c>
      <c r="AU352" s="248" t="s">
        <v>148</v>
      </c>
      <c r="AY352" s="17" t="s">
        <v>140</v>
      </c>
      <c r="BE352" s="249">
        <f>IF(N352="základní",J352,0)</f>
        <v>0</v>
      </c>
      <c r="BF352" s="249">
        <f>IF(N352="snížená",J352,0)</f>
        <v>0</v>
      </c>
      <c r="BG352" s="249">
        <f>IF(N352="zákl. přenesená",J352,0)</f>
        <v>0</v>
      </c>
      <c r="BH352" s="249">
        <f>IF(N352="sníž. přenesená",J352,0)</f>
        <v>0</v>
      </c>
      <c r="BI352" s="249">
        <f>IF(N352="nulová",J352,0)</f>
        <v>0</v>
      </c>
      <c r="BJ352" s="17" t="s">
        <v>148</v>
      </c>
      <c r="BK352" s="249">
        <f>ROUND(I352*H352,2)</f>
        <v>0</v>
      </c>
      <c r="BL352" s="17" t="s">
        <v>246</v>
      </c>
      <c r="BM352" s="248" t="s">
        <v>571</v>
      </c>
    </row>
    <row r="353" spans="1:51" s="13" customFormat="1" ht="12">
      <c r="A353" s="13"/>
      <c r="B353" s="250"/>
      <c r="C353" s="251"/>
      <c r="D353" s="252" t="s">
        <v>157</v>
      </c>
      <c r="E353" s="253" t="s">
        <v>1</v>
      </c>
      <c r="F353" s="254" t="s">
        <v>572</v>
      </c>
      <c r="G353" s="251"/>
      <c r="H353" s="255">
        <v>25.4</v>
      </c>
      <c r="I353" s="256"/>
      <c r="J353" s="251"/>
      <c r="K353" s="251"/>
      <c r="L353" s="257"/>
      <c r="M353" s="258"/>
      <c r="N353" s="259"/>
      <c r="O353" s="259"/>
      <c r="P353" s="259"/>
      <c r="Q353" s="259"/>
      <c r="R353" s="259"/>
      <c r="S353" s="259"/>
      <c r="T353" s="26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1" t="s">
        <v>157</v>
      </c>
      <c r="AU353" s="261" t="s">
        <v>148</v>
      </c>
      <c r="AV353" s="13" t="s">
        <v>148</v>
      </c>
      <c r="AW353" s="13" t="s">
        <v>32</v>
      </c>
      <c r="AX353" s="13" t="s">
        <v>84</v>
      </c>
      <c r="AY353" s="261" t="s">
        <v>140</v>
      </c>
    </row>
    <row r="354" spans="1:65" s="2" customFormat="1" ht="21.75" customHeight="1">
      <c r="A354" s="38"/>
      <c r="B354" s="39"/>
      <c r="C354" s="236" t="s">
        <v>573</v>
      </c>
      <c r="D354" s="236" t="s">
        <v>143</v>
      </c>
      <c r="E354" s="237" t="s">
        <v>574</v>
      </c>
      <c r="F354" s="238" t="s">
        <v>575</v>
      </c>
      <c r="G354" s="239" t="s">
        <v>303</v>
      </c>
      <c r="H354" s="240">
        <v>0.573</v>
      </c>
      <c r="I354" s="241"/>
      <c r="J354" s="242">
        <f>ROUND(I354*H354,2)</f>
        <v>0</v>
      </c>
      <c r="K354" s="243"/>
      <c r="L354" s="44"/>
      <c r="M354" s="244" t="s">
        <v>1</v>
      </c>
      <c r="N354" s="245" t="s">
        <v>42</v>
      </c>
      <c r="O354" s="91"/>
      <c r="P354" s="246">
        <f>O354*H354</f>
        <v>0</v>
      </c>
      <c r="Q354" s="246">
        <v>0</v>
      </c>
      <c r="R354" s="246">
        <f>Q354*H354</f>
        <v>0</v>
      </c>
      <c r="S354" s="246">
        <v>0</v>
      </c>
      <c r="T354" s="247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48" t="s">
        <v>246</v>
      </c>
      <c r="AT354" s="248" t="s">
        <v>143</v>
      </c>
      <c r="AU354" s="248" t="s">
        <v>148</v>
      </c>
      <c r="AY354" s="17" t="s">
        <v>140</v>
      </c>
      <c r="BE354" s="249">
        <f>IF(N354="základní",J354,0)</f>
        <v>0</v>
      </c>
      <c r="BF354" s="249">
        <f>IF(N354="snížená",J354,0)</f>
        <v>0</v>
      </c>
      <c r="BG354" s="249">
        <f>IF(N354="zákl. přenesená",J354,0)</f>
        <v>0</v>
      </c>
      <c r="BH354" s="249">
        <f>IF(N354="sníž. přenesená",J354,0)</f>
        <v>0</v>
      </c>
      <c r="BI354" s="249">
        <f>IF(N354="nulová",J354,0)</f>
        <v>0</v>
      </c>
      <c r="BJ354" s="17" t="s">
        <v>148</v>
      </c>
      <c r="BK354" s="249">
        <f>ROUND(I354*H354,2)</f>
        <v>0</v>
      </c>
      <c r="BL354" s="17" t="s">
        <v>246</v>
      </c>
      <c r="BM354" s="248" t="s">
        <v>576</v>
      </c>
    </row>
    <row r="355" spans="1:63" s="12" customFormat="1" ht="22.8" customHeight="1">
      <c r="A355" s="12"/>
      <c r="B355" s="220"/>
      <c r="C355" s="221"/>
      <c r="D355" s="222" t="s">
        <v>75</v>
      </c>
      <c r="E355" s="234" t="s">
        <v>577</v>
      </c>
      <c r="F355" s="234" t="s">
        <v>578</v>
      </c>
      <c r="G355" s="221"/>
      <c r="H355" s="221"/>
      <c r="I355" s="224"/>
      <c r="J355" s="235">
        <f>BK355</f>
        <v>0</v>
      </c>
      <c r="K355" s="221"/>
      <c r="L355" s="226"/>
      <c r="M355" s="227"/>
      <c r="N355" s="228"/>
      <c r="O355" s="228"/>
      <c r="P355" s="229">
        <f>P356</f>
        <v>0</v>
      </c>
      <c r="Q355" s="228"/>
      <c r="R355" s="229">
        <f>R356</f>
        <v>0.00031</v>
      </c>
      <c r="S355" s="228"/>
      <c r="T355" s="230">
        <f>T356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31" t="s">
        <v>148</v>
      </c>
      <c r="AT355" s="232" t="s">
        <v>75</v>
      </c>
      <c r="AU355" s="232" t="s">
        <v>84</v>
      </c>
      <c r="AY355" s="231" t="s">
        <v>140</v>
      </c>
      <c r="BK355" s="233">
        <f>BK356</f>
        <v>0</v>
      </c>
    </row>
    <row r="356" spans="1:65" s="2" customFormat="1" ht="21.75" customHeight="1">
      <c r="A356" s="38"/>
      <c r="B356" s="39"/>
      <c r="C356" s="236" t="s">
        <v>579</v>
      </c>
      <c r="D356" s="236" t="s">
        <v>143</v>
      </c>
      <c r="E356" s="237" t="s">
        <v>580</v>
      </c>
      <c r="F356" s="238" t="s">
        <v>581</v>
      </c>
      <c r="G356" s="239" t="s">
        <v>346</v>
      </c>
      <c r="H356" s="240">
        <v>1</v>
      </c>
      <c r="I356" s="241"/>
      <c r="J356" s="242">
        <f>ROUND(I356*H356,2)</f>
        <v>0</v>
      </c>
      <c r="K356" s="243"/>
      <c r="L356" s="44"/>
      <c r="M356" s="244" t="s">
        <v>1</v>
      </c>
      <c r="N356" s="245" t="s">
        <v>42</v>
      </c>
      <c r="O356" s="91"/>
      <c r="P356" s="246">
        <f>O356*H356</f>
        <v>0</v>
      </c>
      <c r="Q356" s="246">
        <v>0.00031</v>
      </c>
      <c r="R356" s="246">
        <f>Q356*H356</f>
        <v>0.00031</v>
      </c>
      <c r="S356" s="246">
        <v>0</v>
      </c>
      <c r="T356" s="247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8" t="s">
        <v>246</v>
      </c>
      <c r="AT356" s="248" t="s">
        <v>143</v>
      </c>
      <c r="AU356" s="248" t="s">
        <v>148</v>
      </c>
      <c r="AY356" s="17" t="s">
        <v>140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17" t="s">
        <v>148</v>
      </c>
      <c r="BK356" s="249">
        <f>ROUND(I356*H356,2)</f>
        <v>0</v>
      </c>
      <c r="BL356" s="17" t="s">
        <v>246</v>
      </c>
      <c r="BM356" s="248" t="s">
        <v>582</v>
      </c>
    </row>
    <row r="357" spans="1:63" s="12" customFormat="1" ht="22.8" customHeight="1">
      <c r="A357" s="12"/>
      <c r="B357" s="220"/>
      <c r="C357" s="221"/>
      <c r="D357" s="222" t="s">
        <v>75</v>
      </c>
      <c r="E357" s="234" t="s">
        <v>583</v>
      </c>
      <c r="F357" s="234" t="s">
        <v>584</v>
      </c>
      <c r="G357" s="221"/>
      <c r="H357" s="221"/>
      <c r="I357" s="224"/>
      <c r="J357" s="235">
        <f>BK357</f>
        <v>0</v>
      </c>
      <c r="K357" s="221"/>
      <c r="L357" s="226"/>
      <c r="M357" s="227"/>
      <c r="N357" s="228"/>
      <c r="O357" s="228"/>
      <c r="P357" s="229">
        <f>SUM(P358:P372)</f>
        <v>0</v>
      </c>
      <c r="Q357" s="228"/>
      <c r="R357" s="229">
        <f>SUM(R358:R372)</f>
        <v>0.09668889</v>
      </c>
      <c r="S357" s="228"/>
      <c r="T357" s="230">
        <f>SUM(T358:T372)</f>
        <v>0.020238660000000002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31" t="s">
        <v>148</v>
      </c>
      <c r="AT357" s="232" t="s">
        <v>75</v>
      </c>
      <c r="AU357" s="232" t="s">
        <v>84</v>
      </c>
      <c r="AY357" s="231" t="s">
        <v>140</v>
      </c>
      <c r="BK357" s="233">
        <f>SUM(BK358:BK372)</f>
        <v>0</v>
      </c>
    </row>
    <row r="358" spans="1:65" s="2" customFormat="1" ht="16.5" customHeight="1">
      <c r="A358" s="38"/>
      <c r="B358" s="39"/>
      <c r="C358" s="236" t="s">
        <v>585</v>
      </c>
      <c r="D358" s="236" t="s">
        <v>143</v>
      </c>
      <c r="E358" s="237" t="s">
        <v>586</v>
      </c>
      <c r="F358" s="238" t="s">
        <v>587</v>
      </c>
      <c r="G358" s="239" t="s">
        <v>155</v>
      </c>
      <c r="H358" s="240">
        <v>65.286</v>
      </c>
      <c r="I358" s="241"/>
      <c r="J358" s="242">
        <f>ROUND(I358*H358,2)</f>
        <v>0</v>
      </c>
      <c r="K358" s="243"/>
      <c r="L358" s="44"/>
      <c r="M358" s="244" t="s">
        <v>1</v>
      </c>
      <c r="N358" s="245" t="s">
        <v>42</v>
      </c>
      <c r="O358" s="91"/>
      <c r="P358" s="246">
        <f>O358*H358</f>
        <v>0</v>
      </c>
      <c r="Q358" s="246">
        <v>0.001</v>
      </c>
      <c r="R358" s="246">
        <f>Q358*H358</f>
        <v>0.065286</v>
      </c>
      <c r="S358" s="246">
        <v>0.00031</v>
      </c>
      <c r="T358" s="247">
        <f>S358*H358</f>
        <v>0.020238660000000002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48" t="s">
        <v>246</v>
      </c>
      <c r="AT358" s="248" t="s">
        <v>143</v>
      </c>
      <c r="AU358" s="248" t="s">
        <v>148</v>
      </c>
      <c r="AY358" s="17" t="s">
        <v>140</v>
      </c>
      <c r="BE358" s="249">
        <f>IF(N358="základní",J358,0)</f>
        <v>0</v>
      </c>
      <c r="BF358" s="249">
        <f>IF(N358="snížená",J358,0)</f>
        <v>0</v>
      </c>
      <c r="BG358" s="249">
        <f>IF(N358="zákl. přenesená",J358,0)</f>
        <v>0</v>
      </c>
      <c r="BH358" s="249">
        <f>IF(N358="sníž. přenesená",J358,0)</f>
        <v>0</v>
      </c>
      <c r="BI358" s="249">
        <f>IF(N358="nulová",J358,0)</f>
        <v>0</v>
      </c>
      <c r="BJ358" s="17" t="s">
        <v>148</v>
      </c>
      <c r="BK358" s="249">
        <f>ROUND(I358*H358,2)</f>
        <v>0</v>
      </c>
      <c r="BL358" s="17" t="s">
        <v>246</v>
      </c>
      <c r="BM358" s="248" t="s">
        <v>588</v>
      </c>
    </row>
    <row r="359" spans="1:51" s="14" customFormat="1" ht="12">
      <c r="A359" s="14"/>
      <c r="B359" s="262"/>
      <c r="C359" s="263"/>
      <c r="D359" s="252" t="s">
        <v>157</v>
      </c>
      <c r="E359" s="264" t="s">
        <v>1</v>
      </c>
      <c r="F359" s="265" t="s">
        <v>589</v>
      </c>
      <c r="G359" s="263"/>
      <c r="H359" s="264" t="s">
        <v>1</v>
      </c>
      <c r="I359" s="266"/>
      <c r="J359" s="263"/>
      <c r="K359" s="263"/>
      <c r="L359" s="267"/>
      <c r="M359" s="268"/>
      <c r="N359" s="269"/>
      <c r="O359" s="269"/>
      <c r="P359" s="269"/>
      <c r="Q359" s="269"/>
      <c r="R359" s="269"/>
      <c r="S359" s="269"/>
      <c r="T359" s="27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1" t="s">
        <v>157</v>
      </c>
      <c r="AU359" s="271" t="s">
        <v>148</v>
      </c>
      <c r="AV359" s="14" t="s">
        <v>84</v>
      </c>
      <c r="AW359" s="14" t="s">
        <v>32</v>
      </c>
      <c r="AX359" s="14" t="s">
        <v>76</v>
      </c>
      <c r="AY359" s="271" t="s">
        <v>140</v>
      </c>
    </row>
    <row r="360" spans="1:51" s="13" customFormat="1" ht="12">
      <c r="A360" s="13"/>
      <c r="B360" s="250"/>
      <c r="C360" s="251"/>
      <c r="D360" s="252" t="s">
        <v>157</v>
      </c>
      <c r="E360" s="253" t="s">
        <v>1</v>
      </c>
      <c r="F360" s="254" t="s">
        <v>590</v>
      </c>
      <c r="G360" s="251"/>
      <c r="H360" s="255">
        <v>65.286</v>
      </c>
      <c r="I360" s="256"/>
      <c r="J360" s="251"/>
      <c r="K360" s="251"/>
      <c r="L360" s="257"/>
      <c r="M360" s="258"/>
      <c r="N360" s="259"/>
      <c r="O360" s="259"/>
      <c r="P360" s="259"/>
      <c r="Q360" s="259"/>
      <c r="R360" s="259"/>
      <c r="S360" s="259"/>
      <c r="T360" s="26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1" t="s">
        <v>157</v>
      </c>
      <c r="AU360" s="261" t="s">
        <v>148</v>
      </c>
      <c r="AV360" s="13" t="s">
        <v>148</v>
      </c>
      <c r="AW360" s="13" t="s">
        <v>32</v>
      </c>
      <c r="AX360" s="13" t="s">
        <v>84</v>
      </c>
      <c r="AY360" s="261" t="s">
        <v>140</v>
      </c>
    </row>
    <row r="361" spans="1:65" s="2" customFormat="1" ht="21.75" customHeight="1">
      <c r="A361" s="38"/>
      <c r="B361" s="39"/>
      <c r="C361" s="236" t="s">
        <v>591</v>
      </c>
      <c r="D361" s="236" t="s">
        <v>143</v>
      </c>
      <c r="E361" s="237" t="s">
        <v>592</v>
      </c>
      <c r="F361" s="238" t="s">
        <v>593</v>
      </c>
      <c r="G361" s="239" t="s">
        <v>155</v>
      </c>
      <c r="H361" s="240">
        <v>65.286</v>
      </c>
      <c r="I361" s="241"/>
      <c r="J361" s="242">
        <f>ROUND(I361*H361,2)</f>
        <v>0</v>
      </c>
      <c r="K361" s="243"/>
      <c r="L361" s="44"/>
      <c r="M361" s="244" t="s">
        <v>1</v>
      </c>
      <c r="N361" s="245" t="s">
        <v>42</v>
      </c>
      <c r="O361" s="91"/>
      <c r="P361" s="246">
        <f>O361*H361</f>
        <v>0</v>
      </c>
      <c r="Q361" s="246">
        <v>0</v>
      </c>
      <c r="R361" s="246">
        <f>Q361*H361</f>
        <v>0</v>
      </c>
      <c r="S361" s="246">
        <v>0</v>
      </c>
      <c r="T361" s="247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48" t="s">
        <v>246</v>
      </c>
      <c r="AT361" s="248" t="s">
        <v>143</v>
      </c>
      <c r="AU361" s="248" t="s">
        <v>148</v>
      </c>
      <c r="AY361" s="17" t="s">
        <v>140</v>
      </c>
      <c r="BE361" s="249">
        <f>IF(N361="základní",J361,0)</f>
        <v>0</v>
      </c>
      <c r="BF361" s="249">
        <f>IF(N361="snížená",J361,0)</f>
        <v>0</v>
      </c>
      <c r="BG361" s="249">
        <f>IF(N361="zákl. přenesená",J361,0)</f>
        <v>0</v>
      </c>
      <c r="BH361" s="249">
        <f>IF(N361="sníž. přenesená",J361,0)</f>
        <v>0</v>
      </c>
      <c r="BI361" s="249">
        <f>IF(N361="nulová",J361,0)</f>
        <v>0</v>
      </c>
      <c r="BJ361" s="17" t="s">
        <v>148</v>
      </c>
      <c r="BK361" s="249">
        <f>ROUND(I361*H361,2)</f>
        <v>0</v>
      </c>
      <c r="BL361" s="17" t="s">
        <v>246</v>
      </c>
      <c r="BM361" s="248" t="s">
        <v>594</v>
      </c>
    </row>
    <row r="362" spans="1:65" s="2" customFormat="1" ht="21.75" customHeight="1">
      <c r="A362" s="38"/>
      <c r="B362" s="39"/>
      <c r="C362" s="236" t="s">
        <v>595</v>
      </c>
      <c r="D362" s="236" t="s">
        <v>143</v>
      </c>
      <c r="E362" s="237" t="s">
        <v>596</v>
      </c>
      <c r="F362" s="238" t="s">
        <v>597</v>
      </c>
      <c r="G362" s="239" t="s">
        <v>155</v>
      </c>
      <c r="H362" s="240">
        <v>4.4</v>
      </c>
      <c r="I362" s="241"/>
      <c r="J362" s="242">
        <f>ROUND(I362*H362,2)</f>
        <v>0</v>
      </c>
      <c r="K362" s="243"/>
      <c r="L362" s="44"/>
      <c r="M362" s="244" t="s">
        <v>1</v>
      </c>
      <c r="N362" s="245" t="s">
        <v>42</v>
      </c>
      <c r="O362" s="91"/>
      <c r="P362" s="246">
        <f>O362*H362</f>
        <v>0</v>
      </c>
      <c r="Q362" s="246">
        <v>0.00026</v>
      </c>
      <c r="R362" s="246">
        <f>Q362*H362</f>
        <v>0.001144</v>
      </c>
      <c r="S362" s="246">
        <v>0</v>
      </c>
      <c r="T362" s="247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48" t="s">
        <v>246</v>
      </c>
      <c r="AT362" s="248" t="s">
        <v>143</v>
      </c>
      <c r="AU362" s="248" t="s">
        <v>148</v>
      </c>
      <c r="AY362" s="17" t="s">
        <v>140</v>
      </c>
      <c r="BE362" s="249">
        <f>IF(N362="základní",J362,0)</f>
        <v>0</v>
      </c>
      <c r="BF362" s="249">
        <f>IF(N362="snížená",J362,0)</f>
        <v>0</v>
      </c>
      <c r="BG362" s="249">
        <f>IF(N362="zákl. přenesená",J362,0)</f>
        <v>0</v>
      </c>
      <c r="BH362" s="249">
        <f>IF(N362="sníž. přenesená",J362,0)</f>
        <v>0</v>
      </c>
      <c r="BI362" s="249">
        <f>IF(N362="nulová",J362,0)</f>
        <v>0</v>
      </c>
      <c r="BJ362" s="17" t="s">
        <v>148</v>
      </c>
      <c r="BK362" s="249">
        <f>ROUND(I362*H362,2)</f>
        <v>0</v>
      </c>
      <c r="BL362" s="17" t="s">
        <v>246</v>
      </c>
      <c r="BM362" s="248" t="s">
        <v>598</v>
      </c>
    </row>
    <row r="363" spans="1:51" s="14" customFormat="1" ht="12">
      <c r="A363" s="14"/>
      <c r="B363" s="262"/>
      <c r="C363" s="263"/>
      <c r="D363" s="252" t="s">
        <v>157</v>
      </c>
      <c r="E363" s="264" t="s">
        <v>1</v>
      </c>
      <c r="F363" s="265" t="s">
        <v>599</v>
      </c>
      <c r="G363" s="263"/>
      <c r="H363" s="264" t="s">
        <v>1</v>
      </c>
      <c r="I363" s="266"/>
      <c r="J363" s="263"/>
      <c r="K363" s="263"/>
      <c r="L363" s="267"/>
      <c r="M363" s="268"/>
      <c r="N363" s="269"/>
      <c r="O363" s="269"/>
      <c r="P363" s="269"/>
      <c r="Q363" s="269"/>
      <c r="R363" s="269"/>
      <c r="S363" s="269"/>
      <c r="T363" s="27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1" t="s">
        <v>157</v>
      </c>
      <c r="AU363" s="271" t="s">
        <v>148</v>
      </c>
      <c r="AV363" s="14" t="s">
        <v>84</v>
      </c>
      <c r="AW363" s="14" t="s">
        <v>32</v>
      </c>
      <c r="AX363" s="14" t="s">
        <v>76</v>
      </c>
      <c r="AY363" s="271" t="s">
        <v>140</v>
      </c>
    </row>
    <row r="364" spans="1:51" s="13" customFormat="1" ht="12">
      <c r="A364" s="13"/>
      <c r="B364" s="250"/>
      <c r="C364" s="251"/>
      <c r="D364" s="252" t="s">
        <v>157</v>
      </c>
      <c r="E364" s="253" t="s">
        <v>1</v>
      </c>
      <c r="F364" s="254" t="s">
        <v>600</v>
      </c>
      <c r="G364" s="251"/>
      <c r="H364" s="255">
        <v>4.4</v>
      </c>
      <c r="I364" s="256"/>
      <c r="J364" s="251"/>
      <c r="K364" s="251"/>
      <c r="L364" s="257"/>
      <c r="M364" s="258"/>
      <c r="N364" s="259"/>
      <c r="O364" s="259"/>
      <c r="P364" s="259"/>
      <c r="Q364" s="259"/>
      <c r="R364" s="259"/>
      <c r="S364" s="259"/>
      <c r="T364" s="26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1" t="s">
        <v>157</v>
      </c>
      <c r="AU364" s="261" t="s">
        <v>148</v>
      </c>
      <c r="AV364" s="13" t="s">
        <v>148</v>
      </c>
      <c r="AW364" s="13" t="s">
        <v>32</v>
      </c>
      <c r="AX364" s="13" t="s">
        <v>84</v>
      </c>
      <c r="AY364" s="261" t="s">
        <v>140</v>
      </c>
    </row>
    <row r="365" spans="1:65" s="2" customFormat="1" ht="21.75" customHeight="1">
      <c r="A365" s="38"/>
      <c r="B365" s="39"/>
      <c r="C365" s="236" t="s">
        <v>601</v>
      </c>
      <c r="D365" s="236" t="s">
        <v>143</v>
      </c>
      <c r="E365" s="237" t="s">
        <v>602</v>
      </c>
      <c r="F365" s="238" t="s">
        <v>603</v>
      </c>
      <c r="G365" s="239" t="s">
        <v>155</v>
      </c>
      <c r="H365" s="240">
        <v>104.341</v>
      </c>
      <c r="I365" s="241"/>
      <c r="J365" s="242">
        <f>ROUND(I365*H365,2)</f>
        <v>0</v>
      </c>
      <c r="K365" s="243"/>
      <c r="L365" s="44"/>
      <c r="M365" s="244" t="s">
        <v>1</v>
      </c>
      <c r="N365" s="245" t="s">
        <v>42</v>
      </c>
      <c r="O365" s="91"/>
      <c r="P365" s="246">
        <f>O365*H365</f>
        <v>0</v>
      </c>
      <c r="Q365" s="246">
        <v>0.00029</v>
      </c>
      <c r="R365" s="246">
        <f>Q365*H365</f>
        <v>0.03025889</v>
      </c>
      <c r="S365" s="246">
        <v>0</v>
      </c>
      <c r="T365" s="247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48" t="s">
        <v>246</v>
      </c>
      <c r="AT365" s="248" t="s">
        <v>143</v>
      </c>
      <c r="AU365" s="248" t="s">
        <v>148</v>
      </c>
      <c r="AY365" s="17" t="s">
        <v>140</v>
      </c>
      <c r="BE365" s="249">
        <f>IF(N365="základní",J365,0)</f>
        <v>0</v>
      </c>
      <c r="BF365" s="249">
        <f>IF(N365="snížená",J365,0)</f>
        <v>0</v>
      </c>
      <c r="BG365" s="249">
        <f>IF(N365="zákl. přenesená",J365,0)</f>
        <v>0</v>
      </c>
      <c r="BH365" s="249">
        <f>IF(N365="sníž. přenesená",J365,0)</f>
        <v>0</v>
      </c>
      <c r="BI365" s="249">
        <f>IF(N365="nulová",J365,0)</f>
        <v>0</v>
      </c>
      <c r="BJ365" s="17" t="s">
        <v>148</v>
      </c>
      <c r="BK365" s="249">
        <f>ROUND(I365*H365,2)</f>
        <v>0</v>
      </c>
      <c r="BL365" s="17" t="s">
        <v>246</v>
      </c>
      <c r="BM365" s="248" t="s">
        <v>604</v>
      </c>
    </row>
    <row r="366" spans="1:51" s="14" customFormat="1" ht="12">
      <c r="A366" s="14"/>
      <c r="B366" s="262"/>
      <c r="C366" s="263"/>
      <c r="D366" s="252" t="s">
        <v>157</v>
      </c>
      <c r="E366" s="264" t="s">
        <v>1</v>
      </c>
      <c r="F366" s="265" t="s">
        <v>512</v>
      </c>
      <c r="G366" s="263"/>
      <c r="H366" s="264" t="s">
        <v>1</v>
      </c>
      <c r="I366" s="266"/>
      <c r="J366" s="263"/>
      <c r="K366" s="263"/>
      <c r="L366" s="267"/>
      <c r="M366" s="268"/>
      <c r="N366" s="269"/>
      <c r="O366" s="269"/>
      <c r="P366" s="269"/>
      <c r="Q366" s="269"/>
      <c r="R366" s="269"/>
      <c r="S366" s="269"/>
      <c r="T366" s="27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1" t="s">
        <v>157</v>
      </c>
      <c r="AU366" s="271" t="s">
        <v>148</v>
      </c>
      <c r="AV366" s="14" t="s">
        <v>84</v>
      </c>
      <c r="AW366" s="14" t="s">
        <v>32</v>
      </c>
      <c r="AX366" s="14" t="s">
        <v>76</v>
      </c>
      <c r="AY366" s="271" t="s">
        <v>140</v>
      </c>
    </row>
    <row r="367" spans="1:51" s="13" customFormat="1" ht="12">
      <c r="A367" s="13"/>
      <c r="B367" s="250"/>
      <c r="C367" s="251"/>
      <c r="D367" s="252" t="s">
        <v>157</v>
      </c>
      <c r="E367" s="253" t="s">
        <v>1</v>
      </c>
      <c r="F367" s="254" t="s">
        <v>605</v>
      </c>
      <c r="G367" s="251"/>
      <c r="H367" s="255">
        <v>4.5</v>
      </c>
      <c r="I367" s="256"/>
      <c r="J367" s="251"/>
      <c r="K367" s="251"/>
      <c r="L367" s="257"/>
      <c r="M367" s="258"/>
      <c r="N367" s="259"/>
      <c r="O367" s="259"/>
      <c r="P367" s="259"/>
      <c r="Q367" s="259"/>
      <c r="R367" s="259"/>
      <c r="S367" s="259"/>
      <c r="T367" s="26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1" t="s">
        <v>157</v>
      </c>
      <c r="AU367" s="261" t="s">
        <v>148</v>
      </c>
      <c r="AV367" s="13" t="s">
        <v>148</v>
      </c>
      <c r="AW367" s="13" t="s">
        <v>32</v>
      </c>
      <c r="AX367" s="13" t="s">
        <v>76</v>
      </c>
      <c r="AY367" s="261" t="s">
        <v>140</v>
      </c>
    </row>
    <row r="368" spans="1:51" s="13" customFormat="1" ht="12">
      <c r="A368" s="13"/>
      <c r="B368" s="250"/>
      <c r="C368" s="251"/>
      <c r="D368" s="252" t="s">
        <v>157</v>
      </c>
      <c r="E368" s="253" t="s">
        <v>1</v>
      </c>
      <c r="F368" s="254" t="s">
        <v>606</v>
      </c>
      <c r="G368" s="251"/>
      <c r="H368" s="255">
        <v>26.801</v>
      </c>
      <c r="I368" s="256"/>
      <c r="J368" s="251"/>
      <c r="K368" s="251"/>
      <c r="L368" s="257"/>
      <c r="M368" s="258"/>
      <c r="N368" s="259"/>
      <c r="O368" s="259"/>
      <c r="P368" s="259"/>
      <c r="Q368" s="259"/>
      <c r="R368" s="259"/>
      <c r="S368" s="259"/>
      <c r="T368" s="26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1" t="s">
        <v>157</v>
      </c>
      <c r="AU368" s="261" t="s">
        <v>148</v>
      </c>
      <c r="AV368" s="13" t="s">
        <v>148</v>
      </c>
      <c r="AW368" s="13" t="s">
        <v>32</v>
      </c>
      <c r="AX368" s="13" t="s">
        <v>76</v>
      </c>
      <c r="AY368" s="261" t="s">
        <v>140</v>
      </c>
    </row>
    <row r="369" spans="1:51" s="14" customFormat="1" ht="12">
      <c r="A369" s="14"/>
      <c r="B369" s="262"/>
      <c r="C369" s="263"/>
      <c r="D369" s="252" t="s">
        <v>157</v>
      </c>
      <c r="E369" s="264" t="s">
        <v>1</v>
      </c>
      <c r="F369" s="265" t="s">
        <v>213</v>
      </c>
      <c r="G369" s="263"/>
      <c r="H369" s="264" t="s">
        <v>1</v>
      </c>
      <c r="I369" s="266"/>
      <c r="J369" s="263"/>
      <c r="K369" s="263"/>
      <c r="L369" s="267"/>
      <c r="M369" s="268"/>
      <c r="N369" s="269"/>
      <c r="O369" s="269"/>
      <c r="P369" s="269"/>
      <c r="Q369" s="269"/>
      <c r="R369" s="269"/>
      <c r="S369" s="269"/>
      <c r="T369" s="27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1" t="s">
        <v>157</v>
      </c>
      <c r="AU369" s="271" t="s">
        <v>148</v>
      </c>
      <c r="AV369" s="14" t="s">
        <v>84</v>
      </c>
      <c r="AW369" s="14" t="s">
        <v>32</v>
      </c>
      <c r="AX369" s="14" t="s">
        <v>76</v>
      </c>
      <c r="AY369" s="271" t="s">
        <v>140</v>
      </c>
    </row>
    <row r="370" spans="1:51" s="13" customFormat="1" ht="12">
      <c r="A370" s="13"/>
      <c r="B370" s="250"/>
      <c r="C370" s="251"/>
      <c r="D370" s="252" t="s">
        <v>157</v>
      </c>
      <c r="E370" s="253" t="s">
        <v>1</v>
      </c>
      <c r="F370" s="254" t="s">
        <v>607</v>
      </c>
      <c r="G370" s="251"/>
      <c r="H370" s="255">
        <v>21.3</v>
      </c>
      <c r="I370" s="256"/>
      <c r="J370" s="251"/>
      <c r="K370" s="251"/>
      <c r="L370" s="257"/>
      <c r="M370" s="258"/>
      <c r="N370" s="259"/>
      <c r="O370" s="259"/>
      <c r="P370" s="259"/>
      <c r="Q370" s="259"/>
      <c r="R370" s="259"/>
      <c r="S370" s="259"/>
      <c r="T370" s="26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1" t="s">
        <v>157</v>
      </c>
      <c r="AU370" s="261" t="s">
        <v>148</v>
      </c>
      <c r="AV370" s="13" t="s">
        <v>148</v>
      </c>
      <c r="AW370" s="13" t="s">
        <v>32</v>
      </c>
      <c r="AX370" s="13" t="s">
        <v>76</v>
      </c>
      <c r="AY370" s="261" t="s">
        <v>140</v>
      </c>
    </row>
    <row r="371" spans="1:51" s="13" customFormat="1" ht="12">
      <c r="A371" s="13"/>
      <c r="B371" s="250"/>
      <c r="C371" s="251"/>
      <c r="D371" s="252" t="s">
        <v>157</v>
      </c>
      <c r="E371" s="253" t="s">
        <v>1</v>
      </c>
      <c r="F371" s="254" t="s">
        <v>608</v>
      </c>
      <c r="G371" s="251"/>
      <c r="H371" s="255">
        <v>51.74</v>
      </c>
      <c r="I371" s="256"/>
      <c r="J371" s="251"/>
      <c r="K371" s="251"/>
      <c r="L371" s="257"/>
      <c r="M371" s="258"/>
      <c r="N371" s="259"/>
      <c r="O371" s="259"/>
      <c r="P371" s="259"/>
      <c r="Q371" s="259"/>
      <c r="R371" s="259"/>
      <c r="S371" s="259"/>
      <c r="T371" s="26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1" t="s">
        <v>157</v>
      </c>
      <c r="AU371" s="261" t="s">
        <v>148</v>
      </c>
      <c r="AV371" s="13" t="s">
        <v>148</v>
      </c>
      <c r="AW371" s="13" t="s">
        <v>32</v>
      </c>
      <c r="AX371" s="13" t="s">
        <v>76</v>
      </c>
      <c r="AY371" s="261" t="s">
        <v>140</v>
      </c>
    </row>
    <row r="372" spans="1:51" s="15" customFormat="1" ht="12">
      <c r="A372" s="15"/>
      <c r="B372" s="272"/>
      <c r="C372" s="273"/>
      <c r="D372" s="252" t="s">
        <v>157</v>
      </c>
      <c r="E372" s="274" t="s">
        <v>1</v>
      </c>
      <c r="F372" s="275" t="s">
        <v>163</v>
      </c>
      <c r="G372" s="273"/>
      <c r="H372" s="276">
        <v>104.341</v>
      </c>
      <c r="I372" s="277"/>
      <c r="J372" s="273"/>
      <c r="K372" s="273"/>
      <c r="L372" s="278"/>
      <c r="M372" s="279"/>
      <c r="N372" s="280"/>
      <c r="O372" s="280"/>
      <c r="P372" s="280"/>
      <c r="Q372" s="280"/>
      <c r="R372" s="280"/>
      <c r="S372" s="280"/>
      <c r="T372" s="281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82" t="s">
        <v>157</v>
      </c>
      <c r="AU372" s="282" t="s">
        <v>148</v>
      </c>
      <c r="AV372" s="15" t="s">
        <v>147</v>
      </c>
      <c r="AW372" s="15" t="s">
        <v>32</v>
      </c>
      <c r="AX372" s="15" t="s">
        <v>84</v>
      </c>
      <c r="AY372" s="282" t="s">
        <v>140</v>
      </c>
    </row>
    <row r="373" spans="1:63" s="12" customFormat="1" ht="25.9" customHeight="1">
      <c r="A373" s="12"/>
      <c r="B373" s="220"/>
      <c r="C373" s="221"/>
      <c r="D373" s="222" t="s">
        <v>75</v>
      </c>
      <c r="E373" s="223" t="s">
        <v>431</v>
      </c>
      <c r="F373" s="223" t="s">
        <v>609</v>
      </c>
      <c r="G373" s="221"/>
      <c r="H373" s="221"/>
      <c r="I373" s="224"/>
      <c r="J373" s="225">
        <f>BK373</f>
        <v>0</v>
      </c>
      <c r="K373" s="221"/>
      <c r="L373" s="226"/>
      <c r="M373" s="227"/>
      <c r="N373" s="228"/>
      <c r="O373" s="228"/>
      <c r="P373" s="229">
        <f>P374</f>
        <v>0</v>
      </c>
      <c r="Q373" s="228"/>
      <c r="R373" s="229">
        <f>R374</f>
        <v>0</v>
      </c>
      <c r="S373" s="228"/>
      <c r="T373" s="230">
        <f>T374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31" t="s">
        <v>141</v>
      </c>
      <c r="AT373" s="232" t="s">
        <v>75</v>
      </c>
      <c r="AU373" s="232" t="s">
        <v>76</v>
      </c>
      <c r="AY373" s="231" t="s">
        <v>140</v>
      </c>
      <c r="BK373" s="233">
        <f>BK374</f>
        <v>0</v>
      </c>
    </row>
    <row r="374" spans="1:63" s="12" customFormat="1" ht="22.8" customHeight="1">
      <c r="A374" s="12"/>
      <c r="B374" s="220"/>
      <c r="C374" s="221"/>
      <c r="D374" s="222" t="s">
        <v>75</v>
      </c>
      <c r="E374" s="234" t="s">
        <v>610</v>
      </c>
      <c r="F374" s="234" t="s">
        <v>611</v>
      </c>
      <c r="G374" s="221"/>
      <c r="H374" s="221"/>
      <c r="I374" s="224"/>
      <c r="J374" s="235">
        <f>BK374</f>
        <v>0</v>
      </c>
      <c r="K374" s="221"/>
      <c r="L374" s="226"/>
      <c r="M374" s="227"/>
      <c r="N374" s="228"/>
      <c r="O374" s="228"/>
      <c r="P374" s="229">
        <f>P375</f>
        <v>0</v>
      </c>
      <c r="Q374" s="228"/>
      <c r="R374" s="229">
        <f>R375</f>
        <v>0</v>
      </c>
      <c r="S374" s="228"/>
      <c r="T374" s="230">
        <f>T375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31" t="s">
        <v>141</v>
      </c>
      <c r="AT374" s="232" t="s">
        <v>75</v>
      </c>
      <c r="AU374" s="232" t="s">
        <v>84</v>
      </c>
      <c r="AY374" s="231" t="s">
        <v>140</v>
      </c>
      <c r="BK374" s="233">
        <f>BK375</f>
        <v>0</v>
      </c>
    </row>
    <row r="375" spans="1:65" s="2" customFormat="1" ht="16.5" customHeight="1">
      <c r="A375" s="38"/>
      <c r="B375" s="39"/>
      <c r="C375" s="236" t="s">
        <v>612</v>
      </c>
      <c r="D375" s="236" t="s">
        <v>143</v>
      </c>
      <c r="E375" s="237" t="s">
        <v>613</v>
      </c>
      <c r="F375" s="238" t="s">
        <v>614</v>
      </c>
      <c r="G375" s="239" t="s">
        <v>346</v>
      </c>
      <c r="H375" s="240">
        <v>1</v>
      </c>
      <c r="I375" s="241"/>
      <c r="J375" s="242">
        <f>ROUND(I375*H375,2)</f>
        <v>0</v>
      </c>
      <c r="K375" s="243"/>
      <c r="L375" s="44"/>
      <c r="M375" s="244" t="s">
        <v>1</v>
      </c>
      <c r="N375" s="245" t="s">
        <v>42</v>
      </c>
      <c r="O375" s="91"/>
      <c r="P375" s="246">
        <f>O375*H375</f>
        <v>0</v>
      </c>
      <c r="Q375" s="246">
        <v>0</v>
      </c>
      <c r="R375" s="246">
        <f>Q375*H375</f>
        <v>0</v>
      </c>
      <c r="S375" s="246">
        <v>0</v>
      </c>
      <c r="T375" s="247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48" t="s">
        <v>466</v>
      </c>
      <c r="AT375" s="248" t="s">
        <v>143</v>
      </c>
      <c r="AU375" s="248" t="s">
        <v>148</v>
      </c>
      <c r="AY375" s="17" t="s">
        <v>140</v>
      </c>
      <c r="BE375" s="249">
        <f>IF(N375="základní",J375,0)</f>
        <v>0</v>
      </c>
      <c r="BF375" s="249">
        <f>IF(N375="snížená",J375,0)</f>
        <v>0</v>
      </c>
      <c r="BG375" s="249">
        <f>IF(N375="zákl. přenesená",J375,0)</f>
        <v>0</v>
      </c>
      <c r="BH375" s="249">
        <f>IF(N375="sníž. přenesená",J375,0)</f>
        <v>0</v>
      </c>
      <c r="BI375" s="249">
        <f>IF(N375="nulová",J375,0)</f>
        <v>0</v>
      </c>
      <c r="BJ375" s="17" t="s">
        <v>148</v>
      </c>
      <c r="BK375" s="249">
        <f>ROUND(I375*H375,2)</f>
        <v>0</v>
      </c>
      <c r="BL375" s="17" t="s">
        <v>466</v>
      </c>
      <c r="BM375" s="248" t="s">
        <v>615</v>
      </c>
    </row>
    <row r="376" spans="1:63" s="12" customFormat="1" ht="25.9" customHeight="1">
      <c r="A376" s="12"/>
      <c r="B376" s="220"/>
      <c r="C376" s="221"/>
      <c r="D376" s="222" t="s">
        <v>75</v>
      </c>
      <c r="E376" s="223" t="s">
        <v>616</v>
      </c>
      <c r="F376" s="223" t="s">
        <v>617</v>
      </c>
      <c r="G376" s="221"/>
      <c r="H376" s="221"/>
      <c r="I376" s="224"/>
      <c r="J376" s="225">
        <f>BK376</f>
        <v>0</v>
      </c>
      <c r="K376" s="221"/>
      <c r="L376" s="226"/>
      <c r="M376" s="227"/>
      <c r="N376" s="228"/>
      <c r="O376" s="228"/>
      <c r="P376" s="229">
        <f>P377</f>
        <v>0</v>
      </c>
      <c r="Q376" s="228"/>
      <c r="R376" s="229">
        <f>R377</f>
        <v>0</v>
      </c>
      <c r="S376" s="228"/>
      <c r="T376" s="230">
        <f>T377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31" t="s">
        <v>169</v>
      </c>
      <c r="AT376" s="232" t="s">
        <v>75</v>
      </c>
      <c r="AU376" s="232" t="s">
        <v>76</v>
      </c>
      <c r="AY376" s="231" t="s">
        <v>140</v>
      </c>
      <c r="BK376" s="233">
        <f>BK377</f>
        <v>0</v>
      </c>
    </row>
    <row r="377" spans="1:63" s="12" customFormat="1" ht="22.8" customHeight="1">
      <c r="A377" s="12"/>
      <c r="B377" s="220"/>
      <c r="C377" s="221"/>
      <c r="D377" s="222" t="s">
        <v>75</v>
      </c>
      <c r="E377" s="234" t="s">
        <v>618</v>
      </c>
      <c r="F377" s="234" t="s">
        <v>619</v>
      </c>
      <c r="G377" s="221"/>
      <c r="H377" s="221"/>
      <c r="I377" s="224"/>
      <c r="J377" s="235">
        <f>BK377</f>
        <v>0</v>
      </c>
      <c r="K377" s="221"/>
      <c r="L377" s="226"/>
      <c r="M377" s="227"/>
      <c r="N377" s="228"/>
      <c r="O377" s="228"/>
      <c r="P377" s="229">
        <f>P378</f>
        <v>0</v>
      </c>
      <c r="Q377" s="228"/>
      <c r="R377" s="229">
        <f>R378</f>
        <v>0</v>
      </c>
      <c r="S377" s="228"/>
      <c r="T377" s="230">
        <f>T378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31" t="s">
        <v>169</v>
      </c>
      <c r="AT377" s="232" t="s">
        <v>75</v>
      </c>
      <c r="AU377" s="232" t="s">
        <v>84</v>
      </c>
      <c r="AY377" s="231" t="s">
        <v>140</v>
      </c>
      <c r="BK377" s="233">
        <f>BK378</f>
        <v>0</v>
      </c>
    </row>
    <row r="378" spans="1:65" s="2" customFormat="1" ht="16.5" customHeight="1">
      <c r="A378" s="38"/>
      <c r="B378" s="39"/>
      <c r="C378" s="236" t="s">
        <v>620</v>
      </c>
      <c r="D378" s="236" t="s">
        <v>143</v>
      </c>
      <c r="E378" s="237" t="s">
        <v>621</v>
      </c>
      <c r="F378" s="238" t="s">
        <v>619</v>
      </c>
      <c r="G378" s="239" t="s">
        <v>622</v>
      </c>
      <c r="H378" s="240">
        <v>1.6</v>
      </c>
      <c r="I378" s="241"/>
      <c r="J378" s="242">
        <f>ROUND(I378*H378,2)</f>
        <v>0</v>
      </c>
      <c r="K378" s="243"/>
      <c r="L378" s="44"/>
      <c r="M378" s="294" t="s">
        <v>1</v>
      </c>
      <c r="N378" s="295" t="s">
        <v>42</v>
      </c>
      <c r="O378" s="296"/>
      <c r="P378" s="297">
        <f>O378*H378</f>
        <v>0</v>
      </c>
      <c r="Q378" s="297">
        <v>0</v>
      </c>
      <c r="R378" s="297">
        <f>Q378*H378</f>
        <v>0</v>
      </c>
      <c r="S378" s="297">
        <v>0</v>
      </c>
      <c r="T378" s="298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8" t="s">
        <v>623</v>
      </c>
      <c r="AT378" s="248" t="s">
        <v>143</v>
      </c>
      <c r="AU378" s="248" t="s">
        <v>148</v>
      </c>
      <c r="AY378" s="17" t="s">
        <v>140</v>
      </c>
      <c r="BE378" s="249">
        <f>IF(N378="základní",J378,0)</f>
        <v>0</v>
      </c>
      <c r="BF378" s="249">
        <f>IF(N378="snížená",J378,0)</f>
        <v>0</v>
      </c>
      <c r="BG378" s="249">
        <f>IF(N378="zákl. přenesená",J378,0)</f>
        <v>0</v>
      </c>
      <c r="BH378" s="249">
        <f>IF(N378="sníž. přenesená",J378,0)</f>
        <v>0</v>
      </c>
      <c r="BI378" s="249">
        <f>IF(N378="nulová",J378,0)</f>
        <v>0</v>
      </c>
      <c r="BJ378" s="17" t="s">
        <v>148</v>
      </c>
      <c r="BK378" s="249">
        <f>ROUND(I378*H378,2)</f>
        <v>0</v>
      </c>
      <c r="BL378" s="17" t="s">
        <v>623</v>
      </c>
      <c r="BM378" s="248" t="s">
        <v>624</v>
      </c>
    </row>
    <row r="379" spans="1:31" s="2" customFormat="1" ht="6.95" customHeight="1">
      <c r="A379" s="38"/>
      <c r="B379" s="66"/>
      <c r="C379" s="67"/>
      <c r="D379" s="67"/>
      <c r="E379" s="67"/>
      <c r="F379" s="67"/>
      <c r="G379" s="67"/>
      <c r="H379" s="67"/>
      <c r="I379" s="183"/>
      <c r="J379" s="67"/>
      <c r="K379" s="67"/>
      <c r="L379" s="44"/>
      <c r="M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</row>
  </sheetData>
  <sheetProtection password="CC35" sheet="1" objects="1" scenarios="1" formatColumns="0" formatRows="0" autoFilter="0"/>
  <autoFilter ref="C136:K378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pans="2:46" s="1" customFormat="1" ht="24.95" customHeight="1">
      <c r="B4" s="20"/>
      <c r="D4" s="140" t="s">
        <v>95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STAVEBNÍ ÚPRAVY BYTŮ GRANÁTOVÁ ČP.1897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626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16. 3. 2019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98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ROUND(J137,2)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ROUND((SUM(BE137:BE378)),2)</f>
        <v>0</v>
      </c>
      <c r="G33" s="38"/>
      <c r="H33" s="38"/>
      <c r="I33" s="162">
        <v>0.21</v>
      </c>
      <c r="J33" s="161">
        <f>ROUND(((SUM(BE137:BE378))*I33),2)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ROUND((SUM(BF137:BF378)),2)</f>
        <v>0</v>
      </c>
      <c r="G34" s="38"/>
      <c r="H34" s="38"/>
      <c r="I34" s="162">
        <v>0.15</v>
      </c>
      <c r="J34" s="161">
        <f>ROUND(((SUM(BF137:BF378))*I34),2)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ROUND((SUM(BG137:BG378)),2)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ROUND((SUM(BH137:BH378)),2)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ROUND((SUM(BI137:BI378)),2)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STAVEBNÍ ÚPRAVY BYTŮ GRANÁTOVÁ ČP.1897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SO3 - BYT Č.30    1+ KK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TURNOV</v>
      </c>
      <c r="G89" s="40"/>
      <c r="H89" s="40"/>
      <c r="I89" s="147" t="s">
        <v>22</v>
      </c>
      <c r="J89" s="79" t="str">
        <f>IF(J12="","",J12)</f>
        <v>16. 3. 2019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TURNOV, ANTONÍNA DVOŘÁKA 335, TURNOV</v>
      </c>
      <c r="G91" s="40"/>
      <c r="H91" s="40"/>
      <c r="I91" s="147" t="s">
        <v>30</v>
      </c>
      <c r="J91" s="36" t="str">
        <f>E21</f>
        <v>ING.PAVEL MAREK projekční atelier TURNOV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JANA VYDROVÁ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100</v>
      </c>
      <c r="D94" s="189"/>
      <c r="E94" s="189"/>
      <c r="F94" s="189"/>
      <c r="G94" s="189"/>
      <c r="H94" s="189"/>
      <c r="I94" s="190"/>
      <c r="J94" s="191" t="s">
        <v>101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102</v>
      </c>
      <c r="D96" s="40"/>
      <c r="E96" s="40"/>
      <c r="F96" s="40"/>
      <c r="G96" s="40"/>
      <c r="H96" s="40"/>
      <c r="I96" s="144"/>
      <c r="J96" s="110">
        <f>J137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93"/>
      <c r="C97" s="194"/>
      <c r="D97" s="195" t="s">
        <v>104</v>
      </c>
      <c r="E97" s="196"/>
      <c r="F97" s="196"/>
      <c r="G97" s="196"/>
      <c r="H97" s="196"/>
      <c r="I97" s="197"/>
      <c r="J97" s="198">
        <f>J138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105</v>
      </c>
      <c r="E98" s="203"/>
      <c r="F98" s="203"/>
      <c r="G98" s="203"/>
      <c r="H98" s="203"/>
      <c r="I98" s="204"/>
      <c r="J98" s="205">
        <f>J139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106</v>
      </c>
      <c r="E99" s="203"/>
      <c r="F99" s="203"/>
      <c r="G99" s="203"/>
      <c r="H99" s="203"/>
      <c r="I99" s="204"/>
      <c r="J99" s="205">
        <f>J157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107</v>
      </c>
      <c r="E100" s="203"/>
      <c r="F100" s="203"/>
      <c r="G100" s="203"/>
      <c r="H100" s="203"/>
      <c r="I100" s="204"/>
      <c r="J100" s="205">
        <f>J201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108</v>
      </c>
      <c r="E101" s="203"/>
      <c r="F101" s="203"/>
      <c r="G101" s="203"/>
      <c r="H101" s="203"/>
      <c r="I101" s="204"/>
      <c r="J101" s="205">
        <f>J206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109</v>
      </c>
      <c r="E102" s="203"/>
      <c r="F102" s="203"/>
      <c r="G102" s="203"/>
      <c r="H102" s="203"/>
      <c r="I102" s="204"/>
      <c r="J102" s="205">
        <f>J242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3"/>
      <c r="C103" s="194"/>
      <c r="D103" s="195" t="s">
        <v>110</v>
      </c>
      <c r="E103" s="196"/>
      <c r="F103" s="196"/>
      <c r="G103" s="196"/>
      <c r="H103" s="196"/>
      <c r="I103" s="197"/>
      <c r="J103" s="198">
        <f>J244</f>
        <v>0</v>
      </c>
      <c r="K103" s="194"/>
      <c r="L103" s="19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0"/>
      <c r="C104" s="201"/>
      <c r="D104" s="202" t="s">
        <v>111</v>
      </c>
      <c r="E104" s="203"/>
      <c r="F104" s="203"/>
      <c r="G104" s="203"/>
      <c r="H104" s="203"/>
      <c r="I104" s="204"/>
      <c r="J104" s="205">
        <f>J245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112</v>
      </c>
      <c r="E105" s="203"/>
      <c r="F105" s="203"/>
      <c r="G105" s="203"/>
      <c r="H105" s="203"/>
      <c r="I105" s="204"/>
      <c r="J105" s="205">
        <f>J253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113</v>
      </c>
      <c r="E106" s="203"/>
      <c r="F106" s="203"/>
      <c r="G106" s="203"/>
      <c r="H106" s="203"/>
      <c r="I106" s="204"/>
      <c r="J106" s="205">
        <f>J255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114</v>
      </c>
      <c r="E107" s="203"/>
      <c r="F107" s="203"/>
      <c r="G107" s="203"/>
      <c r="H107" s="203"/>
      <c r="I107" s="204"/>
      <c r="J107" s="205">
        <f>J269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201"/>
      <c r="D108" s="202" t="s">
        <v>115</v>
      </c>
      <c r="E108" s="203"/>
      <c r="F108" s="203"/>
      <c r="G108" s="203"/>
      <c r="H108" s="203"/>
      <c r="I108" s="204"/>
      <c r="J108" s="205">
        <f>J278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116</v>
      </c>
      <c r="E109" s="203"/>
      <c r="F109" s="203"/>
      <c r="G109" s="203"/>
      <c r="H109" s="203"/>
      <c r="I109" s="204"/>
      <c r="J109" s="205">
        <f>J287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0"/>
      <c r="C110" s="201"/>
      <c r="D110" s="202" t="s">
        <v>117</v>
      </c>
      <c r="E110" s="203"/>
      <c r="F110" s="203"/>
      <c r="G110" s="203"/>
      <c r="H110" s="203"/>
      <c r="I110" s="204"/>
      <c r="J110" s="205">
        <f>J300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0"/>
      <c r="C111" s="201"/>
      <c r="D111" s="202" t="s">
        <v>118</v>
      </c>
      <c r="E111" s="203"/>
      <c r="F111" s="203"/>
      <c r="G111" s="203"/>
      <c r="H111" s="203"/>
      <c r="I111" s="204"/>
      <c r="J111" s="205">
        <f>J322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0"/>
      <c r="C112" s="201"/>
      <c r="D112" s="202" t="s">
        <v>119</v>
      </c>
      <c r="E112" s="203"/>
      <c r="F112" s="203"/>
      <c r="G112" s="203"/>
      <c r="H112" s="203"/>
      <c r="I112" s="204"/>
      <c r="J112" s="205">
        <f>J355</f>
        <v>0</v>
      </c>
      <c r="K112" s="201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0"/>
      <c r="C113" s="201"/>
      <c r="D113" s="202" t="s">
        <v>120</v>
      </c>
      <c r="E113" s="203"/>
      <c r="F113" s="203"/>
      <c r="G113" s="203"/>
      <c r="H113" s="203"/>
      <c r="I113" s="204"/>
      <c r="J113" s="205">
        <f>J357</f>
        <v>0</v>
      </c>
      <c r="K113" s="201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93"/>
      <c r="C114" s="194"/>
      <c r="D114" s="195" t="s">
        <v>121</v>
      </c>
      <c r="E114" s="196"/>
      <c r="F114" s="196"/>
      <c r="G114" s="196"/>
      <c r="H114" s="196"/>
      <c r="I114" s="197"/>
      <c r="J114" s="198">
        <f>J373</f>
        <v>0</v>
      </c>
      <c r="K114" s="194"/>
      <c r="L114" s="19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200"/>
      <c r="C115" s="201"/>
      <c r="D115" s="202" t="s">
        <v>122</v>
      </c>
      <c r="E115" s="203"/>
      <c r="F115" s="203"/>
      <c r="G115" s="203"/>
      <c r="H115" s="203"/>
      <c r="I115" s="204"/>
      <c r="J115" s="205">
        <f>J374</f>
        <v>0</v>
      </c>
      <c r="K115" s="201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93"/>
      <c r="C116" s="194"/>
      <c r="D116" s="195" t="s">
        <v>123</v>
      </c>
      <c r="E116" s="196"/>
      <c r="F116" s="196"/>
      <c r="G116" s="196"/>
      <c r="H116" s="196"/>
      <c r="I116" s="197"/>
      <c r="J116" s="198">
        <f>J376</f>
        <v>0</v>
      </c>
      <c r="K116" s="194"/>
      <c r="L116" s="19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200"/>
      <c r="C117" s="201"/>
      <c r="D117" s="202" t="s">
        <v>124</v>
      </c>
      <c r="E117" s="203"/>
      <c r="F117" s="203"/>
      <c r="G117" s="203"/>
      <c r="H117" s="203"/>
      <c r="I117" s="204"/>
      <c r="J117" s="205">
        <f>J377</f>
        <v>0</v>
      </c>
      <c r="K117" s="201"/>
      <c r="L117" s="20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66"/>
      <c r="C119" s="67"/>
      <c r="D119" s="67"/>
      <c r="E119" s="67"/>
      <c r="F119" s="67"/>
      <c r="G119" s="67"/>
      <c r="H119" s="67"/>
      <c r="I119" s="183"/>
      <c r="J119" s="67"/>
      <c r="K119" s="67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3" spans="1:31" s="2" customFormat="1" ht="6.95" customHeight="1">
      <c r="A123" s="38"/>
      <c r="B123" s="68"/>
      <c r="C123" s="69"/>
      <c r="D123" s="69"/>
      <c r="E123" s="69"/>
      <c r="F123" s="69"/>
      <c r="G123" s="69"/>
      <c r="H123" s="69"/>
      <c r="I123" s="186"/>
      <c r="J123" s="69"/>
      <c r="K123" s="69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4.95" customHeight="1">
      <c r="A124" s="38"/>
      <c r="B124" s="39"/>
      <c r="C124" s="23" t="s">
        <v>125</v>
      </c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16</v>
      </c>
      <c r="D126" s="40"/>
      <c r="E126" s="40"/>
      <c r="F126" s="40"/>
      <c r="G126" s="40"/>
      <c r="H126" s="40"/>
      <c r="I126" s="14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187" t="str">
        <f>E7</f>
        <v>STAVEBNÍ ÚPRAVY BYTŮ GRANÁTOVÁ ČP.1897</v>
      </c>
      <c r="F127" s="32"/>
      <c r="G127" s="32"/>
      <c r="H127" s="32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96</v>
      </c>
      <c r="D128" s="40"/>
      <c r="E128" s="40"/>
      <c r="F128" s="40"/>
      <c r="G128" s="40"/>
      <c r="H128" s="40"/>
      <c r="I128" s="14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E9</f>
        <v xml:space="preserve">SO3 - BYT Č.30    1+ KK</v>
      </c>
      <c r="F129" s="40"/>
      <c r="G129" s="40"/>
      <c r="H129" s="40"/>
      <c r="I129" s="14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14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F12</f>
        <v>TURNOV</v>
      </c>
      <c r="G131" s="40"/>
      <c r="H131" s="40"/>
      <c r="I131" s="147" t="s">
        <v>22</v>
      </c>
      <c r="J131" s="79" t="str">
        <f>IF(J12="","",J12)</f>
        <v>16. 3. 2019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14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40.05" customHeight="1">
      <c r="A133" s="38"/>
      <c r="B133" s="39"/>
      <c r="C133" s="32" t="s">
        <v>24</v>
      </c>
      <c r="D133" s="40"/>
      <c r="E133" s="40"/>
      <c r="F133" s="27" t="str">
        <f>E15</f>
        <v>MĚSTO TURNOV, ANTONÍNA DVOŘÁKA 335, TURNOV</v>
      </c>
      <c r="G133" s="40"/>
      <c r="H133" s="40"/>
      <c r="I133" s="147" t="s">
        <v>30</v>
      </c>
      <c r="J133" s="36" t="str">
        <f>E21</f>
        <v>ING.PAVEL MAREK projekční atelier TURNOV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IF(E18="","",E18)</f>
        <v>Vyplň údaj</v>
      </c>
      <c r="G134" s="40"/>
      <c r="H134" s="40"/>
      <c r="I134" s="147" t="s">
        <v>33</v>
      </c>
      <c r="J134" s="36" t="str">
        <f>E24</f>
        <v>JANA VYDROVÁ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144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07"/>
      <c r="B136" s="208"/>
      <c r="C136" s="209" t="s">
        <v>126</v>
      </c>
      <c r="D136" s="210" t="s">
        <v>61</v>
      </c>
      <c r="E136" s="210" t="s">
        <v>57</v>
      </c>
      <c r="F136" s="210" t="s">
        <v>58</v>
      </c>
      <c r="G136" s="210" t="s">
        <v>127</v>
      </c>
      <c r="H136" s="210" t="s">
        <v>128</v>
      </c>
      <c r="I136" s="211" t="s">
        <v>129</v>
      </c>
      <c r="J136" s="212" t="s">
        <v>101</v>
      </c>
      <c r="K136" s="213" t="s">
        <v>130</v>
      </c>
      <c r="L136" s="214"/>
      <c r="M136" s="100" t="s">
        <v>1</v>
      </c>
      <c r="N136" s="101" t="s">
        <v>40</v>
      </c>
      <c r="O136" s="101" t="s">
        <v>131</v>
      </c>
      <c r="P136" s="101" t="s">
        <v>132</v>
      </c>
      <c r="Q136" s="101" t="s">
        <v>133</v>
      </c>
      <c r="R136" s="101" t="s">
        <v>134</v>
      </c>
      <c r="S136" s="101" t="s">
        <v>135</v>
      </c>
      <c r="T136" s="102" t="s">
        <v>136</v>
      </c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</row>
    <row r="137" spans="1:63" s="2" customFormat="1" ht="22.8" customHeight="1">
      <c r="A137" s="38"/>
      <c r="B137" s="39"/>
      <c r="C137" s="107" t="s">
        <v>137</v>
      </c>
      <c r="D137" s="40"/>
      <c r="E137" s="40"/>
      <c r="F137" s="40"/>
      <c r="G137" s="40"/>
      <c r="H137" s="40"/>
      <c r="I137" s="144"/>
      <c r="J137" s="215">
        <f>BK137</f>
        <v>0</v>
      </c>
      <c r="K137" s="40"/>
      <c r="L137" s="44"/>
      <c r="M137" s="103"/>
      <c r="N137" s="216"/>
      <c r="O137" s="104"/>
      <c r="P137" s="217">
        <f>P138+P244+P373+P376</f>
        <v>0</v>
      </c>
      <c r="Q137" s="104"/>
      <c r="R137" s="217">
        <f>R138+R244+R373+R376</f>
        <v>5.63205061</v>
      </c>
      <c r="S137" s="104"/>
      <c r="T137" s="218">
        <f>T138+T244+T373+T376</f>
        <v>3.5875596600000006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103</v>
      </c>
      <c r="BK137" s="219">
        <f>BK138+BK244+BK373+BK376</f>
        <v>0</v>
      </c>
    </row>
    <row r="138" spans="1:63" s="12" customFormat="1" ht="25.9" customHeight="1">
      <c r="A138" s="12"/>
      <c r="B138" s="220"/>
      <c r="C138" s="221"/>
      <c r="D138" s="222" t="s">
        <v>75</v>
      </c>
      <c r="E138" s="223" t="s">
        <v>138</v>
      </c>
      <c r="F138" s="223" t="s">
        <v>139</v>
      </c>
      <c r="G138" s="221"/>
      <c r="H138" s="221"/>
      <c r="I138" s="224"/>
      <c r="J138" s="225">
        <f>BK138</f>
        <v>0</v>
      </c>
      <c r="K138" s="221"/>
      <c r="L138" s="226"/>
      <c r="M138" s="227"/>
      <c r="N138" s="228"/>
      <c r="O138" s="228"/>
      <c r="P138" s="229">
        <f>P139+P157+P201+P206+P242</f>
        <v>0</v>
      </c>
      <c r="Q138" s="228"/>
      <c r="R138" s="229">
        <f>R139+R157+R201+R206+R242</f>
        <v>3.8689780600000003</v>
      </c>
      <c r="S138" s="228"/>
      <c r="T138" s="230">
        <f>T139+T157+T201+T206+T242</f>
        <v>3.5673210000000006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1" t="s">
        <v>84</v>
      </c>
      <c r="AT138" s="232" t="s">
        <v>75</v>
      </c>
      <c r="AU138" s="232" t="s">
        <v>76</v>
      </c>
      <c r="AY138" s="231" t="s">
        <v>140</v>
      </c>
      <c r="BK138" s="233">
        <f>BK139+BK157+BK201+BK206+BK242</f>
        <v>0</v>
      </c>
    </row>
    <row r="139" spans="1:63" s="12" customFormat="1" ht="22.8" customHeight="1">
      <c r="A139" s="12"/>
      <c r="B139" s="220"/>
      <c r="C139" s="221"/>
      <c r="D139" s="222" t="s">
        <v>75</v>
      </c>
      <c r="E139" s="234" t="s">
        <v>141</v>
      </c>
      <c r="F139" s="234" t="s">
        <v>142</v>
      </c>
      <c r="G139" s="221"/>
      <c r="H139" s="221"/>
      <c r="I139" s="224"/>
      <c r="J139" s="235">
        <f>BK139</f>
        <v>0</v>
      </c>
      <c r="K139" s="221"/>
      <c r="L139" s="226"/>
      <c r="M139" s="227"/>
      <c r="N139" s="228"/>
      <c r="O139" s="228"/>
      <c r="P139" s="229">
        <f>SUM(P140:P156)</f>
        <v>0</v>
      </c>
      <c r="Q139" s="228"/>
      <c r="R139" s="229">
        <f>SUM(R140:R156)</f>
        <v>2.41598954</v>
      </c>
      <c r="S139" s="228"/>
      <c r="T139" s="230">
        <f>SUM(T140:T156)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1" t="s">
        <v>84</v>
      </c>
      <c r="AT139" s="232" t="s">
        <v>75</v>
      </c>
      <c r="AU139" s="232" t="s">
        <v>84</v>
      </c>
      <c r="AY139" s="231" t="s">
        <v>140</v>
      </c>
      <c r="BK139" s="233">
        <f>SUM(BK140:BK156)</f>
        <v>0</v>
      </c>
    </row>
    <row r="140" spans="1:65" s="2" customFormat="1" ht="21.75" customHeight="1">
      <c r="A140" s="38"/>
      <c r="B140" s="39"/>
      <c r="C140" s="236" t="s">
        <v>84</v>
      </c>
      <c r="D140" s="236" t="s">
        <v>143</v>
      </c>
      <c r="E140" s="237" t="s">
        <v>144</v>
      </c>
      <c r="F140" s="238" t="s">
        <v>145</v>
      </c>
      <c r="G140" s="239" t="s">
        <v>146</v>
      </c>
      <c r="H140" s="240">
        <v>1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42</v>
      </c>
      <c r="O140" s="91"/>
      <c r="P140" s="246">
        <f>O140*H140</f>
        <v>0</v>
      </c>
      <c r="Q140" s="246">
        <v>0.02628</v>
      </c>
      <c r="R140" s="246">
        <f>Q140*H140</f>
        <v>0.02628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147</v>
      </c>
      <c r="AT140" s="248" t="s">
        <v>143</v>
      </c>
      <c r="AU140" s="248" t="s">
        <v>148</v>
      </c>
      <c r="AY140" s="17" t="s">
        <v>140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148</v>
      </c>
      <c r="BK140" s="249">
        <f>ROUND(I140*H140,2)</f>
        <v>0</v>
      </c>
      <c r="BL140" s="17" t="s">
        <v>147</v>
      </c>
      <c r="BM140" s="248" t="s">
        <v>149</v>
      </c>
    </row>
    <row r="141" spans="1:65" s="2" customFormat="1" ht="21.75" customHeight="1">
      <c r="A141" s="38"/>
      <c r="B141" s="39"/>
      <c r="C141" s="236" t="s">
        <v>148</v>
      </c>
      <c r="D141" s="236" t="s">
        <v>143</v>
      </c>
      <c r="E141" s="237" t="s">
        <v>150</v>
      </c>
      <c r="F141" s="238" t="s">
        <v>151</v>
      </c>
      <c r="G141" s="239" t="s">
        <v>146</v>
      </c>
      <c r="H141" s="240">
        <v>1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42</v>
      </c>
      <c r="O141" s="91"/>
      <c r="P141" s="246">
        <f>O141*H141</f>
        <v>0</v>
      </c>
      <c r="Q141" s="246">
        <v>0.03963</v>
      </c>
      <c r="R141" s="246">
        <f>Q141*H141</f>
        <v>0.03963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147</v>
      </c>
      <c r="AT141" s="248" t="s">
        <v>143</v>
      </c>
      <c r="AU141" s="248" t="s">
        <v>148</v>
      </c>
      <c r="AY141" s="17" t="s">
        <v>140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148</v>
      </c>
      <c r="BK141" s="249">
        <f>ROUND(I141*H141,2)</f>
        <v>0</v>
      </c>
      <c r="BL141" s="17" t="s">
        <v>147</v>
      </c>
      <c r="BM141" s="248" t="s">
        <v>152</v>
      </c>
    </row>
    <row r="142" spans="1:65" s="2" customFormat="1" ht="21.75" customHeight="1">
      <c r="A142" s="38"/>
      <c r="B142" s="39"/>
      <c r="C142" s="236" t="s">
        <v>141</v>
      </c>
      <c r="D142" s="236" t="s">
        <v>143</v>
      </c>
      <c r="E142" s="237" t="s">
        <v>153</v>
      </c>
      <c r="F142" s="238" t="s">
        <v>154</v>
      </c>
      <c r="G142" s="239" t="s">
        <v>155</v>
      </c>
      <c r="H142" s="240">
        <v>12.537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42</v>
      </c>
      <c r="O142" s="91"/>
      <c r="P142" s="246">
        <f>O142*H142</f>
        <v>0</v>
      </c>
      <c r="Q142" s="246">
        <v>0.06917</v>
      </c>
      <c r="R142" s="246">
        <f>Q142*H142</f>
        <v>0.86718429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147</v>
      </c>
      <c r="AT142" s="248" t="s">
        <v>143</v>
      </c>
      <c r="AU142" s="248" t="s">
        <v>148</v>
      </c>
      <c r="AY142" s="17" t="s">
        <v>140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148</v>
      </c>
      <c r="BK142" s="249">
        <f>ROUND(I142*H142,2)</f>
        <v>0</v>
      </c>
      <c r="BL142" s="17" t="s">
        <v>147</v>
      </c>
      <c r="BM142" s="248" t="s">
        <v>156</v>
      </c>
    </row>
    <row r="143" spans="1:51" s="13" customFormat="1" ht="12">
      <c r="A143" s="13"/>
      <c r="B143" s="250"/>
      <c r="C143" s="251"/>
      <c r="D143" s="252" t="s">
        <v>157</v>
      </c>
      <c r="E143" s="253" t="s">
        <v>1</v>
      </c>
      <c r="F143" s="254" t="s">
        <v>158</v>
      </c>
      <c r="G143" s="251"/>
      <c r="H143" s="255">
        <v>10.673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157</v>
      </c>
      <c r="AU143" s="261" t="s">
        <v>148</v>
      </c>
      <c r="AV143" s="13" t="s">
        <v>148</v>
      </c>
      <c r="AW143" s="13" t="s">
        <v>32</v>
      </c>
      <c r="AX143" s="13" t="s">
        <v>76</v>
      </c>
      <c r="AY143" s="261" t="s">
        <v>140</v>
      </c>
    </row>
    <row r="144" spans="1:51" s="13" customFormat="1" ht="12">
      <c r="A144" s="13"/>
      <c r="B144" s="250"/>
      <c r="C144" s="251"/>
      <c r="D144" s="252" t="s">
        <v>157</v>
      </c>
      <c r="E144" s="253" t="s">
        <v>1</v>
      </c>
      <c r="F144" s="254" t="s">
        <v>159</v>
      </c>
      <c r="G144" s="251"/>
      <c r="H144" s="255">
        <v>3.77</v>
      </c>
      <c r="I144" s="256"/>
      <c r="J144" s="251"/>
      <c r="K144" s="251"/>
      <c r="L144" s="257"/>
      <c r="M144" s="258"/>
      <c r="N144" s="259"/>
      <c r="O144" s="259"/>
      <c r="P144" s="259"/>
      <c r="Q144" s="259"/>
      <c r="R144" s="259"/>
      <c r="S144" s="259"/>
      <c r="T144" s="26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1" t="s">
        <v>157</v>
      </c>
      <c r="AU144" s="261" t="s">
        <v>148</v>
      </c>
      <c r="AV144" s="13" t="s">
        <v>148</v>
      </c>
      <c r="AW144" s="13" t="s">
        <v>32</v>
      </c>
      <c r="AX144" s="13" t="s">
        <v>76</v>
      </c>
      <c r="AY144" s="261" t="s">
        <v>140</v>
      </c>
    </row>
    <row r="145" spans="1:51" s="14" customFormat="1" ht="12">
      <c r="A145" s="14"/>
      <c r="B145" s="262"/>
      <c r="C145" s="263"/>
      <c r="D145" s="252" t="s">
        <v>157</v>
      </c>
      <c r="E145" s="264" t="s">
        <v>1</v>
      </c>
      <c r="F145" s="265" t="s">
        <v>160</v>
      </c>
      <c r="G145" s="263"/>
      <c r="H145" s="264" t="s">
        <v>1</v>
      </c>
      <c r="I145" s="266"/>
      <c r="J145" s="263"/>
      <c r="K145" s="263"/>
      <c r="L145" s="267"/>
      <c r="M145" s="268"/>
      <c r="N145" s="269"/>
      <c r="O145" s="269"/>
      <c r="P145" s="269"/>
      <c r="Q145" s="269"/>
      <c r="R145" s="269"/>
      <c r="S145" s="269"/>
      <c r="T145" s="27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1" t="s">
        <v>157</v>
      </c>
      <c r="AU145" s="271" t="s">
        <v>148</v>
      </c>
      <c r="AV145" s="14" t="s">
        <v>84</v>
      </c>
      <c r="AW145" s="14" t="s">
        <v>32</v>
      </c>
      <c r="AX145" s="14" t="s">
        <v>76</v>
      </c>
      <c r="AY145" s="271" t="s">
        <v>140</v>
      </c>
    </row>
    <row r="146" spans="1:51" s="13" customFormat="1" ht="12">
      <c r="A146" s="13"/>
      <c r="B146" s="250"/>
      <c r="C146" s="251"/>
      <c r="D146" s="252" t="s">
        <v>157</v>
      </c>
      <c r="E146" s="253" t="s">
        <v>1</v>
      </c>
      <c r="F146" s="254" t="s">
        <v>161</v>
      </c>
      <c r="G146" s="251"/>
      <c r="H146" s="255">
        <v>-1.576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1" t="s">
        <v>157</v>
      </c>
      <c r="AU146" s="261" t="s">
        <v>148</v>
      </c>
      <c r="AV146" s="13" t="s">
        <v>148</v>
      </c>
      <c r="AW146" s="13" t="s">
        <v>32</v>
      </c>
      <c r="AX146" s="13" t="s">
        <v>76</v>
      </c>
      <c r="AY146" s="261" t="s">
        <v>140</v>
      </c>
    </row>
    <row r="147" spans="1:51" s="13" customFormat="1" ht="12">
      <c r="A147" s="13"/>
      <c r="B147" s="250"/>
      <c r="C147" s="251"/>
      <c r="D147" s="252" t="s">
        <v>157</v>
      </c>
      <c r="E147" s="253" t="s">
        <v>1</v>
      </c>
      <c r="F147" s="254" t="s">
        <v>162</v>
      </c>
      <c r="G147" s="251"/>
      <c r="H147" s="255">
        <v>-0.33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157</v>
      </c>
      <c r="AU147" s="261" t="s">
        <v>148</v>
      </c>
      <c r="AV147" s="13" t="s">
        <v>148</v>
      </c>
      <c r="AW147" s="13" t="s">
        <v>32</v>
      </c>
      <c r="AX147" s="13" t="s">
        <v>76</v>
      </c>
      <c r="AY147" s="261" t="s">
        <v>140</v>
      </c>
    </row>
    <row r="148" spans="1:51" s="15" customFormat="1" ht="12">
      <c r="A148" s="15"/>
      <c r="B148" s="272"/>
      <c r="C148" s="273"/>
      <c r="D148" s="252" t="s">
        <v>157</v>
      </c>
      <c r="E148" s="274" t="s">
        <v>1</v>
      </c>
      <c r="F148" s="275" t="s">
        <v>163</v>
      </c>
      <c r="G148" s="273"/>
      <c r="H148" s="276">
        <v>12.537</v>
      </c>
      <c r="I148" s="277"/>
      <c r="J148" s="273"/>
      <c r="K148" s="273"/>
      <c r="L148" s="278"/>
      <c r="M148" s="279"/>
      <c r="N148" s="280"/>
      <c r="O148" s="280"/>
      <c r="P148" s="280"/>
      <c r="Q148" s="280"/>
      <c r="R148" s="280"/>
      <c r="S148" s="280"/>
      <c r="T148" s="281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82" t="s">
        <v>157</v>
      </c>
      <c r="AU148" s="282" t="s">
        <v>148</v>
      </c>
      <c r="AV148" s="15" t="s">
        <v>147</v>
      </c>
      <c r="AW148" s="15" t="s">
        <v>32</v>
      </c>
      <c r="AX148" s="15" t="s">
        <v>84</v>
      </c>
      <c r="AY148" s="282" t="s">
        <v>140</v>
      </c>
    </row>
    <row r="149" spans="1:65" s="2" customFormat="1" ht="21.75" customHeight="1">
      <c r="A149" s="38"/>
      <c r="B149" s="39"/>
      <c r="C149" s="236" t="s">
        <v>147</v>
      </c>
      <c r="D149" s="236" t="s">
        <v>143</v>
      </c>
      <c r="E149" s="237" t="s">
        <v>164</v>
      </c>
      <c r="F149" s="238" t="s">
        <v>165</v>
      </c>
      <c r="G149" s="239" t="s">
        <v>155</v>
      </c>
      <c r="H149" s="240">
        <v>14.337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42</v>
      </c>
      <c r="O149" s="91"/>
      <c r="P149" s="246">
        <f>O149*H149</f>
        <v>0</v>
      </c>
      <c r="Q149" s="246">
        <v>0.10325</v>
      </c>
      <c r="R149" s="246">
        <f>Q149*H149</f>
        <v>1.48029525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147</v>
      </c>
      <c r="AT149" s="248" t="s">
        <v>143</v>
      </c>
      <c r="AU149" s="248" t="s">
        <v>148</v>
      </c>
      <c r="AY149" s="17" t="s">
        <v>140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148</v>
      </c>
      <c r="BK149" s="249">
        <f>ROUND(I149*H149,2)</f>
        <v>0</v>
      </c>
      <c r="BL149" s="17" t="s">
        <v>147</v>
      </c>
      <c r="BM149" s="248" t="s">
        <v>166</v>
      </c>
    </row>
    <row r="150" spans="1:51" s="13" customFormat="1" ht="12">
      <c r="A150" s="13"/>
      <c r="B150" s="250"/>
      <c r="C150" s="251"/>
      <c r="D150" s="252" t="s">
        <v>157</v>
      </c>
      <c r="E150" s="253" t="s">
        <v>1</v>
      </c>
      <c r="F150" s="254" t="s">
        <v>167</v>
      </c>
      <c r="G150" s="251"/>
      <c r="H150" s="255">
        <v>14.833</v>
      </c>
      <c r="I150" s="256"/>
      <c r="J150" s="251"/>
      <c r="K150" s="251"/>
      <c r="L150" s="257"/>
      <c r="M150" s="258"/>
      <c r="N150" s="259"/>
      <c r="O150" s="259"/>
      <c r="P150" s="259"/>
      <c r="Q150" s="259"/>
      <c r="R150" s="259"/>
      <c r="S150" s="259"/>
      <c r="T150" s="26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1" t="s">
        <v>157</v>
      </c>
      <c r="AU150" s="261" t="s">
        <v>148</v>
      </c>
      <c r="AV150" s="13" t="s">
        <v>148</v>
      </c>
      <c r="AW150" s="13" t="s">
        <v>32</v>
      </c>
      <c r="AX150" s="13" t="s">
        <v>76</v>
      </c>
      <c r="AY150" s="261" t="s">
        <v>140</v>
      </c>
    </row>
    <row r="151" spans="1:51" s="13" customFormat="1" ht="12">
      <c r="A151" s="13"/>
      <c r="B151" s="250"/>
      <c r="C151" s="251"/>
      <c r="D151" s="252" t="s">
        <v>157</v>
      </c>
      <c r="E151" s="253" t="s">
        <v>1</v>
      </c>
      <c r="F151" s="254" t="s">
        <v>168</v>
      </c>
      <c r="G151" s="251"/>
      <c r="H151" s="255">
        <v>1.08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157</v>
      </c>
      <c r="AU151" s="261" t="s">
        <v>148</v>
      </c>
      <c r="AV151" s="13" t="s">
        <v>148</v>
      </c>
      <c r="AW151" s="13" t="s">
        <v>32</v>
      </c>
      <c r="AX151" s="13" t="s">
        <v>76</v>
      </c>
      <c r="AY151" s="261" t="s">
        <v>140</v>
      </c>
    </row>
    <row r="152" spans="1:51" s="14" customFormat="1" ht="12">
      <c r="A152" s="14"/>
      <c r="B152" s="262"/>
      <c r="C152" s="263"/>
      <c r="D152" s="252" t="s">
        <v>157</v>
      </c>
      <c r="E152" s="264" t="s">
        <v>1</v>
      </c>
      <c r="F152" s="265" t="s">
        <v>160</v>
      </c>
      <c r="G152" s="263"/>
      <c r="H152" s="264" t="s">
        <v>1</v>
      </c>
      <c r="I152" s="266"/>
      <c r="J152" s="263"/>
      <c r="K152" s="263"/>
      <c r="L152" s="267"/>
      <c r="M152" s="268"/>
      <c r="N152" s="269"/>
      <c r="O152" s="269"/>
      <c r="P152" s="269"/>
      <c r="Q152" s="269"/>
      <c r="R152" s="269"/>
      <c r="S152" s="269"/>
      <c r="T152" s="27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1" t="s">
        <v>157</v>
      </c>
      <c r="AU152" s="271" t="s">
        <v>148</v>
      </c>
      <c r="AV152" s="14" t="s">
        <v>84</v>
      </c>
      <c r="AW152" s="14" t="s">
        <v>32</v>
      </c>
      <c r="AX152" s="14" t="s">
        <v>76</v>
      </c>
      <c r="AY152" s="271" t="s">
        <v>140</v>
      </c>
    </row>
    <row r="153" spans="1:51" s="13" customFormat="1" ht="12">
      <c r="A153" s="13"/>
      <c r="B153" s="250"/>
      <c r="C153" s="251"/>
      <c r="D153" s="252" t="s">
        <v>157</v>
      </c>
      <c r="E153" s="253" t="s">
        <v>1</v>
      </c>
      <c r="F153" s="254" t="s">
        <v>161</v>
      </c>
      <c r="G153" s="251"/>
      <c r="H153" s="255">
        <v>-1.576</v>
      </c>
      <c r="I153" s="256"/>
      <c r="J153" s="251"/>
      <c r="K153" s="251"/>
      <c r="L153" s="257"/>
      <c r="M153" s="258"/>
      <c r="N153" s="259"/>
      <c r="O153" s="259"/>
      <c r="P153" s="259"/>
      <c r="Q153" s="259"/>
      <c r="R153" s="259"/>
      <c r="S153" s="259"/>
      <c r="T153" s="26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1" t="s">
        <v>157</v>
      </c>
      <c r="AU153" s="261" t="s">
        <v>148</v>
      </c>
      <c r="AV153" s="13" t="s">
        <v>148</v>
      </c>
      <c r="AW153" s="13" t="s">
        <v>32</v>
      </c>
      <c r="AX153" s="13" t="s">
        <v>76</v>
      </c>
      <c r="AY153" s="261" t="s">
        <v>140</v>
      </c>
    </row>
    <row r="154" spans="1:51" s="15" customFormat="1" ht="12">
      <c r="A154" s="15"/>
      <c r="B154" s="272"/>
      <c r="C154" s="273"/>
      <c r="D154" s="252" t="s">
        <v>157</v>
      </c>
      <c r="E154" s="274" t="s">
        <v>1</v>
      </c>
      <c r="F154" s="275" t="s">
        <v>163</v>
      </c>
      <c r="G154" s="273"/>
      <c r="H154" s="276">
        <v>14.337</v>
      </c>
      <c r="I154" s="277"/>
      <c r="J154" s="273"/>
      <c r="K154" s="273"/>
      <c r="L154" s="278"/>
      <c r="M154" s="279"/>
      <c r="N154" s="280"/>
      <c r="O154" s="280"/>
      <c r="P154" s="280"/>
      <c r="Q154" s="280"/>
      <c r="R154" s="280"/>
      <c r="S154" s="280"/>
      <c r="T154" s="28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2" t="s">
        <v>157</v>
      </c>
      <c r="AU154" s="282" t="s">
        <v>148</v>
      </c>
      <c r="AV154" s="15" t="s">
        <v>147</v>
      </c>
      <c r="AW154" s="15" t="s">
        <v>32</v>
      </c>
      <c r="AX154" s="15" t="s">
        <v>84</v>
      </c>
      <c r="AY154" s="282" t="s">
        <v>140</v>
      </c>
    </row>
    <row r="155" spans="1:65" s="2" customFormat="1" ht="21.75" customHeight="1">
      <c r="A155" s="38"/>
      <c r="B155" s="39"/>
      <c r="C155" s="236" t="s">
        <v>169</v>
      </c>
      <c r="D155" s="236" t="s">
        <v>143</v>
      </c>
      <c r="E155" s="237" t="s">
        <v>170</v>
      </c>
      <c r="F155" s="238" t="s">
        <v>171</v>
      </c>
      <c r="G155" s="239" t="s">
        <v>172</v>
      </c>
      <c r="H155" s="240">
        <v>13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42</v>
      </c>
      <c r="O155" s="91"/>
      <c r="P155" s="246">
        <f>O155*H155</f>
        <v>0</v>
      </c>
      <c r="Q155" s="246">
        <v>0.0002</v>
      </c>
      <c r="R155" s="246">
        <f>Q155*H155</f>
        <v>0.0026000000000000003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147</v>
      </c>
      <c r="AT155" s="248" t="s">
        <v>143</v>
      </c>
      <c r="AU155" s="248" t="s">
        <v>148</v>
      </c>
      <c r="AY155" s="17" t="s">
        <v>140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148</v>
      </c>
      <c r="BK155" s="249">
        <f>ROUND(I155*H155,2)</f>
        <v>0</v>
      </c>
      <c r="BL155" s="17" t="s">
        <v>147</v>
      </c>
      <c r="BM155" s="248" t="s">
        <v>173</v>
      </c>
    </row>
    <row r="156" spans="1:51" s="13" customFormat="1" ht="12">
      <c r="A156" s="13"/>
      <c r="B156" s="250"/>
      <c r="C156" s="251"/>
      <c r="D156" s="252" t="s">
        <v>157</v>
      </c>
      <c r="E156" s="253" t="s">
        <v>1</v>
      </c>
      <c r="F156" s="254" t="s">
        <v>174</v>
      </c>
      <c r="G156" s="251"/>
      <c r="H156" s="255">
        <v>13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157</v>
      </c>
      <c r="AU156" s="261" t="s">
        <v>148</v>
      </c>
      <c r="AV156" s="13" t="s">
        <v>148</v>
      </c>
      <c r="AW156" s="13" t="s">
        <v>32</v>
      </c>
      <c r="AX156" s="13" t="s">
        <v>84</v>
      </c>
      <c r="AY156" s="261" t="s">
        <v>140</v>
      </c>
    </row>
    <row r="157" spans="1:63" s="12" customFormat="1" ht="22.8" customHeight="1">
      <c r="A157" s="12"/>
      <c r="B157" s="220"/>
      <c r="C157" s="221"/>
      <c r="D157" s="222" t="s">
        <v>75</v>
      </c>
      <c r="E157" s="234" t="s">
        <v>175</v>
      </c>
      <c r="F157" s="234" t="s">
        <v>176</v>
      </c>
      <c r="G157" s="221"/>
      <c r="H157" s="221"/>
      <c r="I157" s="224"/>
      <c r="J157" s="235">
        <f>BK157</f>
        <v>0</v>
      </c>
      <c r="K157" s="221"/>
      <c r="L157" s="226"/>
      <c r="M157" s="227"/>
      <c r="N157" s="228"/>
      <c r="O157" s="228"/>
      <c r="P157" s="229">
        <f>SUM(P158:P200)</f>
        <v>0</v>
      </c>
      <c r="Q157" s="228"/>
      <c r="R157" s="229">
        <f>SUM(R158:R200)</f>
        <v>1.44778492</v>
      </c>
      <c r="S157" s="228"/>
      <c r="T157" s="230">
        <f>SUM(T158:T200)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1" t="s">
        <v>84</v>
      </c>
      <c r="AT157" s="232" t="s">
        <v>75</v>
      </c>
      <c r="AU157" s="232" t="s">
        <v>84</v>
      </c>
      <c r="AY157" s="231" t="s">
        <v>140</v>
      </c>
      <c r="BK157" s="233">
        <f>SUM(BK158:BK200)</f>
        <v>0</v>
      </c>
    </row>
    <row r="158" spans="1:65" s="2" customFormat="1" ht="21.75" customHeight="1">
      <c r="A158" s="38"/>
      <c r="B158" s="39"/>
      <c r="C158" s="236" t="s">
        <v>175</v>
      </c>
      <c r="D158" s="236" t="s">
        <v>143</v>
      </c>
      <c r="E158" s="237" t="s">
        <v>177</v>
      </c>
      <c r="F158" s="238" t="s">
        <v>178</v>
      </c>
      <c r="G158" s="239" t="s">
        <v>155</v>
      </c>
      <c r="H158" s="240">
        <v>39.932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42</v>
      </c>
      <c r="O158" s="91"/>
      <c r="P158" s="246">
        <f>O158*H158</f>
        <v>0</v>
      </c>
      <c r="Q158" s="246">
        <v>0.00438</v>
      </c>
      <c r="R158" s="246">
        <f>Q158*H158</f>
        <v>0.17490216000000003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147</v>
      </c>
      <c r="AT158" s="248" t="s">
        <v>143</v>
      </c>
      <c r="AU158" s="248" t="s">
        <v>148</v>
      </c>
      <c r="AY158" s="17" t="s">
        <v>140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148</v>
      </c>
      <c r="BK158" s="249">
        <f>ROUND(I158*H158,2)</f>
        <v>0</v>
      </c>
      <c r="BL158" s="17" t="s">
        <v>147</v>
      </c>
      <c r="BM158" s="248" t="s">
        <v>179</v>
      </c>
    </row>
    <row r="159" spans="1:51" s="14" customFormat="1" ht="12">
      <c r="A159" s="14"/>
      <c r="B159" s="262"/>
      <c r="C159" s="263"/>
      <c r="D159" s="252" t="s">
        <v>157</v>
      </c>
      <c r="E159" s="264" t="s">
        <v>1</v>
      </c>
      <c r="F159" s="265" t="s">
        <v>180</v>
      </c>
      <c r="G159" s="263"/>
      <c r="H159" s="264" t="s">
        <v>1</v>
      </c>
      <c r="I159" s="266"/>
      <c r="J159" s="263"/>
      <c r="K159" s="263"/>
      <c r="L159" s="267"/>
      <c r="M159" s="268"/>
      <c r="N159" s="269"/>
      <c r="O159" s="269"/>
      <c r="P159" s="269"/>
      <c r="Q159" s="269"/>
      <c r="R159" s="269"/>
      <c r="S159" s="269"/>
      <c r="T159" s="27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1" t="s">
        <v>157</v>
      </c>
      <c r="AU159" s="271" t="s">
        <v>148</v>
      </c>
      <c r="AV159" s="14" t="s">
        <v>84</v>
      </c>
      <c r="AW159" s="14" t="s">
        <v>32</v>
      </c>
      <c r="AX159" s="14" t="s">
        <v>76</v>
      </c>
      <c r="AY159" s="271" t="s">
        <v>140</v>
      </c>
    </row>
    <row r="160" spans="1:51" s="13" customFormat="1" ht="12">
      <c r="A160" s="13"/>
      <c r="B160" s="250"/>
      <c r="C160" s="251"/>
      <c r="D160" s="252" t="s">
        <v>157</v>
      </c>
      <c r="E160" s="253" t="s">
        <v>1</v>
      </c>
      <c r="F160" s="254" t="s">
        <v>181</v>
      </c>
      <c r="G160" s="251"/>
      <c r="H160" s="255">
        <v>22.88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1" t="s">
        <v>157</v>
      </c>
      <c r="AU160" s="261" t="s">
        <v>148</v>
      </c>
      <c r="AV160" s="13" t="s">
        <v>148</v>
      </c>
      <c r="AW160" s="13" t="s">
        <v>32</v>
      </c>
      <c r="AX160" s="13" t="s">
        <v>76</v>
      </c>
      <c r="AY160" s="261" t="s">
        <v>140</v>
      </c>
    </row>
    <row r="161" spans="1:51" s="13" customFormat="1" ht="12">
      <c r="A161" s="13"/>
      <c r="B161" s="250"/>
      <c r="C161" s="251"/>
      <c r="D161" s="252" t="s">
        <v>157</v>
      </c>
      <c r="E161" s="253" t="s">
        <v>1</v>
      </c>
      <c r="F161" s="254" t="s">
        <v>182</v>
      </c>
      <c r="G161" s="251"/>
      <c r="H161" s="255">
        <v>13.013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1" t="s">
        <v>157</v>
      </c>
      <c r="AU161" s="261" t="s">
        <v>148</v>
      </c>
      <c r="AV161" s="13" t="s">
        <v>148</v>
      </c>
      <c r="AW161" s="13" t="s">
        <v>32</v>
      </c>
      <c r="AX161" s="13" t="s">
        <v>76</v>
      </c>
      <c r="AY161" s="261" t="s">
        <v>140</v>
      </c>
    </row>
    <row r="162" spans="1:51" s="13" customFormat="1" ht="12">
      <c r="A162" s="13"/>
      <c r="B162" s="250"/>
      <c r="C162" s="251"/>
      <c r="D162" s="252" t="s">
        <v>157</v>
      </c>
      <c r="E162" s="253" t="s">
        <v>1</v>
      </c>
      <c r="F162" s="254" t="s">
        <v>183</v>
      </c>
      <c r="G162" s="251"/>
      <c r="H162" s="255">
        <v>10.673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157</v>
      </c>
      <c r="AU162" s="261" t="s">
        <v>148</v>
      </c>
      <c r="AV162" s="13" t="s">
        <v>148</v>
      </c>
      <c r="AW162" s="13" t="s">
        <v>32</v>
      </c>
      <c r="AX162" s="13" t="s">
        <v>76</v>
      </c>
      <c r="AY162" s="261" t="s">
        <v>140</v>
      </c>
    </row>
    <row r="163" spans="1:51" s="14" customFormat="1" ht="12">
      <c r="A163" s="14"/>
      <c r="B163" s="262"/>
      <c r="C163" s="263"/>
      <c r="D163" s="252" t="s">
        <v>157</v>
      </c>
      <c r="E163" s="264" t="s">
        <v>1</v>
      </c>
      <c r="F163" s="265" t="s">
        <v>160</v>
      </c>
      <c r="G163" s="263"/>
      <c r="H163" s="264" t="s">
        <v>1</v>
      </c>
      <c r="I163" s="266"/>
      <c r="J163" s="263"/>
      <c r="K163" s="263"/>
      <c r="L163" s="267"/>
      <c r="M163" s="268"/>
      <c r="N163" s="269"/>
      <c r="O163" s="269"/>
      <c r="P163" s="269"/>
      <c r="Q163" s="269"/>
      <c r="R163" s="269"/>
      <c r="S163" s="269"/>
      <c r="T163" s="27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1" t="s">
        <v>157</v>
      </c>
      <c r="AU163" s="271" t="s">
        <v>148</v>
      </c>
      <c r="AV163" s="14" t="s">
        <v>84</v>
      </c>
      <c r="AW163" s="14" t="s">
        <v>32</v>
      </c>
      <c r="AX163" s="14" t="s">
        <v>76</v>
      </c>
      <c r="AY163" s="271" t="s">
        <v>140</v>
      </c>
    </row>
    <row r="164" spans="1:51" s="13" customFormat="1" ht="12">
      <c r="A164" s="13"/>
      <c r="B164" s="250"/>
      <c r="C164" s="251"/>
      <c r="D164" s="252" t="s">
        <v>157</v>
      </c>
      <c r="E164" s="253" t="s">
        <v>1</v>
      </c>
      <c r="F164" s="254" t="s">
        <v>184</v>
      </c>
      <c r="G164" s="251"/>
      <c r="H164" s="255">
        <v>-6.304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157</v>
      </c>
      <c r="AU164" s="261" t="s">
        <v>148</v>
      </c>
      <c r="AV164" s="13" t="s">
        <v>148</v>
      </c>
      <c r="AW164" s="13" t="s">
        <v>32</v>
      </c>
      <c r="AX164" s="13" t="s">
        <v>76</v>
      </c>
      <c r="AY164" s="261" t="s">
        <v>140</v>
      </c>
    </row>
    <row r="165" spans="1:51" s="13" customFormat="1" ht="12">
      <c r="A165" s="13"/>
      <c r="B165" s="250"/>
      <c r="C165" s="251"/>
      <c r="D165" s="252" t="s">
        <v>157</v>
      </c>
      <c r="E165" s="253" t="s">
        <v>1</v>
      </c>
      <c r="F165" s="254" t="s">
        <v>162</v>
      </c>
      <c r="G165" s="251"/>
      <c r="H165" s="255">
        <v>-0.33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157</v>
      </c>
      <c r="AU165" s="261" t="s">
        <v>148</v>
      </c>
      <c r="AV165" s="13" t="s">
        <v>148</v>
      </c>
      <c r="AW165" s="13" t="s">
        <v>32</v>
      </c>
      <c r="AX165" s="13" t="s">
        <v>76</v>
      </c>
      <c r="AY165" s="261" t="s">
        <v>140</v>
      </c>
    </row>
    <row r="166" spans="1:51" s="15" customFormat="1" ht="12">
      <c r="A166" s="15"/>
      <c r="B166" s="272"/>
      <c r="C166" s="273"/>
      <c r="D166" s="252" t="s">
        <v>157</v>
      </c>
      <c r="E166" s="274" t="s">
        <v>1</v>
      </c>
      <c r="F166" s="275" t="s">
        <v>163</v>
      </c>
      <c r="G166" s="273"/>
      <c r="H166" s="276">
        <v>39.932</v>
      </c>
      <c r="I166" s="277"/>
      <c r="J166" s="273"/>
      <c r="K166" s="273"/>
      <c r="L166" s="278"/>
      <c r="M166" s="279"/>
      <c r="N166" s="280"/>
      <c r="O166" s="280"/>
      <c r="P166" s="280"/>
      <c r="Q166" s="280"/>
      <c r="R166" s="280"/>
      <c r="S166" s="280"/>
      <c r="T166" s="28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2" t="s">
        <v>157</v>
      </c>
      <c r="AU166" s="282" t="s">
        <v>148</v>
      </c>
      <c r="AV166" s="15" t="s">
        <v>147</v>
      </c>
      <c r="AW166" s="15" t="s">
        <v>32</v>
      </c>
      <c r="AX166" s="15" t="s">
        <v>84</v>
      </c>
      <c r="AY166" s="282" t="s">
        <v>140</v>
      </c>
    </row>
    <row r="167" spans="1:65" s="2" customFormat="1" ht="21.75" customHeight="1">
      <c r="A167" s="38"/>
      <c r="B167" s="39"/>
      <c r="C167" s="236" t="s">
        <v>185</v>
      </c>
      <c r="D167" s="236" t="s">
        <v>143</v>
      </c>
      <c r="E167" s="237" t="s">
        <v>186</v>
      </c>
      <c r="F167" s="238" t="s">
        <v>187</v>
      </c>
      <c r="G167" s="239" t="s">
        <v>155</v>
      </c>
      <c r="H167" s="240">
        <v>51.562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42</v>
      </c>
      <c r="O167" s="91"/>
      <c r="P167" s="246">
        <f>O167*H167</f>
        <v>0</v>
      </c>
      <c r="Q167" s="246">
        <v>0.003</v>
      </c>
      <c r="R167" s="246">
        <f>Q167*H167</f>
        <v>0.154686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147</v>
      </c>
      <c r="AT167" s="248" t="s">
        <v>143</v>
      </c>
      <c r="AU167" s="248" t="s">
        <v>148</v>
      </c>
      <c r="AY167" s="17" t="s">
        <v>140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148</v>
      </c>
      <c r="BK167" s="249">
        <f>ROUND(I167*H167,2)</f>
        <v>0</v>
      </c>
      <c r="BL167" s="17" t="s">
        <v>147</v>
      </c>
      <c r="BM167" s="248" t="s">
        <v>188</v>
      </c>
    </row>
    <row r="168" spans="1:51" s="13" customFormat="1" ht="12">
      <c r="A168" s="13"/>
      <c r="B168" s="250"/>
      <c r="C168" s="251"/>
      <c r="D168" s="252" t="s">
        <v>157</v>
      </c>
      <c r="E168" s="253" t="s">
        <v>1</v>
      </c>
      <c r="F168" s="254" t="s">
        <v>189</v>
      </c>
      <c r="G168" s="251"/>
      <c r="H168" s="255">
        <v>13.663</v>
      </c>
      <c r="I168" s="256"/>
      <c r="J168" s="251"/>
      <c r="K168" s="251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157</v>
      </c>
      <c r="AU168" s="261" t="s">
        <v>148</v>
      </c>
      <c r="AV168" s="13" t="s">
        <v>148</v>
      </c>
      <c r="AW168" s="13" t="s">
        <v>32</v>
      </c>
      <c r="AX168" s="13" t="s">
        <v>76</v>
      </c>
      <c r="AY168" s="261" t="s">
        <v>140</v>
      </c>
    </row>
    <row r="169" spans="1:51" s="13" customFormat="1" ht="12">
      <c r="A169" s="13"/>
      <c r="B169" s="250"/>
      <c r="C169" s="251"/>
      <c r="D169" s="252" t="s">
        <v>157</v>
      </c>
      <c r="E169" s="253" t="s">
        <v>1</v>
      </c>
      <c r="F169" s="254" t="s">
        <v>190</v>
      </c>
      <c r="G169" s="251"/>
      <c r="H169" s="255">
        <v>43.537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1" t="s">
        <v>157</v>
      </c>
      <c r="AU169" s="261" t="s">
        <v>148</v>
      </c>
      <c r="AV169" s="13" t="s">
        <v>148</v>
      </c>
      <c r="AW169" s="13" t="s">
        <v>32</v>
      </c>
      <c r="AX169" s="13" t="s">
        <v>76</v>
      </c>
      <c r="AY169" s="261" t="s">
        <v>140</v>
      </c>
    </row>
    <row r="170" spans="1:51" s="14" customFormat="1" ht="12">
      <c r="A170" s="14"/>
      <c r="B170" s="262"/>
      <c r="C170" s="263"/>
      <c r="D170" s="252" t="s">
        <v>157</v>
      </c>
      <c r="E170" s="264" t="s">
        <v>1</v>
      </c>
      <c r="F170" s="265" t="s">
        <v>160</v>
      </c>
      <c r="G170" s="263"/>
      <c r="H170" s="264" t="s">
        <v>1</v>
      </c>
      <c r="I170" s="266"/>
      <c r="J170" s="263"/>
      <c r="K170" s="263"/>
      <c r="L170" s="267"/>
      <c r="M170" s="268"/>
      <c r="N170" s="269"/>
      <c r="O170" s="269"/>
      <c r="P170" s="269"/>
      <c r="Q170" s="269"/>
      <c r="R170" s="269"/>
      <c r="S170" s="269"/>
      <c r="T170" s="27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1" t="s">
        <v>157</v>
      </c>
      <c r="AU170" s="271" t="s">
        <v>148</v>
      </c>
      <c r="AV170" s="14" t="s">
        <v>84</v>
      </c>
      <c r="AW170" s="14" t="s">
        <v>32</v>
      </c>
      <c r="AX170" s="14" t="s">
        <v>76</v>
      </c>
      <c r="AY170" s="271" t="s">
        <v>140</v>
      </c>
    </row>
    <row r="171" spans="1:51" s="13" customFormat="1" ht="12">
      <c r="A171" s="13"/>
      <c r="B171" s="250"/>
      <c r="C171" s="251"/>
      <c r="D171" s="252" t="s">
        <v>157</v>
      </c>
      <c r="E171" s="253" t="s">
        <v>1</v>
      </c>
      <c r="F171" s="254" t="s">
        <v>161</v>
      </c>
      <c r="G171" s="251"/>
      <c r="H171" s="255">
        <v>-1.576</v>
      </c>
      <c r="I171" s="256"/>
      <c r="J171" s="251"/>
      <c r="K171" s="251"/>
      <c r="L171" s="257"/>
      <c r="M171" s="258"/>
      <c r="N171" s="259"/>
      <c r="O171" s="259"/>
      <c r="P171" s="259"/>
      <c r="Q171" s="259"/>
      <c r="R171" s="259"/>
      <c r="S171" s="259"/>
      <c r="T171" s="26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1" t="s">
        <v>157</v>
      </c>
      <c r="AU171" s="261" t="s">
        <v>148</v>
      </c>
      <c r="AV171" s="13" t="s">
        <v>148</v>
      </c>
      <c r="AW171" s="13" t="s">
        <v>32</v>
      </c>
      <c r="AX171" s="13" t="s">
        <v>76</v>
      </c>
      <c r="AY171" s="261" t="s">
        <v>140</v>
      </c>
    </row>
    <row r="172" spans="1:51" s="13" customFormat="1" ht="12">
      <c r="A172" s="13"/>
      <c r="B172" s="250"/>
      <c r="C172" s="251"/>
      <c r="D172" s="252" t="s">
        <v>157</v>
      </c>
      <c r="E172" s="253" t="s">
        <v>1</v>
      </c>
      <c r="F172" s="254" t="s">
        <v>191</v>
      </c>
      <c r="G172" s="251"/>
      <c r="H172" s="255">
        <v>-2.124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157</v>
      </c>
      <c r="AU172" s="261" t="s">
        <v>148</v>
      </c>
      <c r="AV172" s="13" t="s">
        <v>148</v>
      </c>
      <c r="AW172" s="13" t="s">
        <v>32</v>
      </c>
      <c r="AX172" s="13" t="s">
        <v>76</v>
      </c>
      <c r="AY172" s="261" t="s">
        <v>140</v>
      </c>
    </row>
    <row r="173" spans="1:51" s="13" customFormat="1" ht="12">
      <c r="A173" s="13"/>
      <c r="B173" s="250"/>
      <c r="C173" s="251"/>
      <c r="D173" s="252" t="s">
        <v>157</v>
      </c>
      <c r="E173" s="253" t="s">
        <v>1</v>
      </c>
      <c r="F173" s="254" t="s">
        <v>192</v>
      </c>
      <c r="G173" s="251"/>
      <c r="H173" s="255">
        <v>-1.938</v>
      </c>
      <c r="I173" s="256"/>
      <c r="J173" s="251"/>
      <c r="K173" s="251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157</v>
      </c>
      <c r="AU173" s="261" t="s">
        <v>148</v>
      </c>
      <c r="AV173" s="13" t="s">
        <v>148</v>
      </c>
      <c r="AW173" s="13" t="s">
        <v>32</v>
      </c>
      <c r="AX173" s="13" t="s">
        <v>76</v>
      </c>
      <c r="AY173" s="261" t="s">
        <v>140</v>
      </c>
    </row>
    <row r="174" spans="1:51" s="15" customFormat="1" ht="12">
      <c r="A174" s="15"/>
      <c r="B174" s="272"/>
      <c r="C174" s="273"/>
      <c r="D174" s="252" t="s">
        <v>157</v>
      </c>
      <c r="E174" s="274" t="s">
        <v>1</v>
      </c>
      <c r="F174" s="275" t="s">
        <v>163</v>
      </c>
      <c r="G174" s="273"/>
      <c r="H174" s="276">
        <v>51.562</v>
      </c>
      <c r="I174" s="277"/>
      <c r="J174" s="273"/>
      <c r="K174" s="273"/>
      <c r="L174" s="278"/>
      <c r="M174" s="279"/>
      <c r="N174" s="280"/>
      <c r="O174" s="280"/>
      <c r="P174" s="280"/>
      <c r="Q174" s="280"/>
      <c r="R174" s="280"/>
      <c r="S174" s="280"/>
      <c r="T174" s="28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2" t="s">
        <v>157</v>
      </c>
      <c r="AU174" s="282" t="s">
        <v>148</v>
      </c>
      <c r="AV174" s="15" t="s">
        <v>147</v>
      </c>
      <c r="AW174" s="15" t="s">
        <v>32</v>
      </c>
      <c r="AX174" s="15" t="s">
        <v>84</v>
      </c>
      <c r="AY174" s="282" t="s">
        <v>140</v>
      </c>
    </row>
    <row r="175" spans="1:65" s="2" customFormat="1" ht="21.75" customHeight="1">
      <c r="A175" s="38"/>
      <c r="B175" s="39"/>
      <c r="C175" s="236" t="s">
        <v>193</v>
      </c>
      <c r="D175" s="236" t="s">
        <v>143</v>
      </c>
      <c r="E175" s="237" t="s">
        <v>194</v>
      </c>
      <c r="F175" s="238" t="s">
        <v>195</v>
      </c>
      <c r="G175" s="239" t="s">
        <v>155</v>
      </c>
      <c r="H175" s="240">
        <v>17.072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42</v>
      </c>
      <c r="O175" s="91"/>
      <c r="P175" s="246">
        <f>O175*H175</f>
        <v>0</v>
      </c>
      <c r="Q175" s="246">
        <v>0.01838</v>
      </c>
      <c r="R175" s="246">
        <f>Q175*H175</f>
        <v>0.31378336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147</v>
      </c>
      <c r="AT175" s="248" t="s">
        <v>143</v>
      </c>
      <c r="AU175" s="248" t="s">
        <v>148</v>
      </c>
      <c r="AY175" s="17" t="s">
        <v>140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148</v>
      </c>
      <c r="BK175" s="249">
        <f>ROUND(I175*H175,2)</f>
        <v>0</v>
      </c>
      <c r="BL175" s="17" t="s">
        <v>147</v>
      </c>
      <c r="BM175" s="248" t="s">
        <v>196</v>
      </c>
    </row>
    <row r="176" spans="1:51" s="13" customFormat="1" ht="12">
      <c r="A176" s="13"/>
      <c r="B176" s="250"/>
      <c r="C176" s="251"/>
      <c r="D176" s="252" t="s">
        <v>157</v>
      </c>
      <c r="E176" s="253" t="s">
        <v>1</v>
      </c>
      <c r="F176" s="254" t="s">
        <v>197</v>
      </c>
      <c r="G176" s="251"/>
      <c r="H176" s="255">
        <v>13.663</v>
      </c>
      <c r="I176" s="256"/>
      <c r="J176" s="251"/>
      <c r="K176" s="251"/>
      <c r="L176" s="257"/>
      <c r="M176" s="258"/>
      <c r="N176" s="259"/>
      <c r="O176" s="259"/>
      <c r="P176" s="259"/>
      <c r="Q176" s="259"/>
      <c r="R176" s="259"/>
      <c r="S176" s="259"/>
      <c r="T176" s="26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1" t="s">
        <v>157</v>
      </c>
      <c r="AU176" s="261" t="s">
        <v>148</v>
      </c>
      <c r="AV176" s="13" t="s">
        <v>148</v>
      </c>
      <c r="AW176" s="13" t="s">
        <v>32</v>
      </c>
      <c r="AX176" s="13" t="s">
        <v>76</v>
      </c>
      <c r="AY176" s="261" t="s">
        <v>140</v>
      </c>
    </row>
    <row r="177" spans="1:51" s="13" customFormat="1" ht="12">
      <c r="A177" s="13"/>
      <c r="B177" s="250"/>
      <c r="C177" s="251"/>
      <c r="D177" s="252" t="s">
        <v>157</v>
      </c>
      <c r="E177" s="253" t="s">
        <v>1</v>
      </c>
      <c r="F177" s="254" t="s">
        <v>198</v>
      </c>
      <c r="G177" s="251"/>
      <c r="H177" s="255">
        <v>9.217</v>
      </c>
      <c r="I177" s="256"/>
      <c r="J177" s="251"/>
      <c r="K177" s="251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157</v>
      </c>
      <c r="AU177" s="261" t="s">
        <v>148</v>
      </c>
      <c r="AV177" s="13" t="s">
        <v>148</v>
      </c>
      <c r="AW177" s="13" t="s">
        <v>32</v>
      </c>
      <c r="AX177" s="13" t="s">
        <v>76</v>
      </c>
      <c r="AY177" s="261" t="s">
        <v>140</v>
      </c>
    </row>
    <row r="178" spans="1:51" s="14" customFormat="1" ht="12">
      <c r="A178" s="14"/>
      <c r="B178" s="262"/>
      <c r="C178" s="263"/>
      <c r="D178" s="252" t="s">
        <v>157</v>
      </c>
      <c r="E178" s="264" t="s">
        <v>1</v>
      </c>
      <c r="F178" s="265" t="s">
        <v>160</v>
      </c>
      <c r="G178" s="263"/>
      <c r="H178" s="264" t="s">
        <v>1</v>
      </c>
      <c r="I178" s="266"/>
      <c r="J178" s="263"/>
      <c r="K178" s="263"/>
      <c r="L178" s="267"/>
      <c r="M178" s="268"/>
      <c r="N178" s="269"/>
      <c r="O178" s="269"/>
      <c r="P178" s="269"/>
      <c r="Q178" s="269"/>
      <c r="R178" s="269"/>
      <c r="S178" s="269"/>
      <c r="T178" s="27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1" t="s">
        <v>157</v>
      </c>
      <c r="AU178" s="271" t="s">
        <v>148</v>
      </c>
      <c r="AV178" s="14" t="s">
        <v>84</v>
      </c>
      <c r="AW178" s="14" t="s">
        <v>32</v>
      </c>
      <c r="AX178" s="14" t="s">
        <v>76</v>
      </c>
      <c r="AY178" s="271" t="s">
        <v>140</v>
      </c>
    </row>
    <row r="179" spans="1:51" s="13" customFormat="1" ht="12">
      <c r="A179" s="13"/>
      <c r="B179" s="250"/>
      <c r="C179" s="251"/>
      <c r="D179" s="252" t="s">
        <v>157</v>
      </c>
      <c r="E179" s="253" t="s">
        <v>1</v>
      </c>
      <c r="F179" s="254" t="s">
        <v>199</v>
      </c>
      <c r="G179" s="251"/>
      <c r="H179" s="255">
        <v>-4.728</v>
      </c>
      <c r="I179" s="256"/>
      <c r="J179" s="251"/>
      <c r="K179" s="251"/>
      <c r="L179" s="257"/>
      <c r="M179" s="258"/>
      <c r="N179" s="259"/>
      <c r="O179" s="259"/>
      <c r="P179" s="259"/>
      <c r="Q179" s="259"/>
      <c r="R179" s="259"/>
      <c r="S179" s="259"/>
      <c r="T179" s="26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1" t="s">
        <v>157</v>
      </c>
      <c r="AU179" s="261" t="s">
        <v>148</v>
      </c>
      <c r="AV179" s="13" t="s">
        <v>148</v>
      </c>
      <c r="AW179" s="13" t="s">
        <v>32</v>
      </c>
      <c r="AX179" s="13" t="s">
        <v>76</v>
      </c>
      <c r="AY179" s="261" t="s">
        <v>140</v>
      </c>
    </row>
    <row r="180" spans="1:51" s="14" customFormat="1" ht="12">
      <c r="A180" s="14"/>
      <c r="B180" s="262"/>
      <c r="C180" s="263"/>
      <c r="D180" s="252" t="s">
        <v>157</v>
      </c>
      <c r="E180" s="264" t="s">
        <v>1</v>
      </c>
      <c r="F180" s="265" t="s">
        <v>200</v>
      </c>
      <c r="G180" s="263"/>
      <c r="H180" s="264" t="s">
        <v>1</v>
      </c>
      <c r="I180" s="266"/>
      <c r="J180" s="263"/>
      <c r="K180" s="263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157</v>
      </c>
      <c r="AU180" s="271" t="s">
        <v>148</v>
      </c>
      <c r="AV180" s="14" t="s">
        <v>84</v>
      </c>
      <c r="AW180" s="14" t="s">
        <v>32</v>
      </c>
      <c r="AX180" s="14" t="s">
        <v>76</v>
      </c>
      <c r="AY180" s="271" t="s">
        <v>140</v>
      </c>
    </row>
    <row r="181" spans="1:51" s="13" customFormat="1" ht="12">
      <c r="A181" s="13"/>
      <c r="B181" s="250"/>
      <c r="C181" s="251"/>
      <c r="D181" s="252" t="s">
        <v>157</v>
      </c>
      <c r="E181" s="253" t="s">
        <v>1</v>
      </c>
      <c r="F181" s="254" t="s">
        <v>201</v>
      </c>
      <c r="G181" s="251"/>
      <c r="H181" s="255">
        <v>-1.08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1" t="s">
        <v>157</v>
      </c>
      <c r="AU181" s="261" t="s">
        <v>148</v>
      </c>
      <c r="AV181" s="13" t="s">
        <v>148</v>
      </c>
      <c r="AW181" s="13" t="s">
        <v>32</v>
      </c>
      <c r="AX181" s="13" t="s">
        <v>76</v>
      </c>
      <c r="AY181" s="261" t="s">
        <v>140</v>
      </c>
    </row>
    <row r="182" spans="1:51" s="15" customFormat="1" ht="12">
      <c r="A182" s="15"/>
      <c r="B182" s="272"/>
      <c r="C182" s="273"/>
      <c r="D182" s="252" t="s">
        <v>157</v>
      </c>
      <c r="E182" s="274" t="s">
        <v>1</v>
      </c>
      <c r="F182" s="275" t="s">
        <v>163</v>
      </c>
      <c r="G182" s="273"/>
      <c r="H182" s="276">
        <v>17.072000000000003</v>
      </c>
      <c r="I182" s="277"/>
      <c r="J182" s="273"/>
      <c r="K182" s="273"/>
      <c r="L182" s="278"/>
      <c r="M182" s="279"/>
      <c r="N182" s="280"/>
      <c r="O182" s="280"/>
      <c r="P182" s="280"/>
      <c r="Q182" s="280"/>
      <c r="R182" s="280"/>
      <c r="S182" s="280"/>
      <c r="T182" s="28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2" t="s">
        <v>157</v>
      </c>
      <c r="AU182" s="282" t="s">
        <v>148</v>
      </c>
      <c r="AV182" s="15" t="s">
        <v>147</v>
      </c>
      <c r="AW182" s="15" t="s">
        <v>32</v>
      </c>
      <c r="AX182" s="15" t="s">
        <v>84</v>
      </c>
      <c r="AY182" s="282" t="s">
        <v>140</v>
      </c>
    </row>
    <row r="183" spans="1:65" s="2" customFormat="1" ht="21.75" customHeight="1">
      <c r="A183" s="38"/>
      <c r="B183" s="39"/>
      <c r="C183" s="236" t="s">
        <v>202</v>
      </c>
      <c r="D183" s="236" t="s">
        <v>143</v>
      </c>
      <c r="E183" s="237" t="s">
        <v>203</v>
      </c>
      <c r="F183" s="238" t="s">
        <v>204</v>
      </c>
      <c r="G183" s="239" t="s">
        <v>155</v>
      </c>
      <c r="H183" s="240">
        <v>51.562</v>
      </c>
      <c r="I183" s="241"/>
      <c r="J183" s="242">
        <f>ROUND(I183*H183,2)</f>
        <v>0</v>
      </c>
      <c r="K183" s="243"/>
      <c r="L183" s="44"/>
      <c r="M183" s="244" t="s">
        <v>1</v>
      </c>
      <c r="N183" s="245" t="s">
        <v>42</v>
      </c>
      <c r="O183" s="91"/>
      <c r="P183" s="246">
        <f>O183*H183</f>
        <v>0</v>
      </c>
      <c r="Q183" s="246">
        <v>0.0057</v>
      </c>
      <c r="R183" s="246">
        <f>Q183*H183</f>
        <v>0.2939034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147</v>
      </c>
      <c r="AT183" s="248" t="s">
        <v>143</v>
      </c>
      <c r="AU183" s="248" t="s">
        <v>148</v>
      </c>
      <c r="AY183" s="17" t="s">
        <v>140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148</v>
      </c>
      <c r="BK183" s="249">
        <f>ROUND(I183*H183,2)</f>
        <v>0</v>
      </c>
      <c r="BL183" s="17" t="s">
        <v>147</v>
      </c>
      <c r="BM183" s="248" t="s">
        <v>205</v>
      </c>
    </row>
    <row r="184" spans="1:51" s="13" customFormat="1" ht="12">
      <c r="A184" s="13"/>
      <c r="B184" s="250"/>
      <c r="C184" s="251"/>
      <c r="D184" s="252" t="s">
        <v>157</v>
      </c>
      <c r="E184" s="253" t="s">
        <v>1</v>
      </c>
      <c r="F184" s="254" t="s">
        <v>189</v>
      </c>
      <c r="G184" s="251"/>
      <c r="H184" s="255">
        <v>13.663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1" t="s">
        <v>157</v>
      </c>
      <c r="AU184" s="261" t="s">
        <v>148</v>
      </c>
      <c r="AV184" s="13" t="s">
        <v>148</v>
      </c>
      <c r="AW184" s="13" t="s">
        <v>32</v>
      </c>
      <c r="AX184" s="13" t="s">
        <v>76</v>
      </c>
      <c r="AY184" s="261" t="s">
        <v>140</v>
      </c>
    </row>
    <row r="185" spans="1:51" s="13" customFormat="1" ht="12">
      <c r="A185" s="13"/>
      <c r="B185" s="250"/>
      <c r="C185" s="251"/>
      <c r="D185" s="252" t="s">
        <v>157</v>
      </c>
      <c r="E185" s="253" t="s">
        <v>1</v>
      </c>
      <c r="F185" s="254" t="s">
        <v>190</v>
      </c>
      <c r="G185" s="251"/>
      <c r="H185" s="255">
        <v>43.537</v>
      </c>
      <c r="I185" s="256"/>
      <c r="J185" s="251"/>
      <c r="K185" s="251"/>
      <c r="L185" s="257"/>
      <c r="M185" s="258"/>
      <c r="N185" s="259"/>
      <c r="O185" s="259"/>
      <c r="P185" s="259"/>
      <c r="Q185" s="259"/>
      <c r="R185" s="259"/>
      <c r="S185" s="259"/>
      <c r="T185" s="26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1" t="s">
        <v>157</v>
      </c>
      <c r="AU185" s="261" t="s">
        <v>148</v>
      </c>
      <c r="AV185" s="13" t="s">
        <v>148</v>
      </c>
      <c r="AW185" s="13" t="s">
        <v>32</v>
      </c>
      <c r="AX185" s="13" t="s">
        <v>76</v>
      </c>
      <c r="AY185" s="261" t="s">
        <v>140</v>
      </c>
    </row>
    <row r="186" spans="1:51" s="14" customFormat="1" ht="12">
      <c r="A186" s="14"/>
      <c r="B186" s="262"/>
      <c r="C186" s="263"/>
      <c r="D186" s="252" t="s">
        <v>157</v>
      </c>
      <c r="E186" s="264" t="s">
        <v>1</v>
      </c>
      <c r="F186" s="265" t="s">
        <v>160</v>
      </c>
      <c r="G186" s="263"/>
      <c r="H186" s="264" t="s">
        <v>1</v>
      </c>
      <c r="I186" s="266"/>
      <c r="J186" s="263"/>
      <c r="K186" s="263"/>
      <c r="L186" s="267"/>
      <c r="M186" s="268"/>
      <c r="N186" s="269"/>
      <c r="O186" s="269"/>
      <c r="P186" s="269"/>
      <c r="Q186" s="269"/>
      <c r="R186" s="269"/>
      <c r="S186" s="269"/>
      <c r="T186" s="27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1" t="s">
        <v>157</v>
      </c>
      <c r="AU186" s="271" t="s">
        <v>148</v>
      </c>
      <c r="AV186" s="14" t="s">
        <v>84</v>
      </c>
      <c r="AW186" s="14" t="s">
        <v>32</v>
      </c>
      <c r="AX186" s="14" t="s">
        <v>76</v>
      </c>
      <c r="AY186" s="271" t="s">
        <v>140</v>
      </c>
    </row>
    <row r="187" spans="1:51" s="13" customFormat="1" ht="12">
      <c r="A187" s="13"/>
      <c r="B187" s="250"/>
      <c r="C187" s="251"/>
      <c r="D187" s="252" t="s">
        <v>157</v>
      </c>
      <c r="E187" s="253" t="s">
        <v>1</v>
      </c>
      <c r="F187" s="254" t="s">
        <v>161</v>
      </c>
      <c r="G187" s="251"/>
      <c r="H187" s="255">
        <v>-1.576</v>
      </c>
      <c r="I187" s="256"/>
      <c r="J187" s="251"/>
      <c r="K187" s="251"/>
      <c r="L187" s="257"/>
      <c r="M187" s="258"/>
      <c r="N187" s="259"/>
      <c r="O187" s="259"/>
      <c r="P187" s="259"/>
      <c r="Q187" s="259"/>
      <c r="R187" s="259"/>
      <c r="S187" s="259"/>
      <c r="T187" s="26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1" t="s">
        <v>157</v>
      </c>
      <c r="AU187" s="261" t="s">
        <v>148</v>
      </c>
      <c r="AV187" s="13" t="s">
        <v>148</v>
      </c>
      <c r="AW187" s="13" t="s">
        <v>32</v>
      </c>
      <c r="AX187" s="13" t="s">
        <v>76</v>
      </c>
      <c r="AY187" s="261" t="s">
        <v>140</v>
      </c>
    </row>
    <row r="188" spans="1:51" s="13" customFormat="1" ht="12">
      <c r="A188" s="13"/>
      <c r="B188" s="250"/>
      <c r="C188" s="251"/>
      <c r="D188" s="252" t="s">
        <v>157</v>
      </c>
      <c r="E188" s="253" t="s">
        <v>1</v>
      </c>
      <c r="F188" s="254" t="s">
        <v>191</v>
      </c>
      <c r="G188" s="251"/>
      <c r="H188" s="255">
        <v>-2.124</v>
      </c>
      <c r="I188" s="256"/>
      <c r="J188" s="251"/>
      <c r="K188" s="251"/>
      <c r="L188" s="257"/>
      <c r="M188" s="258"/>
      <c r="N188" s="259"/>
      <c r="O188" s="259"/>
      <c r="P188" s="259"/>
      <c r="Q188" s="259"/>
      <c r="R188" s="259"/>
      <c r="S188" s="259"/>
      <c r="T188" s="26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1" t="s">
        <v>157</v>
      </c>
      <c r="AU188" s="261" t="s">
        <v>148</v>
      </c>
      <c r="AV188" s="13" t="s">
        <v>148</v>
      </c>
      <c r="AW188" s="13" t="s">
        <v>32</v>
      </c>
      <c r="AX188" s="13" t="s">
        <v>76</v>
      </c>
      <c r="AY188" s="261" t="s">
        <v>140</v>
      </c>
    </row>
    <row r="189" spans="1:51" s="13" customFormat="1" ht="12">
      <c r="A189" s="13"/>
      <c r="B189" s="250"/>
      <c r="C189" s="251"/>
      <c r="D189" s="252" t="s">
        <v>157</v>
      </c>
      <c r="E189" s="253" t="s">
        <v>1</v>
      </c>
      <c r="F189" s="254" t="s">
        <v>192</v>
      </c>
      <c r="G189" s="251"/>
      <c r="H189" s="255">
        <v>-1.938</v>
      </c>
      <c r="I189" s="256"/>
      <c r="J189" s="251"/>
      <c r="K189" s="251"/>
      <c r="L189" s="257"/>
      <c r="M189" s="258"/>
      <c r="N189" s="259"/>
      <c r="O189" s="259"/>
      <c r="P189" s="259"/>
      <c r="Q189" s="259"/>
      <c r="R189" s="259"/>
      <c r="S189" s="259"/>
      <c r="T189" s="26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1" t="s">
        <v>157</v>
      </c>
      <c r="AU189" s="261" t="s">
        <v>148</v>
      </c>
      <c r="AV189" s="13" t="s">
        <v>148</v>
      </c>
      <c r="AW189" s="13" t="s">
        <v>32</v>
      </c>
      <c r="AX189" s="13" t="s">
        <v>76</v>
      </c>
      <c r="AY189" s="261" t="s">
        <v>140</v>
      </c>
    </row>
    <row r="190" spans="1:51" s="15" customFormat="1" ht="12">
      <c r="A190" s="15"/>
      <c r="B190" s="272"/>
      <c r="C190" s="273"/>
      <c r="D190" s="252" t="s">
        <v>157</v>
      </c>
      <c r="E190" s="274" t="s">
        <v>1</v>
      </c>
      <c r="F190" s="275" t="s">
        <v>163</v>
      </c>
      <c r="G190" s="273"/>
      <c r="H190" s="276">
        <v>51.562</v>
      </c>
      <c r="I190" s="277"/>
      <c r="J190" s="273"/>
      <c r="K190" s="273"/>
      <c r="L190" s="278"/>
      <c r="M190" s="279"/>
      <c r="N190" s="280"/>
      <c r="O190" s="280"/>
      <c r="P190" s="280"/>
      <c r="Q190" s="280"/>
      <c r="R190" s="280"/>
      <c r="S190" s="280"/>
      <c r="T190" s="281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82" t="s">
        <v>157</v>
      </c>
      <c r="AU190" s="282" t="s">
        <v>148</v>
      </c>
      <c r="AV190" s="15" t="s">
        <v>147</v>
      </c>
      <c r="AW190" s="15" t="s">
        <v>32</v>
      </c>
      <c r="AX190" s="15" t="s">
        <v>84</v>
      </c>
      <c r="AY190" s="282" t="s">
        <v>140</v>
      </c>
    </row>
    <row r="191" spans="1:65" s="2" customFormat="1" ht="21.75" customHeight="1">
      <c r="A191" s="38"/>
      <c r="B191" s="39"/>
      <c r="C191" s="236" t="s">
        <v>206</v>
      </c>
      <c r="D191" s="236" t="s">
        <v>143</v>
      </c>
      <c r="E191" s="237" t="s">
        <v>207</v>
      </c>
      <c r="F191" s="238" t="s">
        <v>208</v>
      </c>
      <c r="G191" s="239" t="s">
        <v>155</v>
      </c>
      <c r="H191" s="240">
        <v>24.31</v>
      </c>
      <c r="I191" s="241"/>
      <c r="J191" s="242">
        <f>ROUND(I191*H191,2)</f>
        <v>0</v>
      </c>
      <c r="K191" s="243"/>
      <c r="L191" s="44"/>
      <c r="M191" s="244" t="s">
        <v>1</v>
      </c>
      <c r="N191" s="245" t="s">
        <v>42</v>
      </c>
      <c r="O191" s="91"/>
      <c r="P191" s="246">
        <f>O191*H191</f>
        <v>0</v>
      </c>
      <c r="Q191" s="246">
        <v>0.021</v>
      </c>
      <c r="R191" s="246">
        <f>Q191*H191</f>
        <v>0.51051</v>
      </c>
      <c r="S191" s="246">
        <v>0</v>
      </c>
      <c r="T191" s="24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8" t="s">
        <v>147</v>
      </c>
      <c r="AT191" s="248" t="s">
        <v>143</v>
      </c>
      <c r="AU191" s="248" t="s">
        <v>148</v>
      </c>
      <c r="AY191" s="17" t="s">
        <v>140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148</v>
      </c>
      <c r="BK191" s="249">
        <f>ROUND(I191*H191,2)</f>
        <v>0</v>
      </c>
      <c r="BL191" s="17" t="s">
        <v>147</v>
      </c>
      <c r="BM191" s="248" t="s">
        <v>209</v>
      </c>
    </row>
    <row r="192" spans="1:51" s="14" customFormat="1" ht="12">
      <c r="A192" s="14"/>
      <c r="B192" s="262"/>
      <c r="C192" s="263"/>
      <c r="D192" s="252" t="s">
        <v>157</v>
      </c>
      <c r="E192" s="264" t="s">
        <v>1</v>
      </c>
      <c r="F192" s="265" t="s">
        <v>210</v>
      </c>
      <c r="G192" s="263"/>
      <c r="H192" s="264" t="s">
        <v>1</v>
      </c>
      <c r="I192" s="266"/>
      <c r="J192" s="263"/>
      <c r="K192" s="263"/>
      <c r="L192" s="267"/>
      <c r="M192" s="268"/>
      <c r="N192" s="269"/>
      <c r="O192" s="269"/>
      <c r="P192" s="269"/>
      <c r="Q192" s="269"/>
      <c r="R192" s="269"/>
      <c r="S192" s="269"/>
      <c r="T192" s="27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1" t="s">
        <v>157</v>
      </c>
      <c r="AU192" s="271" t="s">
        <v>148</v>
      </c>
      <c r="AV192" s="14" t="s">
        <v>84</v>
      </c>
      <c r="AW192" s="14" t="s">
        <v>32</v>
      </c>
      <c r="AX192" s="14" t="s">
        <v>76</v>
      </c>
      <c r="AY192" s="271" t="s">
        <v>140</v>
      </c>
    </row>
    <row r="193" spans="1:51" s="13" customFormat="1" ht="12">
      <c r="A193" s="13"/>
      <c r="B193" s="250"/>
      <c r="C193" s="251"/>
      <c r="D193" s="252" t="s">
        <v>157</v>
      </c>
      <c r="E193" s="253" t="s">
        <v>1</v>
      </c>
      <c r="F193" s="254" t="s">
        <v>211</v>
      </c>
      <c r="G193" s="251"/>
      <c r="H193" s="255">
        <v>14.763</v>
      </c>
      <c r="I193" s="256"/>
      <c r="J193" s="251"/>
      <c r="K193" s="251"/>
      <c r="L193" s="257"/>
      <c r="M193" s="258"/>
      <c r="N193" s="259"/>
      <c r="O193" s="259"/>
      <c r="P193" s="259"/>
      <c r="Q193" s="259"/>
      <c r="R193" s="259"/>
      <c r="S193" s="259"/>
      <c r="T193" s="26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1" t="s">
        <v>157</v>
      </c>
      <c r="AU193" s="261" t="s">
        <v>148</v>
      </c>
      <c r="AV193" s="13" t="s">
        <v>148</v>
      </c>
      <c r="AW193" s="13" t="s">
        <v>32</v>
      </c>
      <c r="AX193" s="13" t="s">
        <v>76</v>
      </c>
      <c r="AY193" s="261" t="s">
        <v>140</v>
      </c>
    </row>
    <row r="194" spans="1:51" s="13" customFormat="1" ht="12">
      <c r="A194" s="13"/>
      <c r="B194" s="250"/>
      <c r="C194" s="251"/>
      <c r="D194" s="252" t="s">
        <v>157</v>
      </c>
      <c r="E194" s="253" t="s">
        <v>1</v>
      </c>
      <c r="F194" s="254" t="s">
        <v>212</v>
      </c>
      <c r="G194" s="251"/>
      <c r="H194" s="255">
        <v>10.013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1" t="s">
        <v>157</v>
      </c>
      <c r="AU194" s="261" t="s">
        <v>148</v>
      </c>
      <c r="AV194" s="13" t="s">
        <v>148</v>
      </c>
      <c r="AW194" s="13" t="s">
        <v>32</v>
      </c>
      <c r="AX194" s="13" t="s">
        <v>76</v>
      </c>
      <c r="AY194" s="261" t="s">
        <v>140</v>
      </c>
    </row>
    <row r="195" spans="1:51" s="14" customFormat="1" ht="12">
      <c r="A195" s="14"/>
      <c r="B195" s="262"/>
      <c r="C195" s="263"/>
      <c r="D195" s="252" t="s">
        <v>157</v>
      </c>
      <c r="E195" s="264" t="s">
        <v>1</v>
      </c>
      <c r="F195" s="265" t="s">
        <v>213</v>
      </c>
      <c r="G195" s="263"/>
      <c r="H195" s="264" t="s">
        <v>1</v>
      </c>
      <c r="I195" s="266"/>
      <c r="J195" s="263"/>
      <c r="K195" s="263"/>
      <c r="L195" s="267"/>
      <c r="M195" s="268"/>
      <c r="N195" s="269"/>
      <c r="O195" s="269"/>
      <c r="P195" s="269"/>
      <c r="Q195" s="269"/>
      <c r="R195" s="269"/>
      <c r="S195" s="269"/>
      <c r="T195" s="27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1" t="s">
        <v>157</v>
      </c>
      <c r="AU195" s="271" t="s">
        <v>148</v>
      </c>
      <c r="AV195" s="14" t="s">
        <v>84</v>
      </c>
      <c r="AW195" s="14" t="s">
        <v>32</v>
      </c>
      <c r="AX195" s="14" t="s">
        <v>76</v>
      </c>
      <c r="AY195" s="271" t="s">
        <v>140</v>
      </c>
    </row>
    <row r="196" spans="1:51" s="13" customFormat="1" ht="12">
      <c r="A196" s="13"/>
      <c r="B196" s="250"/>
      <c r="C196" s="251"/>
      <c r="D196" s="252" t="s">
        <v>157</v>
      </c>
      <c r="E196" s="253" t="s">
        <v>1</v>
      </c>
      <c r="F196" s="254" t="s">
        <v>214</v>
      </c>
      <c r="G196" s="251"/>
      <c r="H196" s="255">
        <v>1.44</v>
      </c>
      <c r="I196" s="256"/>
      <c r="J196" s="251"/>
      <c r="K196" s="251"/>
      <c r="L196" s="257"/>
      <c r="M196" s="258"/>
      <c r="N196" s="259"/>
      <c r="O196" s="259"/>
      <c r="P196" s="259"/>
      <c r="Q196" s="259"/>
      <c r="R196" s="259"/>
      <c r="S196" s="259"/>
      <c r="T196" s="26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1" t="s">
        <v>157</v>
      </c>
      <c r="AU196" s="261" t="s">
        <v>148</v>
      </c>
      <c r="AV196" s="13" t="s">
        <v>148</v>
      </c>
      <c r="AW196" s="13" t="s">
        <v>32</v>
      </c>
      <c r="AX196" s="13" t="s">
        <v>76</v>
      </c>
      <c r="AY196" s="261" t="s">
        <v>140</v>
      </c>
    </row>
    <row r="197" spans="1:51" s="14" customFormat="1" ht="12">
      <c r="A197" s="14"/>
      <c r="B197" s="262"/>
      <c r="C197" s="263"/>
      <c r="D197" s="252" t="s">
        <v>157</v>
      </c>
      <c r="E197" s="264" t="s">
        <v>1</v>
      </c>
      <c r="F197" s="265" t="s">
        <v>160</v>
      </c>
      <c r="G197" s="263"/>
      <c r="H197" s="264" t="s">
        <v>1</v>
      </c>
      <c r="I197" s="266"/>
      <c r="J197" s="263"/>
      <c r="K197" s="263"/>
      <c r="L197" s="267"/>
      <c r="M197" s="268"/>
      <c r="N197" s="269"/>
      <c r="O197" s="269"/>
      <c r="P197" s="269"/>
      <c r="Q197" s="269"/>
      <c r="R197" s="269"/>
      <c r="S197" s="269"/>
      <c r="T197" s="27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1" t="s">
        <v>157</v>
      </c>
      <c r="AU197" s="271" t="s">
        <v>148</v>
      </c>
      <c r="AV197" s="14" t="s">
        <v>84</v>
      </c>
      <c r="AW197" s="14" t="s">
        <v>32</v>
      </c>
      <c r="AX197" s="14" t="s">
        <v>76</v>
      </c>
      <c r="AY197" s="271" t="s">
        <v>140</v>
      </c>
    </row>
    <row r="198" spans="1:51" s="13" customFormat="1" ht="12">
      <c r="A198" s="13"/>
      <c r="B198" s="250"/>
      <c r="C198" s="251"/>
      <c r="D198" s="252" t="s">
        <v>157</v>
      </c>
      <c r="E198" s="253" t="s">
        <v>1</v>
      </c>
      <c r="F198" s="254" t="s">
        <v>161</v>
      </c>
      <c r="G198" s="251"/>
      <c r="H198" s="255">
        <v>-1.576</v>
      </c>
      <c r="I198" s="256"/>
      <c r="J198" s="251"/>
      <c r="K198" s="251"/>
      <c r="L198" s="257"/>
      <c r="M198" s="258"/>
      <c r="N198" s="259"/>
      <c r="O198" s="259"/>
      <c r="P198" s="259"/>
      <c r="Q198" s="259"/>
      <c r="R198" s="259"/>
      <c r="S198" s="259"/>
      <c r="T198" s="26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1" t="s">
        <v>157</v>
      </c>
      <c r="AU198" s="261" t="s">
        <v>148</v>
      </c>
      <c r="AV198" s="13" t="s">
        <v>148</v>
      </c>
      <c r="AW198" s="13" t="s">
        <v>32</v>
      </c>
      <c r="AX198" s="13" t="s">
        <v>76</v>
      </c>
      <c r="AY198" s="261" t="s">
        <v>140</v>
      </c>
    </row>
    <row r="199" spans="1:51" s="13" customFormat="1" ht="12">
      <c r="A199" s="13"/>
      <c r="B199" s="250"/>
      <c r="C199" s="251"/>
      <c r="D199" s="252" t="s">
        <v>157</v>
      </c>
      <c r="E199" s="253" t="s">
        <v>1</v>
      </c>
      <c r="F199" s="254" t="s">
        <v>162</v>
      </c>
      <c r="G199" s="251"/>
      <c r="H199" s="255">
        <v>-0.33</v>
      </c>
      <c r="I199" s="256"/>
      <c r="J199" s="251"/>
      <c r="K199" s="251"/>
      <c r="L199" s="257"/>
      <c r="M199" s="258"/>
      <c r="N199" s="259"/>
      <c r="O199" s="259"/>
      <c r="P199" s="259"/>
      <c r="Q199" s="259"/>
      <c r="R199" s="259"/>
      <c r="S199" s="259"/>
      <c r="T199" s="26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1" t="s">
        <v>157</v>
      </c>
      <c r="AU199" s="261" t="s">
        <v>148</v>
      </c>
      <c r="AV199" s="13" t="s">
        <v>148</v>
      </c>
      <c r="AW199" s="13" t="s">
        <v>32</v>
      </c>
      <c r="AX199" s="13" t="s">
        <v>76</v>
      </c>
      <c r="AY199" s="261" t="s">
        <v>140</v>
      </c>
    </row>
    <row r="200" spans="1:51" s="15" customFormat="1" ht="12">
      <c r="A200" s="15"/>
      <c r="B200" s="272"/>
      <c r="C200" s="273"/>
      <c r="D200" s="252" t="s">
        <v>157</v>
      </c>
      <c r="E200" s="274" t="s">
        <v>1</v>
      </c>
      <c r="F200" s="275" t="s">
        <v>163</v>
      </c>
      <c r="G200" s="273"/>
      <c r="H200" s="276">
        <v>24.31</v>
      </c>
      <c r="I200" s="277"/>
      <c r="J200" s="273"/>
      <c r="K200" s="273"/>
      <c r="L200" s="278"/>
      <c r="M200" s="279"/>
      <c r="N200" s="280"/>
      <c r="O200" s="280"/>
      <c r="P200" s="280"/>
      <c r="Q200" s="280"/>
      <c r="R200" s="280"/>
      <c r="S200" s="280"/>
      <c r="T200" s="28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2" t="s">
        <v>157</v>
      </c>
      <c r="AU200" s="282" t="s">
        <v>148</v>
      </c>
      <c r="AV200" s="15" t="s">
        <v>147</v>
      </c>
      <c r="AW200" s="15" t="s">
        <v>32</v>
      </c>
      <c r="AX200" s="15" t="s">
        <v>84</v>
      </c>
      <c r="AY200" s="282" t="s">
        <v>140</v>
      </c>
    </row>
    <row r="201" spans="1:63" s="12" customFormat="1" ht="22.8" customHeight="1">
      <c r="A201" s="12"/>
      <c r="B201" s="220"/>
      <c r="C201" s="221"/>
      <c r="D201" s="222" t="s">
        <v>75</v>
      </c>
      <c r="E201" s="234" t="s">
        <v>202</v>
      </c>
      <c r="F201" s="234" t="s">
        <v>215</v>
      </c>
      <c r="G201" s="221"/>
      <c r="H201" s="221"/>
      <c r="I201" s="224"/>
      <c r="J201" s="235">
        <f>BK201</f>
        <v>0</v>
      </c>
      <c r="K201" s="221"/>
      <c r="L201" s="226"/>
      <c r="M201" s="227"/>
      <c r="N201" s="228"/>
      <c r="O201" s="228"/>
      <c r="P201" s="229">
        <f>SUM(P202:P205)</f>
        <v>0</v>
      </c>
      <c r="Q201" s="228"/>
      <c r="R201" s="229">
        <f>SUM(R202:R205)</f>
        <v>0.0052036</v>
      </c>
      <c r="S201" s="228"/>
      <c r="T201" s="230">
        <f>SUM(T202:T205)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1" t="s">
        <v>84</v>
      </c>
      <c r="AT201" s="232" t="s">
        <v>75</v>
      </c>
      <c r="AU201" s="232" t="s">
        <v>84</v>
      </c>
      <c r="AY201" s="231" t="s">
        <v>140</v>
      </c>
      <c r="BK201" s="233">
        <f>SUM(BK202:BK205)</f>
        <v>0</v>
      </c>
    </row>
    <row r="202" spans="1:65" s="2" customFormat="1" ht="21.75" customHeight="1">
      <c r="A202" s="38"/>
      <c r="B202" s="39"/>
      <c r="C202" s="236" t="s">
        <v>216</v>
      </c>
      <c r="D202" s="236" t="s">
        <v>143</v>
      </c>
      <c r="E202" s="237" t="s">
        <v>217</v>
      </c>
      <c r="F202" s="238" t="s">
        <v>218</v>
      </c>
      <c r="G202" s="239" t="s">
        <v>155</v>
      </c>
      <c r="H202" s="240">
        <v>30.2</v>
      </c>
      <c r="I202" s="241"/>
      <c r="J202" s="242">
        <f>ROUND(I202*H202,2)</f>
        <v>0</v>
      </c>
      <c r="K202" s="243"/>
      <c r="L202" s="44"/>
      <c r="M202" s="244" t="s">
        <v>1</v>
      </c>
      <c r="N202" s="245" t="s">
        <v>42</v>
      </c>
      <c r="O202" s="91"/>
      <c r="P202" s="246">
        <f>O202*H202</f>
        <v>0</v>
      </c>
      <c r="Q202" s="246">
        <v>0.00013</v>
      </c>
      <c r="R202" s="246">
        <f>Q202*H202</f>
        <v>0.003926</v>
      </c>
      <c r="S202" s="246">
        <v>0</v>
      </c>
      <c r="T202" s="24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8" t="s">
        <v>147</v>
      </c>
      <c r="AT202" s="248" t="s">
        <v>143</v>
      </c>
      <c r="AU202" s="248" t="s">
        <v>148</v>
      </c>
      <c r="AY202" s="17" t="s">
        <v>140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148</v>
      </c>
      <c r="BK202" s="249">
        <f>ROUND(I202*H202,2)</f>
        <v>0</v>
      </c>
      <c r="BL202" s="17" t="s">
        <v>147</v>
      </c>
      <c r="BM202" s="248" t="s">
        <v>219</v>
      </c>
    </row>
    <row r="203" spans="1:51" s="13" customFormat="1" ht="12">
      <c r="A203" s="13"/>
      <c r="B203" s="250"/>
      <c r="C203" s="251"/>
      <c r="D203" s="252" t="s">
        <v>157</v>
      </c>
      <c r="E203" s="253" t="s">
        <v>1</v>
      </c>
      <c r="F203" s="254" t="s">
        <v>220</v>
      </c>
      <c r="G203" s="251"/>
      <c r="H203" s="255">
        <v>30.2</v>
      </c>
      <c r="I203" s="256"/>
      <c r="J203" s="251"/>
      <c r="K203" s="251"/>
      <c r="L203" s="257"/>
      <c r="M203" s="258"/>
      <c r="N203" s="259"/>
      <c r="O203" s="259"/>
      <c r="P203" s="259"/>
      <c r="Q203" s="259"/>
      <c r="R203" s="259"/>
      <c r="S203" s="259"/>
      <c r="T203" s="26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1" t="s">
        <v>157</v>
      </c>
      <c r="AU203" s="261" t="s">
        <v>148</v>
      </c>
      <c r="AV203" s="13" t="s">
        <v>148</v>
      </c>
      <c r="AW203" s="13" t="s">
        <v>32</v>
      </c>
      <c r="AX203" s="13" t="s">
        <v>84</v>
      </c>
      <c r="AY203" s="261" t="s">
        <v>140</v>
      </c>
    </row>
    <row r="204" spans="1:65" s="2" customFormat="1" ht="21.75" customHeight="1">
      <c r="A204" s="38"/>
      <c r="B204" s="39"/>
      <c r="C204" s="236" t="s">
        <v>221</v>
      </c>
      <c r="D204" s="236" t="s">
        <v>143</v>
      </c>
      <c r="E204" s="237" t="s">
        <v>222</v>
      </c>
      <c r="F204" s="238" t="s">
        <v>223</v>
      </c>
      <c r="G204" s="239" t="s">
        <v>155</v>
      </c>
      <c r="H204" s="240">
        <v>31.94</v>
      </c>
      <c r="I204" s="241"/>
      <c r="J204" s="242">
        <f>ROUND(I204*H204,2)</f>
        <v>0</v>
      </c>
      <c r="K204" s="243"/>
      <c r="L204" s="44"/>
      <c r="M204" s="244" t="s">
        <v>1</v>
      </c>
      <c r="N204" s="245" t="s">
        <v>42</v>
      </c>
      <c r="O204" s="91"/>
      <c r="P204" s="246">
        <f>O204*H204</f>
        <v>0</v>
      </c>
      <c r="Q204" s="246">
        <v>4E-05</v>
      </c>
      <c r="R204" s="246">
        <f>Q204*H204</f>
        <v>0.0012776000000000003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147</v>
      </c>
      <c r="AT204" s="248" t="s">
        <v>143</v>
      </c>
      <c r="AU204" s="248" t="s">
        <v>148</v>
      </c>
      <c r="AY204" s="17" t="s">
        <v>140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148</v>
      </c>
      <c r="BK204" s="249">
        <f>ROUND(I204*H204,2)</f>
        <v>0</v>
      </c>
      <c r="BL204" s="17" t="s">
        <v>147</v>
      </c>
      <c r="BM204" s="248" t="s">
        <v>224</v>
      </c>
    </row>
    <row r="205" spans="1:51" s="13" customFormat="1" ht="12">
      <c r="A205" s="13"/>
      <c r="B205" s="250"/>
      <c r="C205" s="251"/>
      <c r="D205" s="252" t="s">
        <v>157</v>
      </c>
      <c r="E205" s="253" t="s">
        <v>1</v>
      </c>
      <c r="F205" s="254" t="s">
        <v>225</v>
      </c>
      <c r="G205" s="251"/>
      <c r="H205" s="255">
        <v>31.94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1" t="s">
        <v>157</v>
      </c>
      <c r="AU205" s="261" t="s">
        <v>148</v>
      </c>
      <c r="AV205" s="13" t="s">
        <v>148</v>
      </c>
      <c r="AW205" s="13" t="s">
        <v>32</v>
      </c>
      <c r="AX205" s="13" t="s">
        <v>84</v>
      </c>
      <c r="AY205" s="261" t="s">
        <v>140</v>
      </c>
    </row>
    <row r="206" spans="1:63" s="12" customFormat="1" ht="22.8" customHeight="1">
      <c r="A206" s="12"/>
      <c r="B206" s="220"/>
      <c r="C206" s="221"/>
      <c r="D206" s="222" t="s">
        <v>75</v>
      </c>
      <c r="E206" s="234" t="s">
        <v>226</v>
      </c>
      <c r="F206" s="234" t="s">
        <v>227</v>
      </c>
      <c r="G206" s="221"/>
      <c r="H206" s="221"/>
      <c r="I206" s="224"/>
      <c r="J206" s="235">
        <f>BK206</f>
        <v>0</v>
      </c>
      <c r="K206" s="221"/>
      <c r="L206" s="226"/>
      <c r="M206" s="227"/>
      <c r="N206" s="228"/>
      <c r="O206" s="228"/>
      <c r="P206" s="229">
        <f>SUM(P207:P241)</f>
        <v>0</v>
      </c>
      <c r="Q206" s="228"/>
      <c r="R206" s="229">
        <f>SUM(R207:R241)</f>
        <v>0</v>
      </c>
      <c r="S206" s="228"/>
      <c r="T206" s="230">
        <f>SUM(T207:T241)</f>
        <v>3.5673210000000006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1" t="s">
        <v>84</v>
      </c>
      <c r="AT206" s="232" t="s">
        <v>75</v>
      </c>
      <c r="AU206" s="232" t="s">
        <v>84</v>
      </c>
      <c r="AY206" s="231" t="s">
        <v>140</v>
      </c>
      <c r="BK206" s="233">
        <f>SUM(BK207:BK241)</f>
        <v>0</v>
      </c>
    </row>
    <row r="207" spans="1:65" s="2" customFormat="1" ht="16.5" customHeight="1">
      <c r="A207" s="38"/>
      <c r="B207" s="39"/>
      <c r="C207" s="236" t="s">
        <v>228</v>
      </c>
      <c r="D207" s="236" t="s">
        <v>143</v>
      </c>
      <c r="E207" s="237" t="s">
        <v>229</v>
      </c>
      <c r="F207" s="238" t="s">
        <v>230</v>
      </c>
      <c r="G207" s="239" t="s">
        <v>155</v>
      </c>
      <c r="H207" s="240">
        <v>26.515</v>
      </c>
      <c r="I207" s="241"/>
      <c r="J207" s="242">
        <f>ROUND(I207*H207,2)</f>
        <v>0</v>
      </c>
      <c r="K207" s="243"/>
      <c r="L207" s="44"/>
      <c r="M207" s="244" t="s">
        <v>1</v>
      </c>
      <c r="N207" s="245" t="s">
        <v>42</v>
      </c>
      <c r="O207" s="91"/>
      <c r="P207" s="246">
        <f>O207*H207</f>
        <v>0</v>
      </c>
      <c r="Q207" s="246">
        <v>0</v>
      </c>
      <c r="R207" s="246">
        <f>Q207*H207</f>
        <v>0</v>
      </c>
      <c r="S207" s="246">
        <v>0.1</v>
      </c>
      <c r="T207" s="247">
        <f>S207*H207</f>
        <v>2.6515000000000004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147</v>
      </c>
      <c r="AT207" s="248" t="s">
        <v>143</v>
      </c>
      <c r="AU207" s="248" t="s">
        <v>148</v>
      </c>
      <c r="AY207" s="17" t="s">
        <v>140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148</v>
      </c>
      <c r="BK207" s="249">
        <f>ROUND(I207*H207,2)</f>
        <v>0</v>
      </c>
      <c r="BL207" s="17" t="s">
        <v>147</v>
      </c>
      <c r="BM207" s="248" t="s">
        <v>231</v>
      </c>
    </row>
    <row r="208" spans="1:51" s="13" customFormat="1" ht="12">
      <c r="A208" s="13"/>
      <c r="B208" s="250"/>
      <c r="C208" s="251"/>
      <c r="D208" s="252" t="s">
        <v>157</v>
      </c>
      <c r="E208" s="253" t="s">
        <v>1</v>
      </c>
      <c r="F208" s="254" t="s">
        <v>232</v>
      </c>
      <c r="G208" s="251"/>
      <c r="H208" s="255">
        <v>25.025</v>
      </c>
      <c r="I208" s="256"/>
      <c r="J208" s="251"/>
      <c r="K208" s="251"/>
      <c r="L208" s="257"/>
      <c r="M208" s="258"/>
      <c r="N208" s="259"/>
      <c r="O208" s="259"/>
      <c r="P208" s="259"/>
      <c r="Q208" s="259"/>
      <c r="R208" s="259"/>
      <c r="S208" s="259"/>
      <c r="T208" s="26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1" t="s">
        <v>157</v>
      </c>
      <c r="AU208" s="261" t="s">
        <v>148</v>
      </c>
      <c r="AV208" s="13" t="s">
        <v>148</v>
      </c>
      <c r="AW208" s="13" t="s">
        <v>32</v>
      </c>
      <c r="AX208" s="13" t="s">
        <v>76</v>
      </c>
      <c r="AY208" s="261" t="s">
        <v>140</v>
      </c>
    </row>
    <row r="209" spans="1:51" s="13" customFormat="1" ht="12">
      <c r="A209" s="13"/>
      <c r="B209" s="250"/>
      <c r="C209" s="251"/>
      <c r="D209" s="252" t="s">
        <v>157</v>
      </c>
      <c r="E209" s="253" t="s">
        <v>1</v>
      </c>
      <c r="F209" s="254" t="s">
        <v>233</v>
      </c>
      <c r="G209" s="251"/>
      <c r="H209" s="255">
        <v>6.63</v>
      </c>
      <c r="I209" s="256"/>
      <c r="J209" s="251"/>
      <c r="K209" s="251"/>
      <c r="L209" s="257"/>
      <c r="M209" s="258"/>
      <c r="N209" s="259"/>
      <c r="O209" s="259"/>
      <c r="P209" s="259"/>
      <c r="Q209" s="259"/>
      <c r="R209" s="259"/>
      <c r="S209" s="259"/>
      <c r="T209" s="26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1" t="s">
        <v>157</v>
      </c>
      <c r="AU209" s="261" t="s">
        <v>148</v>
      </c>
      <c r="AV209" s="13" t="s">
        <v>148</v>
      </c>
      <c r="AW209" s="13" t="s">
        <v>32</v>
      </c>
      <c r="AX209" s="13" t="s">
        <v>76</v>
      </c>
      <c r="AY209" s="261" t="s">
        <v>140</v>
      </c>
    </row>
    <row r="210" spans="1:51" s="14" customFormat="1" ht="12">
      <c r="A210" s="14"/>
      <c r="B210" s="262"/>
      <c r="C210" s="263"/>
      <c r="D210" s="252" t="s">
        <v>157</v>
      </c>
      <c r="E210" s="264" t="s">
        <v>1</v>
      </c>
      <c r="F210" s="265" t="s">
        <v>160</v>
      </c>
      <c r="G210" s="263"/>
      <c r="H210" s="264" t="s">
        <v>1</v>
      </c>
      <c r="I210" s="266"/>
      <c r="J210" s="263"/>
      <c r="K210" s="263"/>
      <c r="L210" s="267"/>
      <c r="M210" s="268"/>
      <c r="N210" s="269"/>
      <c r="O210" s="269"/>
      <c r="P210" s="269"/>
      <c r="Q210" s="269"/>
      <c r="R210" s="269"/>
      <c r="S210" s="269"/>
      <c r="T210" s="27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1" t="s">
        <v>157</v>
      </c>
      <c r="AU210" s="271" t="s">
        <v>148</v>
      </c>
      <c r="AV210" s="14" t="s">
        <v>84</v>
      </c>
      <c r="AW210" s="14" t="s">
        <v>32</v>
      </c>
      <c r="AX210" s="14" t="s">
        <v>76</v>
      </c>
      <c r="AY210" s="271" t="s">
        <v>140</v>
      </c>
    </row>
    <row r="211" spans="1:51" s="13" customFormat="1" ht="12">
      <c r="A211" s="13"/>
      <c r="B211" s="250"/>
      <c r="C211" s="251"/>
      <c r="D211" s="252" t="s">
        <v>157</v>
      </c>
      <c r="E211" s="253" t="s">
        <v>1</v>
      </c>
      <c r="F211" s="254" t="s">
        <v>234</v>
      </c>
      <c r="G211" s="251"/>
      <c r="H211" s="255">
        <v>-2.364</v>
      </c>
      <c r="I211" s="256"/>
      <c r="J211" s="251"/>
      <c r="K211" s="251"/>
      <c r="L211" s="257"/>
      <c r="M211" s="258"/>
      <c r="N211" s="259"/>
      <c r="O211" s="259"/>
      <c r="P211" s="259"/>
      <c r="Q211" s="259"/>
      <c r="R211" s="259"/>
      <c r="S211" s="259"/>
      <c r="T211" s="26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1" t="s">
        <v>157</v>
      </c>
      <c r="AU211" s="261" t="s">
        <v>148</v>
      </c>
      <c r="AV211" s="13" t="s">
        <v>148</v>
      </c>
      <c r="AW211" s="13" t="s">
        <v>32</v>
      </c>
      <c r="AX211" s="13" t="s">
        <v>76</v>
      </c>
      <c r="AY211" s="261" t="s">
        <v>140</v>
      </c>
    </row>
    <row r="212" spans="1:51" s="13" customFormat="1" ht="12">
      <c r="A212" s="13"/>
      <c r="B212" s="250"/>
      <c r="C212" s="251"/>
      <c r="D212" s="252" t="s">
        <v>157</v>
      </c>
      <c r="E212" s="253" t="s">
        <v>1</v>
      </c>
      <c r="F212" s="254" t="s">
        <v>235</v>
      </c>
      <c r="G212" s="251"/>
      <c r="H212" s="255">
        <v>-1.2</v>
      </c>
      <c r="I212" s="256"/>
      <c r="J212" s="251"/>
      <c r="K212" s="251"/>
      <c r="L212" s="257"/>
      <c r="M212" s="258"/>
      <c r="N212" s="259"/>
      <c r="O212" s="259"/>
      <c r="P212" s="259"/>
      <c r="Q212" s="259"/>
      <c r="R212" s="259"/>
      <c r="S212" s="259"/>
      <c r="T212" s="26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1" t="s">
        <v>157</v>
      </c>
      <c r="AU212" s="261" t="s">
        <v>148</v>
      </c>
      <c r="AV212" s="13" t="s">
        <v>148</v>
      </c>
      <c r="AW212" s="13" t="s">
        <v>32</v>
      </c>
      <c r="AX212" s="13" t="s">
        <v>76</v>
      </c>
      <c r="AY212" s="261" t="s">
        <v>140</v>
      </c>
    </row>
    <row r="213" spans="1:51" s="13" customFormat="1" ht="12">
      <c r="A213" s="13"/>
      <c r="B213" s="250"/>
      <c r="C213" s="251"/>
      <c r="D213" s="252" t="s">
        <v>157</v>
      </c>
      <c r="E213" s="253" t="s">
        <v>1</v>
      </c>
      <c r="F213" s="254" t="s">
        <v>161</v>
      </c>
      <c r="G213" s="251"/>
      <c r="H213" s="255">
        <v>-1.576</v>
      </c>
      <c r="I213" s="256"/>
      <c r="J213" s="251"/>
      <c r="K213" s="251"/>
      <c r="L213" s="257"/>
      <c r="M213" s="258"/>
      <c r="N213" s="259"/>
      <c r="O213" s="259"/>
      <c r="P213" s="259"/>
      <c r="Q213" s="259"/>
      <c r="R213" s="259"/>
      <c r="S213" s="259"/>
      <c r="T213" s="26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1" t="s">
        <v>157</v>
      </c>
      <c r="AU213" s="261" t="s">
        <v>148</v>
      </c>
      <c r="AV213" s="13" t="s">
        <v>148</v>
      </c>
      <c r="AW213" s="13" t="s">
        <v>32</v>
      </c>
      <c r="AX213" s="13" t="s">
        <v>76</v>
      </c>
      <c r="AY213" s="261" t="s">
        <v>140</v>
      </c>
    </row>
    <row r="214" spans="1:51" s="15" customFormat="1" ht="12">
      <c r="A214" s="15"/>
      <c r="B214" s="272"/>
      <c r="C214" s="273"/>
      <c r="D214" s="252" t="s">
        <v>157</v>
      </c>
      <c r="E214" s="274" t="s">
        <v>1</v>
      </c>
      <c r="F214" s="275" t="s">
        <v>163</v>
      </c>
      <c r="G214" s="273"/>
      <c r="H214" s="276">
        <v>26.515</v>
      </c>
      <c r="I214" s="277"/>
      <c r="J214" s="273"/>
      <c r="K214" s="273"/>
      <c r="L214" s="278"/>
      <c r="M214" s="279"/>
      <c r="N214" s="280"/>
      <c r="O214" s="280"/>
      <c r="P214" s="280"/>
      <c r="Q214" s="280"/>
      <c r="R214" s="280"/>
      <c r="S214" s="280"/>
      <c r="T214" s="28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2" t="s">
        <v>157</v>
      </c>
      <c r="AU214" s="282" t="s">
        <v>148</v>
      </c>
      <c r="AV214" s="15" t="s">
        <v>147</v>
      </c>
      <c r="AW214" s="15" t="s">
        <v>32</v>
      </c>
      <c r="AX214" s="15" t="s">
        <v>84</v>
      </c>
      <c r="AY214" s="282" t="s">
        <v>140</v>
      </c>
    </row>
    <row r="215" spans="1:65" s="2" customFormat="1" ht="16.5" customHeight="1">
      <c r="A215" s="38"/>
      <c r="B215" s="39"/>
      <c r="C215" s="236" t="s">
        <v>236</v>
      </c>
      <c r="D215" s="236" t="s">
        <v>143</v>
      </c>
      <c r="E215" s="237" t="s">
        <v>237</v>
      </c>
      <c r="F215" s="238" t="s">
        <v>238</v>
      </c>
      <c r="G215" s="239" t="s">
        <v>155</v>
      </c>
      <c r="H215" s="240">
        <v>3.94</v>
      </c>
      <c r="I215" s="241"/>
      <c r="J215" s="242">
        <f>ROUND(I215*H215,2)</f>
        <v>0</v>
      </c>
      <c r="K215" s="243"/>
      <c r="L215" s="44"/>
      <c r="M215" s="244" t="s">
        <v>1</v>
      </c>
      <c r="N215" s="245" t="s">
        <v>42</v>
      </c>
      <c r="O215" s="91"/>
      <c r="P215" s="246">
        <f>O215*H215</f>
        <v>0</v>
      </c>
      <c r="Q215" s="246">
        <v>0</v>
      </c>
      <c r="R215" s="246">
        <f>Q215*H215</f>
        <v>0</v>
      </c>
      <c r="S215" s="246">
        <v>0.076</v>
      </c>
      <c r="T215" s="247">
        <f>S215*H215</f>
        <v>0.29944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147</v>
      </c>
      <c r="AT215" s="248" t="s">
        <v>143</v>
      </c>
      <c r="AU215" s="248" t="s">
        <v>148</v>
      </c>
      <c r="AY215" s="17" t="s">
        <v>140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148</v>
      </c>
      <c r="BK215" s="249">
        <f>ROUND(I215*H215,2)</f>
        <v>0</v>
      </c>
      <c r="BL215" s="17" t="s">
        <v>147</v>
      </c>
      <c r="BM215" s="248" t="s">
        <v>239</v>
      </c>
    </row>
    <row r="216" spans="1:51" s="13" customFormat="1" ht="12">
      <c r="A216" s="13"/>
      <c r="B216" s="250"/>
      <c r="C216" s="251"/>
      <c r="D216" s="252" t="s">
        <v>157</v>
      </c>
      <c r="E216" s="253" t="s">
        <v>1</v>
      </c>
      <c r="F216" s="254" t="s">
        <v>240</v>
      </c>
      <c r="G216" s="251"/>
      <c r="H216" s="255">
        <v>2.364</v>
      </c>
      <c r="I216" s="256"/>
      <c r="J216" s="251"/>
      <c r="K216" s="251"/>
      <c r="L216" s="257"/>
      <c r="M216" s="258"/>
      <c r="N216" s="259"/>
      <c r="O216" s="259"/>
      <c r="P216" s="259"/>
      <c r="Q216" s="259"/>
      <c r="R216" s="259"/>
      <c r="S216" s="259"/>
      <c r="T216" s="26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1" t="s">
        <v>157</v>
      </c>
      <c r="AU216" s="261" t="s">
        <v>148</v>
      </c>
      <c r="AV216" s="13" t="s">
        <v>148</v>
      </c>
      <c r="AW216" s="13" t="s">
        <v>32</v>
      </c>
      <c r="AX216" s="13" t="s">
        <v>76</v>
      </c>
      <c r="AY216" s="261" t="s">
        <v>140</v>
      </c>
    </row>
    <row r="217" spans="1:51" s="13" customFormat="1" ht="12">
      <c r="A217" s="13"/>
      <c r="B217" s="250"/>
      <c r="C217" s="251"/>
      <c r="D217" s="252" t="s">
        <v>157</v>
      </c>
      <c r="E217" s="253" t="s">
        <v>1</v>
      </c>
      <c r="F217" s="254" t="s">
        <v>241</v>
      </c>
      <c r="G217" s="251"/>
      <c r="H217" s="255">
        <v>1.576</v>
      </c>
      <c r="I217" s="256"/>
      <c r="J217" s="251"/>
      <c r="K217" s="251"/>
      <c r="L217" s="257"/>
      <c r="M217" s="258"/>
      <c r="N217" s="259"/>
      <c r="O217" s="259"/>
      <c r="P217" s="259"/>
      <c r="Q217" s="259"/>
      <c r="R217" s="259"/>
      <c r="S217" s="259"/>
      <c r="T217" s="26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1" t="s">
        <v>157</v>
      </c>
      <c r="AU217" s="261" t="s">
        <v>148</v>
      </c>
      <c r="AV217" s="13" t="s">
        <v>148</v>
      </c>
      <c r="AW217" s="13" t="s">
        <v>32</v>
      </c>
      <c r="AX217" s="13" t="s">
        <v>76</v>
      </c>
      <c r="AY217" s="261" t="s">
        <v>140</v>
      </c>
    </row>
    <row r="218" spans="1:51" s="15" customFormat="1" ht="12">
      <c r="A218" s="15"/>
      <c r="B218" s="272"/>
      <c r="C218" s="273"/>
      <c r="D218" s="252" t="s">
        <v>157</v>
      </c>
      <c r="E218" s="274" t="s">
        <v>1</v>
      </c>
      <c r="F218" s="275" t="s">
        <v>163</v>
      </c>
      <c r="G218" s="273"/>
      <c r="H218" s="276">
        <v>3.94</v>
      </c>
      <c r="I218" s="277"/>
      <c r="J218" s="273"/>
      <c r="K218" s="273"/>
      <c r="L218" s="278"/>
      <c r="M218" s="279"/>
      <c r="N218" s="280"/>
      <c r="O218" s="280"/>
      <c r="P218" s="280"/>
      <c r="Q218" s="280"/>
      <c r="R218" s="280"/>
      <c r="S218" s="280"/>
      <c r="T218" s="28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2" t="s">
        <v>157</v>
      </c>
      <c r="AU218" s="282" t="s">
        <v>148</v>
      </c>
      <c r="AV218" s="15" t="s">
        <v>147</v>
      </c>
      <c r="AW218" s="15" t="s">
        <v>32</v>
      </c>
      <c r="AX218" s="15" t="s">
        <v>84</v>
      </c>
      <c r="AY218" s="282" t="s">
        <v>140</v>
      </c>
    </row>
    <row r="219" spans="1:65" s="2" customFormat="1" ht="21.75" customHeight="1">
      <c r="A219" s="38"/>
      <c r="B219" s="39"/>
      <c r="C219" s="236" t="s">
        <v>8</v>
      </c>
      <c r="D219" s="236" t="s">
        <v>143</v>
      </c>
      <c r="E219" s="237" t="s">
        <v>242</v>
      </c>
      <c r="F219" s="238" t="s">
        <v>243</v>
      </c>
      <c r="G219" s="239" t="s">
        <v>155</v>
      </c>
      <c r="H219" s="240">
        <v>1.725</v>
      </c>
      <c r="I219" s="241"/>
      <c r="J219" s="242">
        <f>ROUND(I219*H219,2)</f>
        <v>0</v>
      </c>
      <c r="K219" s="243"/>
      <c r="L219" s="44"/>
      <c r="M219" s="244" t="s">
        <v>1</v>
      </c>
      <c r="N219" s="245" t="s">
        <v>42</v>
      </c>
      <c r="O219" s="91"/>
      <c r="P219" s="246">
        <f>O219*H219</f>
        <v>0</v>
      </c>
      <c r="Q219" s="246">
        <v>0</v>
      </c>
      <c r="R219" s="246">
        <f>Q219*H219</f>
        <v>0</v>
      </c>
      <c r="S219" s="246">
        <v>0.068</v>
      </c>
      <c r="T219" s="247">
        <f>S219*H219</f>
        <v>0.11730000000000002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147</v>
      </c>
      <c r="AT219" s="248" t="s">
        <v>143</v>
      </c>
      <c r="AU219" s="248" t="s">
        <v>148</v>
      </c>
      <c r="AY219" s="17" t="s">
        <v>140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148</v>
      </c>
      <c r="BK219" s="249">
        <f>ROUND(I219*H219,2)</f>
        <v>0</v>
      </c>
      <c r="BL219" s="17" t="s">
        <v>147</v>
      </c>
      <c r="BM219" s="248" t="s">
        <v>244</v>
      </c>
    </row>
    <row r="220" spans="1:51" s="13" customFormat="1" ht="12">
      <c r="A220" s="13"/>
      <c r="B220" s="250"/>
      <c r="C220" s="251"/>
      <c r="D220" s="252" t="s">
        <v>157</v>
      </c>
      <c r="E220" s="253" t="s">
        <v>1</v>
      </c>
      <c r="F220" s="254" t="s">
        <v>245</v>
      </c>
      <c r="G220" s="251"/>
      <c r="H220" s="255">
        <v>1.725</v>
      </c>
      <c r="I220" s="256"/>
      <c r="J220" s="251"/>
      <c r="K220" s="251"/>
      <c r="L220" s="257"/>
      <c r="M220" s="258"/>
      <c r="N220" s="259"/>
      <c r="O220" s="259"/>
      <c r="P220" s="259"/>
      <c r="Q220" s="259"/>
      <c r="R220" s="259"/>
      <c r="S220" s="259"/>
      <c r="T220" s="26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1" t="s">
        <v>157</v>
      </c>
      <c r="AU220" s="261" t="s">
        <v>148</v>
      </c>
      <c r="AV220" s="13" t="s">
        <v>148</v>
      </c>
      <c r="AW220" s="13" t="s">
        <v>32</v>
      </c>
      <c r="AX220" s="13" t="s">
        <v>84</v>
      </c>
      <c r="AY220" s="261" t="s">
        <v>140</v>
      </c>
    </row>
    <row r="221" spans="1:65" s="2" customFormat="1" ht="16.5" customHeight="1">
      <c r="A221" s="38"/>
      <c r="B221" s="39"/>
      <c r="C221" s="236" t="s">
        <v>246</v>
      </c>
      <c r="D221" s="236" t="s">
        <v>143</v>
      </c>
      <c r="E221" s="237" t="s">
        <v>247</v>
      </c>
      <c r="F221" s="238" t="s">
        <v>248</v>
      </c>
      <c r="G221" s="239" t="s">
        <v>146</v>
      </c>
      <c r="H221" s="240">
        <v>3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42</v>
      </c>
      <c r="O221" s="91"/>
      <c r="P221" s="246">
        <f>O221*H221</f>
        <v>0</v>
      </c>
      <c r="Q221" s="246">
        <v>0</v>
      </c>
      <c r="R221" s="246">
        <f>Q221*H221</f>
        <v>0</v>
      </c>
      <c r="S221" s="246">
        <v>0.0031</v>
      </c>
      <c r="T221" s="247">
        <f>S221*H221</f>
        <v>0.0093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147</v>
      </c>
      <c r="AT221" s="248" t="s">
        <v>143</v>
      </c>
      <c r="AU221" s="248" t="s">
        <v>148</v>
      </c>
      <c r="AY221" s="17" t="s">
        <v>140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7" t="s">
        <v>148</v>
      </c>
      <c r="BK221" s="249">
        <f>ROUND(I221*H221,2)</f>
        <v>0</v>
      </c>
      <c r="BL221" s="17" t="s">
        <v>147</v>
      </c>
      <c r="BM221" s="248" t="s">
        <v>249</v>
      </c>
    </row>
    <row r="222" spans="1:65" s="2" customFormat="1" ht="16.5" customHeight="1">
      <c r="A222" s="38"/>
      <c r="B222" s="39"/>
      <c r="C222" s="236" t="s">
        <v>250</v>
      </c>
      <c r="D222" s="236" t="s">
        <v>143</v>
      </c>
      <c r="E222" s="237" t="s">
        <v>251</v>
      </c>
      <c r="F222" s="238" t="s">
        <v>252</v>
      </c>
      <c r="G222" s="239" t="s">
        <v>253</v>
      </c>
      <c r="H222" s="240">
        <v>1</v>
      </c>
      <c r="I222" s="241"/>
      <c r="J222" s="242">
        <f>ROUND(I222*H222,2)</f>
        <v>0</v>
      </c>
      <c r="K222" s="243"/>
      <c r="L222" s="44"/>
      <c r="M222" s="244" t="s">
        <v>1</v>
      </c>
      <c r="N222" s="245" t="s">
        <v>42</v>
      </c>
      <c r="O222" s="91"/>
      <c r="P222" s="246">
        <f>O222*H222</f>
        <v>0</v>
      </c>
      <c r="Q222" s="246">
        <v>0</v>
      </c>
      <c r="R222" s="246">
        <f>Q222*H222</f>
        <v>0</v>
      </c>
      <c r="S222" s="246">
        <v>0.01933</v>
      </c>
      <c r="T222" s="247">
        <f>S222*H222</f>
        <v>0.01933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8" t="s">
        <v>147</v>
      </c>
      <c r="AT222" s="248" t="s">
        <v>143</v>
      </c>
      <c r="AU222" s="248" t="s">
        <v>148</v>
      </c>
      <c r="AY222" s="17" t="s">
        <v>140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7" t="s">
        <v>148</v>
      </c>
      <c r="BK222" s="249">
        <f>ROUND(I222*H222,2)</f>
        <v>0</v>
      </c>
      <c r="BL222" s="17" t="s">
        <v>147</v>
      </c>
      <c r="BM222" s="248" t="s">
        <v>254</v>
      </c>
    </row>
    <row r="223" spans="1:65" s="2" customFormat="1" ht="16.5" customHeight="1">
      <c r="A223" s="38"/>
      <c r="B223" s="39"/>
      <c r="C223" s="236" t="s">
        <v>255</v>
      </c>
      <c r="D223" s="236" t="s">
        <v>143</v>
      </c>
      <c r="E223" s="237" t="s">
        <v>256</v>
      </c>
      <c r="F223" s="238" t="s">
        <v>257</v>
      </c>
      <c r="G223" s="239" t="s">
        <v>253</v>
      </c>
      <c r="H223" s="240">
        <v>1</v>
      </c>
      <c r="I223" s="241"/>
      <c r="J223" s="242">
        <f>ROUND(I223*H223,2)</f>
        <v>0</v>
      </c>
      <c r="K223" s="243"/>
      <c r="L223" s="44"/>
      <c r="M223" s="244" t="s">
        <v>1</v>
      </c>
      <c r="N223" s="245" t="s">
        <v>42</v>
      </c>
      <c r="O223" s="91"/>
      <c r="P223" s="246">
        <f>O223*H223</f>
        <v>0</v>
      </c>
      <c r="Q223" s="246">
        <v>0</v>
      </c>
      <c r="R223" s="246">
        <f>Q223*H223</f>
        <v>0</v>
      </c>
      <c r="S223" s="246">
        <v>0.01946</v>
      </c>
      <c r="T223" s="247">
        <f>S223*H223</f>
        <v>0.01946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147</v>
      </c>
      <c r="AT223" s="248" t="s">
        <v>143</v>
      </c>
      <c r="AU223" s="248" t="s">
        <v>148</v>
      </c>
      <c r="AY223" s="17" t="s">
        <v>140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148</v>
      </c>
      <c r="BK223" s="249">
        <f>ROUND(I223*H223,2)</f>
        <v>0</v>
      </c>
      <c r="BL223" s="17" t="s">
        <v>147</v>
      </c>
      <c r="BM223" s="248" t="s">
        <v>258</v>
      </c>
    </row>
    <row r="224" spans="1:65" s="2" customFormat="1" ht="16.5" customHeight="1">
      <c r="A224" s="38"/>
      <c r="B224" s="39"/>
      <c r="C224" s="236" t="s">
        <v>259</v>
      </c>
      <c r="D224" s="236" t="s">
        <v>143</v>
      </c>
      <c r="E224" s="237" t="s">
        <v>260</v>
      </c>
      <c r="F224" s="238" t="s">
        <v>261</v>
      </c>
      <c r="G224" s="239" t="s">
        <v>253</v>
      </c>
      <c r="H224" s="240">
        <v>1</v>
      </c>
      <c r="I224" s="241"/>
      <c r="J224" s="242">
        <f>ROUND(I224*H224,2)</f>
        <v>0</v>
      </c>
      <c r="K224" s="243"/>
      <c r="L224" s="44"/>
      <c r="M224" s="244" t="s">
        <v>1</v>
      </c>
      <c r="N224" s="245" t="s">
        <v>42</v>
      </c>
      <c r="O224" s="91"/>
      <c r="P224" s="246">
        <f>O224*H224</f>
        <v>0</v>
      </c>
      <c r="Q224" s="246">
        <v>0</v>
      </c>
      <c r="R224" s="246">
        <f>Q224*H224</f>
        <v>0</v>
      </c>
      <c r="S224" s="246">
        <v>0.0329</v>
      </c>
      <c r="T224" s="247">
        <f>S224*H224</f>
        <v>0.0329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8" t="s">
        <v>147</v>
      </c>
      <c r="AT224" s="248" t="s">
        <v>143</v>
      </c>
      <c r="AU224" s="248" t="s">
        <v>148</v>
      </c>
      <c r="AY224" s="17" t="s">
        <v>140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148</v>
      </c>
      <c r="BK224" s="249">
        <f>ROUND(I224*H224,2)</f>
        <v>0</v>
      </c>
      <c r="BL224" s="17" t="s">
        <v>147</v>
      </c>
      <c r="BM224" s="248" t="s">
        <v>262</v>
      </c>
    </row>
    <row r="225" spans="1:65" s="2" customFormat="1" ht="21.75" customHeight="1">
      <c r="A225" s="38"/>
      <c r="B225" s="39"/>
      <c r="C225" s="236" t="s">
        <v>263</v>
      </c>
      <c r="D225" s="236" t="s">
        <v>143</v>
      </c>
      <c r="E225" s="237" t="s">
        <v>264</v>
      </c>
      <c r="F225" s="238" t="s">
        <v>265</v>
      </c>
      <c r="G225" s="239" t="s">
        <v>253</v>
      </c>
      <c r="H225" s="240">
        <v>1</v>
      </c>
      <c r="I225" s="241"/>
      <c r="J225" s="242">
        <f>ROUND(I225*H225,2)</f>
        <v>0</v>
      </c>
      <c r="K225" s="243"/>
      <c r="L225" s="44"/>
      <c r="M225" s="244" t="s">
        <v>1</v>
      </c>
      <c r="N225" s="245" t="s">
        <v>42</v>
      </c>
      <c r="O225" s="91"/>
      <c r="P225" s="246">
        <f>O225*H225</f>
        <v>0</v>
      </c>
      <c r="Q225" s="246">
        <v>0</v>
      </c>
      <c r="R225" s="246">
        <f>Q225*H225</f>
        <v>0</v>
      </c>
      <c r="S225" s="246">
        <v>0.0092</v>
      </c>
      <c r="T225" s="247">
        <f>S225*H225</f>
        <v>0.0092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8" t="s">
        <v>147</v>
      </c>
      <c r="AT225" s="248" t="s">
        <v>143</v>
      </c>
      <c r="AU225" s="248" t="s">
        <v>148</v>
      </c>
      <c r="AY225" s="17" t="s">
        <v>140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148</v>
      </c>
      <c r="BK225" s="249">
        <f>ROUND(I225*H225,2)</f>
        <v>0</v>
      </c>
      <c r="BL225" s="17" t="s">
        <v>147</v>
      </c>
      <c r="BM225" s="248" t="s">
        <v>266</v>
      </c>
    </row>
    <row r="226" spans="1:65" s="2" customFormat="1" ht="16.5" customHeight="1">
      <c r="A226" s="38"/>
      <c r="B226" s="39"/>
      <c r="C226" s="236" t="s">
        <v>7</v>
      </c>
      <c r="D226" s="236" t="s">
        <v>143</v>
      </c>
      <c r="E226" s="237" t="s">
        <v>267</v>
      </c>
      <c r="F226" s="238" t="s">
        <v>268</v>
      </c>
      <c r="G226" s="239" t="s">
        <v>253</v>
      </c>
      <c r="H226" s="240">
        <v>1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42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0.00156</v>
      </c>
      <c r="T226" s="247">
        <f>S226*H226</f>
        <v>0.00156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147</v>
      </c>
      <c r="AT226" s="248" t="s">
        <v>143</v>
      </c>
      <c r="AU226" s="248" t="s">
        <v>148</v>
      </c>
      <c r="AY226" s="17" t="s">
        <v>140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7" t="s">
        <v>148</v>
      </c>
      <c r="BK226" s="249">
        <f>ROUND(I226*H226,2)</f>
        <v>0</v>
      </c>
      <c r="BL226" s="17" t="s">
        <v>147</v>
      </c>
      <c r="BM226" s="248" t="s">
        <v>269</v>
      </c>
    </row>
    <row r="227" spans="1:65" s="2" customFormat="1" ht="16.5" customHeight="1">
      <c r="A227" s="38"/>
      <c r="B227" s="39"/>
      <c r="C227" s="236" t="s">
        <v>270</v>
      </c>
      <c r="D227" s="236" t="s">
        <v>143</v>
      </c>
      <c r="E227" s="237" t="s">
        <v>271</v>
      </c>
      <c r="F227" s="238" t="s">
        <v>272</v>
      </c>
      <c r="G227" s="239" t="s">
        <v>253</v>
      </c>
      <c r="H227" s="240">
        <v>2</v>
      </c>
      <c r="I227" s="241"/>
      <c r="J227" s="242">
        <f>ROUND(I227*H227,2)</f>
        <v>0</v>
      </c>
      <c r="K227" s="243"/>
      <c r="L227" s="44"/>
      <c r="M227" s="244" t="s">
        <v>1</v>
      </c>
      <c r="N227" s="245" t="s">
        <v>42</v>
      </c>
      <c r="O227" s="91"/>
      <c r="P227" s="246">
        <f>O227*H227</f>
        <v>0</v>
      </c>
      <c r="Q227" s="246">
        <v>0</v>
      </c>
      <c r="R227" s="246">
        <f>Q227*H227</f>
        <v>0</v>
      </c>
      <c r="S227" s="246">
        <v>0.00086</v>
      </c>
      <c r="T227" s="247">
        <f>S227*H227</f>
        <v>0.00172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8" t="s">
        <v>147</v>
      </c>
      <c r="AT227" s="248" t="s">
        <v>143</v>
      </c>
      <c r="AU227" s="248" t="s">
        <v>148</v>
      </c>
      <c r="AY227" s="17" t="s">
        <v>140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7" t="s">
        <v>148</v>
      </c>
      <c r="BK227" s="249">
        <f>ROUND(I227*H227,2)</f>
        <v>0</v>
      </c>
      <c r="BL227" s="17" t="s">
        <v>147</v>
      </c>
      <c r="BM227" s="248" t="s">
        <v>273</v>
      </c>
    </row>
    <row r="228" spans="1:65" s="2" customFormat="1" ht="21.75" customHeight="1">
      <c r="A228" s="38"/>
      <c r="B228" s="39"/>
      <c r="C228" s="236" t="s">
        <v>274</v>
      </c>
      <c r="D228" s="236" t="s">
        <v>143</v>
      </c>
      <c r="E228" s="237" t="s">
        <v>275</v>
      </c>
      <c r="F228" s="238" t="s">
        <v>276</v>
      </c>
      <c r="G228" s="239" t="s">
        <v>155</v>
      </c>
      <c r="H228" s="240">
        <v>3.528</v>
      </c>
      <c r="I228" s="241"/>
      <c r="J228" s="242">
        <f>ROUND(I228*H228,2)</f>
        <v>0</v>
      </c>
      <c r="K228" s="243"/>
      <c r="L228" s="44"/>
      <c r="M228" s="244" t="s">
        <v>1</v>
      </c>
      <c r="N228" s="245" t="s">
        <v>42</v>
      </c>
      <c r="O228" s="91"/>
      <c r="P228" s="246">
        <f>O228*H228</f>
        <v>0</v>
      </c>
      <c r="Q228" s="246">
        <v>0</v>
      </c>
      <c r="R228" s="246">
        <f>Q228*H228</f>
        <v>0</v>
      </c>
      <c r="S228" s="246">
        <v>0.01725</v>
      </c>
      <c r="T228" s="247">
        <f>S228*H228</f>
        <v>0.060858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8" t="s">
        <v>147</v>
      </c>
      <c r="AT228" s="248" t="s">
        <v>143</v>
      </c>
      <c r="AU228" s="248" t="s">
        <v>148</v>
      </c>
      <c r="AY228" s="17" t="s">
        <v>140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7" t="s">
        <v>148</v>
      </c>
      <c r="BK228" s="249">
        <f>ROUND(I228*H228,2)</f>
        <v>0</v>
      </c>
      <c r="BL228" s="17" t="s">
        <v>147</v>
      </c>
      <c r="BM228" s="248" t="s">
        <v>277</v>
      </c>
    </row>
    <row r="229" spans="1:51" s="13" customFormat="1" ht="12">
      <c r="A229" s="13"/>
      <c r="B229" s="250"/>
      <c r="C229" s="251"/>
      <c r="D229" s="252" t="s">
        <v>157</v>
      </c>
      <c r="E229" s="253" t="s">
        <v>1</v>
      </c>
      <c r="F229" s="254" t="s">
        <v>278</v>
      </c>
      <c r="G229" s="251"/>
      <c r="H229" s="255">
        <v>3.528</v>
      </c>
      <c r="I229" s="256"/>
      <c r="J229" s="251"/>
      <c r="K229" s="251"/>
      <c r="L229" s="257"/>
      <c r="M229" s="258"/>
      <c r="N229" s="259"/>
      <c r="O229" s="259"/>
      <c r="P229" s="259"/>
      <c r="Q229" s="259"/>
      <c r="R229" s="259"/>
      <c r="S229" s="259"/>
      <c r="T229" s="26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1" t="s">
        <v>157</v>
      </c>
      <c r="AU229" s="261" t="s">
        <v>148</v>
      </c>
      <c r="AV229" s="13" t="s">
        <v>148</v>
      </c>
      <c r="AW229" s="13" t="s">
        <v>32</v>
      </c>
      <c r="AX229" s="13" t="s">
        <v>84</v>
      </c>
      <c r="AY229" s="261" t="s">
        <v>140</v>
      </c>
    </row>
    <row r="230" spans="1:65" s="2" customFormat="1" ht="21.75" customHeight="1">
      <c r="A230" s="38"/>
      <c r="B230" s="39"/>
      <c r="C230" s="236" t="s">
        <v>279</v>
      </c>
      <c r="D230" s="236" t="s">
        <v>143</v>
      </c>
      <c r="E230" s="237" t="s">
        <v>280</v>
      </c>
      <c r="F230" s="238" t="s">
        <v>281</v>
      </c>
      <c r="G230" s="239" t="s">
        <v>146</v>
      </c>
      <c r="H230" s="240">
        <v>1</v>
      </c>
      <c r="I230" s="241"/>
      <c r="J230" s="242">
        <f>ROUND(I230*H230,2)</f>
        <v>0</v>
      </c>
      <c r="K230" s="243"/>
      <c r="L230" s="44"/>
      <c r="M230" s="244" t="s">
        <v>1</v>
      </c>
      <c r="N230" s="245" t="s">
        <v>42</v>
      </c>
      <c r="O230" s="91"/>
      <c r="P230" s="246">
        <f>O230*H230</f>
        <v>0</v>
      </c>
      <c r="Q230" s="246">
        <v>0</v>
      </c>
      <c r="R230" s="246">
        <f>Q230*H230</f>
        <v>0</v>
      </c>
      <c r="S230" s="246">
        <v>0.131</v>
      </c>
      <c r="T230" s="247">
        <f>S230*H230</f>
        <v>0.131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8" t="s">
        <v>147</v>
      </c>
      <c r="AT230" s="248" t="s">
        <v>143</v>
      </c>
      <c r="AU230" s="248" t="s">
        <v>148</v>
      </c>
      <c r="AY230" s="17" t="s">
        <v>140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7" t="s">
        <v>148</v>
      </c>
      <c r="BK230" s="249">
        <f>ROUND(I230*H230,2)</f>
        <v>0</v>
      </c>
      <c r="BL230" s="17" t="s">
        <v>147</v>
      </c>
      <c r="BM230" s="248" t="s">
        <v>282</v>
      </c>
    </row>
    <row r="231" spans="1:65" s="2" customFormat="1" ht="21.75" customHeight="1">
      <c r="A231" s="38"/>
      <c r="B231" s="39"/>
      <c r="C231" s="236" t="s">
        <v>283</v>
      </c>
      <c r="D231" s="236" t="s">
        <v>143</v>
      </c>
      <c r="E231" s="237" t="s">
        <v>284</v>
      </c>
      <c r="F231" s="238" t="s">
        <v>285</v>
      </c>
      <c r="G231" s="239" t="s">
        <v>146</v>
      </c>
      <c r="H231" s="240">
        <v>1</v>
      </c>
      <c r="I231" s="241"/>
      <c r="J231" s="242">
        <f>ROUND(I231*H231,2)</f>
        <v>0</v>
      </c>
      <c r="K231" s="243"/>
      <c r="L231" s="44"/>
      <c r="M231" s="244" t="s">
        <v>1</v>
      </c>
      <c r="N231" s="245" t="s">
        <v>42</v>
      </c>
      <c r="O231" s="91"/>
      <c r="P231" s="246">
        <f>O231*H231</f>
        <v>0</v>
      </c>
      <c r="Q231" s="246">
        <v>0</v>
      </c>
      <c r="R231" s="246">
        <f>Q231*H231</f>
        <v>0</v>
      </c>
      <c r="S231" s="246">
        <v>0.1104</v>
      </c>
      <c r="T231" s="247">
        <f>S231*H231</f>
        <v>0.1104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8" t="s">
        <v>147</v>
      </c>
      <c r="AT231" s="248" t="s">
        <v>143</v>
      </c>
      <c r="AU231" s="248" t="s">
        <v>148</v>
      </c>
      <c r="AY231" s="17" t="s">
        <v>140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7" t="s">
        <v>148</v>
      </c>
      <c r="BK231" s="249">
        <f>ROUND(I231*H231,2)</f>
        <v>0</v>
      </c>
      <c r="BL231" s="17" t="s">
        <v>147</v>
      </c>
      <c r="BM231" s="248" t="s">
        <v>286</v>
      </c>
    </row>
    <row r="232" spans="1:65" s="2" customFormat="1" ht="21.75" customHeight="1">
      <c r="A232" s="38"/>
      <c r="B232" s="39"/>
      <c r="C232" s="236" t="s">
        <v>287</v>
      </c>
      <c r="D232" s="236" t="s">
        <v>143</v>
      </c>
      <c r="E232" s="237" t="s">
        <v>288</v>
      </c>
      <c r="F232" s="238" t="s">
        <v>289</v>
      </c>
      <c r="G232" s="239" t="s">
        <v>155</v>
      </c>
      <c r="H232" s="240">
        <v>31.94</v>
      </c>
      <c r="I232" s="241"/>
      <c r="J232" s="242">
        <f>ROUND(I232*H232,2)</f>
        <v>0</v>
      </c>
      <c r="K232" s="243"/>
      <c r="L232" s="44"/>
      <c r="M232" s="244" t="s">
        <v>1</v>
      </c>
      <c r="N232" s="245" t="s">
        <v>42</v>
      </c>
      <c r="O232" s="91"/>
      <c r="P232" s="246">
        <f>O232*H232</f>
        <v>0</v>
      </c>
      <c r="Q232" s="246">
        <v>0</v>
      </c>
      <c r="R232" s="246">
        <f>Q232*H232</f>
        <v>0</v>
      </c>
      <c r="S232" s="246">
        <v>0.003</v>
      </c>
      <c r="T232" s="247">
        <f>S232*H232</f>
        <v>0.09582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8" t="s">
        <v>147</v>
      </c>
      <c r="AT232" s="248" t="s">
        <v>143</v>
      </c>
      <c r="AU232" s="248" t="s">
        <v>148</v>
      </c>
      <c r="AY232" s="17" t="s">
        <v>140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7" t="s">
        <v>148</v>
      </c>
      <c r="BK232" s="249">
        <f>ROUND(I232*H232,2)</f>
        <v>0</v>
      </c>
      <c r="BL232" s="17" t="s">
        <v>147</v>
      </c>
      <c r="BM232" s="248" t="s">
        <v>290</v>
      </c>
    </row>
    <row r="233" spans="1:51" s="13" customFormat="1" ht="12">
      <c r="A233" s="13"/>
      <c r="B233" s="250"/>
      <c r="C233" s="251"/>
      <c r="D233" s="252" t="s">
        <v>157</v>
      </c>
      <c r="E233" s="253" t="s">
        <v>1</v>
      </c>
      <c r="F233" s="254" t="s">
        <v>225</v>
      </c>
      <c r="G233" s="251"/>
      <c r="H233" s="255">
        <v>31.94</v>
      </c>
      <c r="I233" s="256"/>
      <c r="J233" s="251"/>
      <c r="K233" s="251"/>
      <c r="L233" s="257"/>
      <c r="M233" s="258"/>
      <c r="N233" s="259"/>
      <c r="O233" s="259"/>
      <c r="P233" s="259"/>
      <c r="Q233" s="259"/>
      <c r="R233" s="259"/>
      <c r="S233" s="259"/>
      <c r="T233" s="26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1" t="s">
        <v>157</v>
      </c>
      <c r="AU233" s="261" t="s">
        <v>148</v>
      </c>
      <c r="AV233" s="13" t="s">
        <v>148</v>
      </c>
      <c r="AW233" s="13" t="s">
        <v>32</v>
      </c>
      <c r="AX233" s="13" t="s">
        <v>84</v>
      </c>
      <c r="AY233" s="261" t="s">
        <v>140</v>
      </c>
    </row>
    <row r="234" spans="1:65" s="2" customFormat="1" ht="16.5" customHeight="1">
      <c r="A234" s="38"/>
      <c r="B234" s="39"/>
      <c r="C234" s="236" t="s">
        <v>291</v>
      </c>
      <c r="D234" s="236" t="s">
        <v>143</v>
      </c>
      <c r="E234" s="237" t="s">
        <v>292</v>
      </c>
      <c r="F234" s="238" t="s">
        <v>293</v>
      </c>
      <c r="G234" s="239" t="s">
        <v>172</v>
      </c>
      <c r="H234" s="240">
        <v>25.11</v>
      </c>
      <c r="I234" s="241"/>
      <c r="J234" s="242">
        <f>ROUND(I234*H234,2)</f>
        <v>0</v>
      </c>
      <c r="K234" s="243"/>
      <c r="L234" s="44"/>
      <c r="M234" s="244" t="s">
        <v>1</v>
      </c>
      <c r="N234" s="245" t="s">
        <v>42</v>
      </c>
      <c r="O234" s="91"/>
      <c r="P234" s="246">
        <f>O234*H234</f>
        <v>0</v>
      </c>
      <c r="Q234" s="246">
        <v>0</v>
      </c>
      <c r="R234" s="246">
        <f>Q234*H234</f>
        <v>0</v>
      </c>
      <c r="S234" s="246">
        <v>0.0003</v>
      </c>
      <c r="T234" s="247">
        <f>S234*H234</f>
        <v>0.007532999999999999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8" t="s">
        <v>147</v>
      </c>
      <c r="AT234" s="248" t="s">
        <v>143</v>
      </c>
      <c r="AU234" s="248" t="s">
        <v>148</v>
      </c>
      <c r="AY234" s="17" t="s">
        <v>140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17" t="s">
        <v>148</v>
      </c>
      <c r="BK234" s="249">
        <f>ROUND(I234*H234,2)</f>
        <v>0</v>
      </c>
      <c r="BL234" s="17" t="s">
        <v>147</v>
      </c>
      <c r="BM234" s="248" t="s">
        <v>294</v>
      </c>
    </row>
    <row r="235" spans="1:51" s="13" customFormat="1" ht="12">
      <c r="A235" s="13"/>
      <c r="B235" s="250"/>
      <c r="C235" s="251"/>
      <c r="D235" s="252" t="s">
        <v>157</v>
      </c>
      <c r="E235" s="253" t="s">
        <v>1</v>
      </c>
      <c r="F235" s="254" t="s">
        <v>295</v>
      </c>
      <c r="G235" s="251"/>
      <c r="H235" s="255">
        <v>25.11</v>
      </c>
      <c r="I235" s="256"/>
      <c r="J235" s="251"/>
      <c r="K235" s="251"/>
      <c r="L235" s="257"/>
      <c r="M235" s="258"/>
      <c r="N235" s="259"/>
      <c r="O235" s="259"/>
      <c r="P235" s="259"/>
      <c r="Q235" s="259"/>
      <c r="R235" s="259"/>
      <c r="S235" s="259"/>
      <c r="T235" s="26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1" t="s">
        <v>157</v>
      </c>
      <c r="AU235" s="261" t="s">
        <v>148</v>
      </c>
      <c r="AV235" s="13" t="s">
        <v>148</v>
      </c>
      <c r="AW235" s="13" t="s">
        <v>32</v>
      </c>
      <c r="AX235" s="13" t="s">
        <v>84</v>
      </c>
      <c r="AY235" s="261" t="s">
        <v>140</v>
      </c>
    </row>
    <row r="236" spans="1:65" s="2" customFormat="1" ht="16.5" customHeight="1">
      <c r="A236" s="38"/>
      <c r="B236" s="39"/>
      <c r="C236" s="236" t="s">
        <v>296</v>
      </c>
      <c r="D236" s="236" t="s">
        <v>143</v>
      </c>
      <c r="E236" s="237" t="s">
        <v>297</v>
      </c>
      <c r="F236" s="238" t="s">
        <v>298</v>
      </c>
      <c r="G236" s="239" t="s">
        <v>155</v>
      </c>
      <c r="H236" s="240">
        <v>31.94</v>
      </c>
      <c r="I236" s="241"/>
      <c r="J236" s="242">
        <f>ROUND(I236*H236,2)</f>
        <v>0</v>
      </c>
      <c r="K236" s="243"/>
      <c r="L236" s="44"/>
      <c r="M236" s="244" t="s">
        <v>1</v>
      </c>
      <c r="N236" s="245" t="s">
        <v>42</v>
      </c>
      <c r="O236" s="91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8" t="s">
        <v>147</v>
      </c>
      <c r="AT236" s="248" t="s">
        <v>143</v>
      </c>
      <c r="AU236" s="248" t="s">
        <v>148</v>
      </c>
      <c r="AY236" s="17" t="s">
        <v>140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7" t="s">
        <v>148</v>
      </c>
      <c r="BK236" s="249">
        <f>ROUND(I236*H236,2)</f>
        <v>0</v>
      </c>
      <c r="BL236" s="17" t="s">
        <v>147</v>
      </c>
      <c r="BM236" s="248" t="s">
        <v>299</v>
      </c>
    </row>
    <row r="237" spans="1:51" s="13" customFormat="1" ht="12">
      <c r="A237" s="13"/>
      <c r="B237" s="250"/>
      <c r="C237" s="251"/>
      <c r="D237" s="252" t="s">
        <v>157</v>
      </c>
      <c r="E237" s="253" t="s">
        <v>1</v>
      </c>
      <c r="F237" s="254" t="s">
        <v>225</v>
      </c>
      <c r="G237" s="251"/>
      <c r="H237" s="255">
        <v>31.94</v>
      </c>
      <c r="I237" s="256"/>
      <c r="J237" s="251"/>
      <c r="K237" s="251"/>
      <c r="L237" s="257"/>
      <c r="M237" s="258"/>
      <c r="N237" s="259"/>
      <c r="O237" s="259"/>
      <c r="P237" s="259"/>
      <c r="Q237" s="259"/>
      <c r="R237" s="259"/>
      <c r="S237" s="259"/>
      <c r="T237" s="26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1" t="s">
        <v>157</v>
      </c>
      <c r="AU237" s="261" t="s">
        <v>148</v>
      </c>
      <c r="AV237" s="13" t="s">
        <v>148</v>
      </c>
      <c r="AW237" s="13" t="s">
        <v>32</v>
      </c>
      <c r="AX237" s="13" t="s">
        <v>84</v>
      </c>
      <c r="AY237" s="261" t="s">
        <v>140</v>
      </c>
    </row>
    <row r="238" spans="1:65" s="2" customFormat="1" ht="21.75" customHeight="1">
      <c r="A238" s="38"/>
      <c r="B238" s="39"/>
      <c r="C238" s="236" t="s">
        <v>300</v>
      </c>
      <c r="D238" s="236" t="s">
        <v>143</v>
      </c>
      <c r="E238" s="237" t="s">
        <v>301</v>
      </c>
      <c r="F238" s="238" t="s">
        <v>302</v>
      </c>
      <c r="G238" s="239" t="s">
        <v>303</v>
      </c>
      <c r="H238" s="240">
        <v>3.588</v>
      </c>
      <c r="I238" s="241"/>
      <c r="J238" s="242">
        <f>ROUND(I238*H238,2)</f>
        <v>0</v>
      </c>
      <c r="K238" s="243"/>
      <c r="L238" s="44"/>
      <c r="M238" s="244" t="s">
        <v>1</v>
      </c>
      <c r="N238" s="245" t="s">
        <v>42</v>
      </c>
      <c r="O238" s="91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8" t="s">
        <v>147</v>
      </c>
      <c r="AT238" s="248" t="s">
        <v>143</v>
      </c>
      <c r="AU238" s="248" t="s">
        <v>148</v>
      </c>
      <c r="AY238" s="17" t="s">
        <v>140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148</v>
      </c>
      <c r="BK238" s="249">
        <f>ROUND(I238*H238,2)</f>
        <v>0</v>
      </c>
      <c r="BL238" s="17" t="s">
        <v>147</v>
      </c>
      <c r="BM238" s="248" t="s">
        <v>304</v>
      </c>
    </row>
    <row r="239" spans="1:65" s="2" customFormat="1" ht="21.75" customHeight="1">
      <c r="A239" s="38"/>
      <c r="B239" s="39"/>
      <c r="C239" s="236" t="s">
        <v>305</v>
      </c>
      <c r="D239" s="236" t="s">
        <v>143</v>
      </c>
      <c r="E239" s="237" t="s">
        <v>306</v>
      </c>
      <c r="F239" s="238" t="s">
        <v>307</v>
      </c>
      <c r="G239" s="239" t="s">
        <v>303</v>
      </c>
      <c r="H239" s="240">
        <v>3.588</v>
      </c>
      <c r="I239" s="241"/>
      <c r="J239" s="242">
        <f>ROUND(I239*H239,2)</f>
        <v>0</v>
      </c>
      <c r="K239" s="243"/>
      <c r="L239" s="44"/>
      <c r="M239" s="244" t="s">
        <v>1</v>
      </c>
      <c r="N239" s="245" t="s">
        <v>42</v>
      </c>
      <c r="O239" s="91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8" t="s">
        <v>147</v>
      </c>
      <c r="AT239" s="248" t="s">
        <v>143</v>
      </c>
      <c r="AU239" s="248" t="s">
        <v>148</v>
      </c>
      <c r="AY239" s="17" t="s">
        <v>140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7" t="s">
        <v>148</v>
      </c>
      <c r="BK239" s="249">
        <f>ROUND(I239*H239,2)</f>
        <v>0</v>
      </c>
      <c r="BL239" s="17" t="s">
        <v>147</v>
      </c>
      <c r="BM239" s="248" t="s">
        <v>308</v>
      </c>
    </row>
    <row r="240" spans="1:65" s="2" customFormat="1" ht="21.75" customHeight="1">
      <c r="A240" s="38"/>
      <c r="B240" s="39"/>
      <c r="C240" s="236" t="s">
        <v>309</v>
      </c>
      <c r="D240" s="236" t="s">
        <v>143</v>
      </c>
      <c r="E240" s="237" t="s">
        <v>310</v>
      </c>
      <c r="F240" s="238" t="s">
        <v>311</v>
      </c>
      <c r="G240" s="239" t="s">
        <v>303</v>
      </c>
      <c r="H240" s="240">
        <v>3.588</v>
      </c>
      <c r="I240" s="241"/>
      <c r="J240" s="242">
        <f>ROUND(I240*H240,2)</f>
        <v>0</v>
      </c>
      <c r="K240" s="243"/>
      <c r="L240" s="44"/>
      <c r="M240" s="244" t="s">
        <v>1</v>
      </c>
      <c r="N240" s="245" t="s">
        <v>42</v>
      </c>
      <c r="O240" s="91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8" t="s">
        <v>147</v>
      </c>
      <c r="AT240" s="248" t="s">
        <v>143</v>
      </c>
      <c r="AU240" s="248" t="s">
        <v>148</v>
      </c>
      <c r="AY240" s="17" t="s">
        <v>140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17" t="s">
        <v>148</v>
      </c>
      <c r="BK240" s="249">
        <f>ROUND(I240*H240,2)</f>
        <v>0</v>
      </c>
      <c r="BL240" s="17" t="s">
        <v>147</v>
      </c>
      <c r="BM240" s="248" t="s">
        <v>312</v>
      </c>
    </row>
    <row r="241" spans="1:65" s="2" customFormat="1" ht="21.75" customHeight="1">
      <c r="A241" s="38"/>
      <c r="B241" s="39"/>
      <c r="C241" s="236" t="s">
        <v>313</v>
      </c>
      <c r="D241" s="236" t="s">
        <v>143</v>
      </c>
      <c r="E241" s="237" t="s">
        <v>314</v>
      </c>
      <c r="F241" s="238" t="s">
        <v>315</v>
      </c>
      <c r="G241" s="239" t="s">
        <v>303</v>
      </c>
      <c r="H241" s="240">
        <v>3.588</v>
      </c>
      <c r="I241" s="241"/>
      <c r="J241" s="242">
        <f>ROUND(I241*H241,2)</f>
        <v>0</v>
      </c>
      <c r="K241" s="243"/>
      <c r="L241" s="44"/>
      <c r="M241" s="244" t="s">
        <v>1</v>
      </c>
      <c r="N241" s="245" t="s">
        <v>42</v>
      </c>
      <c r="O241" s="91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8" t="s">
        <v>147</v>
      </c>
      <c r="AT241" s="248" t="s">
        <v>143</v>
      </c>
      <c r="AU241" s="248" t="s">
        <v>148</v>
      </c>
      <c r="AY241" s="17" t="s">
        <v>140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17" t="s">
        <v>148</v>
      </c>
      <c r="BK241" s="249">
        <f>ROUND(I241*H241,2)</f>
        <v>0</v>
      </c>
      <c r="BL241" s="17" t="s">
        <v>147</v>
      </c>
      <c r="BM241" s="248" t="s">
        <v>316</v>
      </c>
    </row>
    <row r="242" spans="1:63" s="12" customFormat="1" ht="22.8" customHeight="1">
      <c r="A242" s="12"/>
      <c r="B242" s="220"/>
      <c r="C242" s="221"/>
      <c r="D242" s="222" t="s">
        <v>75</v>
      </c>
      <c r="E242" s="234" t="s">
        <v>317</v>
      </c>
      <c r="F242" s="234" t="s">
        <v>318</v>
      </c>
      <c r="G242" s="221"/>
      <c r="H242" s="221"/>
      <c r="I242" s="224"/>
      <c r="J242" s="235">
        <f>BK242</f>
        <v>0</v>
      </c>
      <c r="K242" s="221"/>
      <c r="L242" s="226"/>
      <c r="M242" s="227"/>
      <c r="N242" s="228"/>
      <c r="O242" s="228"/>
      <c r="P242" s="229">
        <f>P243</f>
        <v>0</v>
      </c>
      <c r="Q242" s="228"/>
      <c r="R242" s="229">
        <f>R243</f>
        <v>0</v>
      </c>
      <c r="S242" s="228"/>
      <c r="T242" s="230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1" t="s">
        <v>84</v>
      </c>
      <c r="AT242" s="232" t="s">
        <v>75</v>
      </c>
      <c r="AU242" s="232" t="s">
        <v>84</v>
      </c>
      <c r="AY242" s="231" t="s">
        <v>140</v>
      </c>
      <c r="BK242" s="233">
        <f>BK243</f>
        <v>0</v>
      </c>
    </row>
    <row r="243" spans="1:65" s="2" customFormat="1" ht="16.5" customHeight="1">
      <c r="A243" s="38"/>
      <c r="B243" s="39"/>
      <c r="C243" s="236" t="s">
        <v>319</v>
      </c>
      <c r="D243" s="236" t="s">
        <v>143</v>
      </c>
      <c r="E243" s="237" t="s">
        <v>320</v>
      </c>
      <c r="F243" s="238" t="s">
        <v>321</v>
      </c>
      <c r="G243" s="239" t="s">
        <v>303</v>
      </c>
      <c r="H243" s="240">
        <v>3.869</v>
      </c>
      <c r="I243" s="241"/>
      <c r="J243" s="242">
        <f>ROUND(I243*H243,2)</f>
        <v>0</v>
      </c>
      <c r="K243" s="243"/>
      <c r="L243" s="44"/>
      <c r="M243" s="244" t="s">
        <v>1</v>
      </c>
      <c r="N243" s="245" t="s">
        <v>42</v>
      </c>
      <c r="O243" s="91"/>
      <c r="P243" s="246">
        <f>O243*H243</f>
        <v>0</v>
      </c>
      <c r="Q243" s="246">
        <v>0</v>
      </c>
      <c r="R243" s="246">
        <f>Q243*H243</f>
        <v>0</v>
      </c>
      <c r="S243" s="246">
        <v>0</v>
      </c>
      <c r="T243" s="24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8" t="s">
        <v>147</v>
      </c>
      <c r="AT243" s="248" t="s">
        <v>143</v>
      </c>
      <c r="AU243" s="248" t="s">
        <v>148</v>
      </c>
      <c r="AY243" s="17" t="s">
        <v>140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17" t="s">
        <v>148</v>
      </c>
      <c r="BK243" s="249">
        <f>ROUND(I243*H243,2)</f>
        <v>0</v>
      </c>
      <c r="BL243" s="17" t="s">
        <v>147</v>
      </c>
      <c r="BM243" s="248" t="s">
        <v>322</v>
      </c>
    </row>
    <row r="244" spans="1:63" s="12" customFormat="1" ht="25.9" customHeight="1">
      <c r="A244" s="12"/>
      <c r="B244" s="220"/>
      <c r="C244" s="221"/>
      <c r="D244" s="222" t="s">
        <v>75</v>
      </c>
      <c r="E244" s="223" t="s">
        <v>323</v>
      </c>
      <c r="F244" s="223" t="s">
        <v>324</v>
      </c>
      <c r="G244" s="221"/>
      <c r="H244" s="221"/>
      <c r="I244" s="224"/>
      <c r="J244" s="225">
        <f>BK244</f>
        <v>0</v>
      </c>
      <c r="K244" s="221"/>
      <c r="L244" s="226"/>
      <c r="M244" s="227"/>
      <c r="N244" s="228"/>
      <c r="O244" s="228"/>
      <c r="P244" s="229">
        <f>P245+P253+P255+P269+P278+P287+P300+P322+P355+P357</f>
        <v>0</v>
      </c>
      <c r="Q244" s="228"/>
      <c r="R244" s="229">
        <f>R245+R253+R255+R269+R278+R287+R300+R322+R355+R357</f>
        <v>1.7630725500000002</v>
      </c>
      <c r="S244" s="228"/>
      <c r="T244" s="230">
        <f>T245+T253+T255+T269+T278+T287+T300+T322+T355+T357</f>
        <v>0.020238660000000002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1" t="s">
        <v>148</v>
      </c>
      <c r="AT244" s="232" t="s">
        <v>75</v>
      </c>
      <c r="AU244" s="232" t="s">
        <v>76</v>
      </c>
      <c r="AY244" s="231" t="s">
        <v>140</v>
      </c>
      <c r="BK244" s="233">
        <f>BK245+BK253+BK255+BK269+BK278+BK287+BK300+BK322+BK355+BK357</f>
        <v>0</v>
      </c>
    </row>
    <row r="245" spans="1:63" s="12" customFormat="1" ht="22.8" customHeight="1">
      <c r="A245" s="12"/>
      <c r="B245" s="220"/>
      <c r="C245" s="221"/>
      <c r="D245" s="222" t="s">
        <v>75</v>
      </c>
      <c r="E245" s="234" t="s">
        <v>325</v>
      </c>
      <c r="F245" s="234" t="s">
        <v>326</v>
      </c>
      <c r="G245" s="221"/>
      <c r="H245" s="221"/>
      <c r="I245" s="224"/>
      <c r="J245" s="235">
        <f>BK245</f>
        <v>0</v>
      </c>
      <c r="K245" s="221"/>
      <c r="L245" s="226"/>
      <c r="M245" s="227"/>
      <c r="N245" s="228"/>
      <c r="O245" s="228"/>
      <c r="P245" s="229">
        <f>SUM(P246:P252)</f>
        <v>0</v>
      </c>
      <c r="Q245" s="228"/>
      <c r="R245" s="229">
        <f>SUM(R246:R252)</f>
        <v>0.05927399999999999</v>
      </c>
      <c r="S245" s="228"/>
      <c r="T245" s="230">
        <f>SUM(T246:T252)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31" t="s">
        <v>148</v>
      </c>
      <c r="AT245" s="232" t="s">
        <v>75</v>
      </c>
      <c r="AU245" s="232" t="s">
        <v>84</v>
      </c>
      <c r="AY245" s="231" t="s">
        <v>140</v>
      </c>
      <c r="BK245" s="233">
        <f>SUM(BK246:BK252)</f>
        <v>0</v>
      </c>
    </row>
    <row r="246" spans="1:65" s="2" customFormat="1" ht="21.75" customHeight="1">
      <c r="A246" s="38"/>
      <c r="B246" s="39"/>
      <c r="C246" s="236" t="s">
        <v>327</v>
      </c>
      <c r="D246" s="236" t="s">
        <v>143</v>
      </c>
      <c r="E246" s="237" t="s">
        <v>328</v>
      </c>
      <c r="F246" s="238" t="s">
        <v>329</v>
      </c>
      <c r="G246" s="239" t="s">
        <v>155</v>
      </c>
      <c r="H246" s="240">
        <v>5.822</v>
      </c>
      <c r="I246" s="241"/>
      <c r="J246" s="242">
        <f>ROUND(I246*H246,2)</f>
        <v>0</v>
      </c>
      <c r="K246" s="243"/>
      <c r="L246" s="44"/>
      <c r="M246" s="244" t="s">
        <v>1</v>
      </c>
      <c r="N246" s="245" t="s">
        <v>42</v>
      </c>
      <c r="O246" s="91"/>
      <c r="P246" s="246">
        <f>O246*H246</f>
        <v>0</v>
      </c>
      <c r="Q246" s="246">
        <v>0.0045</v>
      </c>
      <c r="R246" s="246">
        <f>Q246*H246</f>
        <v>0.026198999999999997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246</v>
      </c>
      <c r="AT246" s="248" t="s">
        <v>143</v>
      </c>
      <c r="AU246" s="248" t="s">
        <v>148</v>
      </c>
      <c r="AY246" s="17" t="s">
        <v>140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7" t="s">
        <v>148</v>
      </c>
      <c r="BK246" s="249">
        <f>ROUND(I246*H246,2)</f>
        <v>0</v>
      </c>
      <c r="BL246" s="17" t="s">
        <v>246</v>
      </c>
      <c r="BM246" s="248" t="s">
        <v>330</v>
      </c>
    </row>
    <row r="247" spans="1:51" s="14" customFormat="1" ht="12">
      <c r="A247" s="14"/>
      <c r="B247" s="262"/>
      <c r="C247" s="263"/>
      <c r="D247" s="252" t="s">
        <v>157</v>
      </c>
      <c r="E247" s="264" t="s">
        <v>1</v>
      </c>
      <c r="F247" s="265" t="s">
        <v>210</v>
      </c>
      <c r="G247" s="263"/>
      <c r="H247" s="264" t="s">
        <v>1</v>
      </c>
      <c r="I247" s="266"/>
      <c r="J247" s="263"/>
      <c r="K247" s="263"/>
      <c r="L247" s="267"/>
      <c r="M247" s="268"/>
      <c r="N247" s="269"/>
      <c r="O247" s="269"/>
      <c r="P247" s="269"/>
      <c r="Q247" s="269"/>
      <c r="R247" s="269"/>
      <c r="S247" s="269"/>
      <c r="T247" s="27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1" t="s">
        <v>157</v>
      </c>
      <c r="AU247" s="271" t="s">
        <v>148</v>
      </c>
      <c r="AV247" s="14" t="s">
        <v>84</v>
      </c>
      <c r="AW247" s="14" t="s">
        <v>32</v>
      </c>
      <c r="AX247" s="14" t="s">
        <v>76</v>
      </c>
      <c r="AY247" s="271" t="s">
        <v>140</v>
      </c>
    </row>
    <row r="248" spans="1:51" s="13" customFormat="1" ht="12">
      <c r="A248" s="13"/>
      <c r="B248" s="250"/>
      <c r="C248" s="251"/>
      <c r="D248" s="252" t="s">
        <v>157</v>
      </c>
      <c r="E248" s="253" t="s">
        <v>1</v>
      </c>
      <c r="F248" s="254" t="s">
        <v>331</v>
      </c>
      <c r="G248" s="251"/>
      <c r="H248" s="255">
        <v>5.822</v>
      </c>
      <c r="I248" s="256"/>
      <c r="J248" s="251"/>
      <c r="K248" s="251"/>
      <c r="L248" s="257"/>
      <c r="M248" s="258"/>
      <c r="N248" s="259"/>
      <c r="O248" s="259"/>
      <c r="P248" s="259"/>
      <c r="Q248" s="259"/>
      <c r="R248" s="259"/>
      <c r="S248" s="259"/>
      <c r="T248" s="26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1" t="s">
        <v>157</v>
      </c>
      <c r="AU248" s="261" t="s">
        <v>148</v>
      </c>
      <c r="AV248" s="13" t="s">
        <v>148</v>
      </c>
      <c r="AW248" s="13" t="s">
        <v>32</v>
      </c>
      <c r="AX248" s="13" t="s">
        <v>84</v>
      </c>
      <c r="AY248" s="261" t="s">
        <v>140</v>
      </c>
    </row>
    <row r="249" spans="1:65" s="2" customFormat="1" ht="21.75" customHeight="1">
      <c r="A249" s="38"/>
      <c r="B249" s="39"/>
      <c r="C249" s="236" t="s">
        <v>332</v>
      </c>
      <c r="D249" s="236" t="s">
        <v>143</v>
      </c>
      <c r="E249" s="237" t="s">
        <v>333</v>
      </c>
      <c r="F249" s="238" t="s">
        <v>334</v>
      </c>
      <c r="G249" s="239" t="s">
        <v>155</v>
      </c>
      <c r="H249" s="240">
        <v>7.35</v>
      </c>
      <c r="I249" s="241"/>
      <c r="J249" s="242">
        <f>ROUND(I249*H249,2)</f>
        <v>0</v>
      </c>
      <c r="K249" s="243"/>
      <c r="L249" s="44"/>
      <c r="M249" s="244" t="s">
        <v>1</v>
      </c>
      <c r="N249" s="245" t="s">
        <v>42</v>
      </c>
      <c r="O249" s="91"/>
      <c r="P249" s="246">
        <f>O249*H249</f>
        <v>0</v>
      </c>
      <c r="Q249" s="246">
        <v>0.0045</v>
      </c>
      <c r="R249" s="246">
        <f>Q249*H249</f>
        <v>0.03307499999999999</v>
      </c>
      <c r="S249" s="246">
        <v>0</v>
      </c>
      <c r="T249" s="24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8" t="s">
        <v>246</v>
      </c>
      <c r="AT249" s="248" t="s">
        <v>143</v>
      </c>
      <c r="AU249" s="248" t="s">
        <v>148</v>
      </c>
      <c r="AY249" s="17" t="s">
        <v>140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17" t="s">
        <v>148</v>
      </c>
      <c r="BK249" s="249">
        <f>ROUND(I249*H249,2)</f>
        <v>0</v>
      </c>
      <c r="BL249" s="17" t="s">
        <v>246</v>
      </c>
      <c r="BM249" s="248" t="s">
        <v>335</v>
      </c>
    </row>
    <row r="250" spans="1:51" s="14" customFormat="1" ht="12">
      <c r="A250" s="14"/>
      <c r="B250" s="262"/>
      <c r="C250" s="263"/>
      <c r="D250" s="252" t="s">
        <v>157</v>
      </c>
      <c r="E250" s="264" t="s">
        <v>1</v>
      </c>
      <c r="F250" s="265" t="s">
        <v>210</v>
      </c>
      <c r="G250" s="263"/>
      <c r="H250" s="264" t="s">
        <v>1</v>
      </c>
      <c r="I250" s="266"/>
      <c r="J250" s="263"/>
      <c r="K250" s="263"/>
      <c r="L250" s="267"/>
      <c r="M250" s="268"/>
      <c r="N250" s="269"/>
      <c r="O250" s="269"/>
      <c r="P250" s="269"/>
      <c r="Q250" s="269"/>
      <c r="R250" s="269"/>
      <c r="S250" s="269"/>
      <c r="T250" s="27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1" t="s">
        <v>157</v>
      </c>
      <c r="AU250" s="271" t="s">
        <v>148</v>
      </c>
      <c r="AV250" s="14" t="s">
        <v>84</v>
      </c>
      <c r="AW250" s="14" t="s">
        <v>32</v>
      </c>
      <c r="AX250" s="14" t="s">
        <v>76</v>
      </c>
      <c r="AY250" s="271" t="s">
        <v>140</v>
      </c>
    </row>
    <row r="251" spans="1:51" s="13" customFormat="1" ht="12">
      <c r="A251" s="13"/>
      <c r="B251" s="250"/>
      <c r="C251" s="251"/>
      <c r="D251" s="252" t="s">
        <v>157</v>
      </c>
      <c r="E251" s="253" t="s">
        <v>1</v>
      </c>
      <c r="F251" s="254" t="s">
        <v>336</v>
      </c>
      <c r="G251" s="251"/>
      <c r="H251" s="255">
        <v>7.35</v>
      </c>
      <c r="I251" s="256"/>
      <c r="J251" s="251"/>
      <c r="K251" s="251"/>
      <c r="L251" s="257"/>
      <c r="M251" s="258"/>
      <c r="N251" s="259"/>
      <c r="O251" s="259"/>
      <c r="P251" s="259"/>
      <c r="Q251" s="259"/>
      <c r="R251" s="259"/>
      <c r="S251" s="259"/>
      <c r="T251" s="26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1" t="s">
        <v>157</v>
      </c>
      <c r="AU251" s="261" t="s">
        <v>148</v>
      </c>
      <c r="AV251" s="13" t="s">
        <v>148</v>
      </c>
      <c r="AW251" s="13" t="s">
        <v>32</v>
      </c>
      <c r="AX251" s="13" t="s">
        <v>84</v>
      </c>
      <c r="AY251" s="261" t="s">
        <v>140</v>
      </c>
    </row>
    <row r="252" spans="1:65" s="2" customFormat="1" ht="21.75" customHeight="1">
      <c r="A252" s="38"/>
      <c r="B252" s="39"/>
      <c r="C252" s="236" t="s">
        <v>337</v>
      </c>
      <c r="D252" s="236" t="s">
        <v>143</v>
      </c>
      <c r="E252" s="237" t="s">
        <v>338</v>
      </c>
      <c r="F252" s="238" t="s">
        <v>339</v>
      </c>
      <c r="G252" s="239" t="s">
        <v>303</v>
      </c>
      <c r="H252" s="240">
        <v>0.059</v>
      </c>
      <c r="I252" s="241"/>
      <c r="J252" s="242">
        <f>ROUND(I252*H252,2)</f>
        <v>0</v>
      </c>
      <c r="K252" s="243"/>
      <c r="L252" s="44"/>
      <c r="M252" s="244" t="s">
        <v>1</v>
      </c>
      <c r="N252" s="245" t="s">
        <v>42</v>
      </c>
      <c r="O252" s="91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8" t="s">
        <v>246</v>
      </c>
      <c r="AT252" s="248" t="s">
        <v>143</v>
      </c>
      <c r="AU252" s="248" t="s">
        <v>148</v>
      </c>
      <c r="AY252" s="17" t="s">
        <v>140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7" t="s">
        <v>148</v>
      </c>
      <c r="BK252" s="249">
        <f>ROUND(I252*H252,2)</f>
        <v>0</v>
      </c>
      <c r="BL252" s="17" t="s">
        <v>246</v>
      </c>
      <c r="BM252" s="248" t="s">
        <v>340</v>
      </c>
    </row>
    <row r="253" spans="1:63" s="12" customFormat="1" ht="22.8" customHeight="1">
      <c r="A253" s="12"/>
      <c r="B253" s="220"/>
      <c r="C253" s="221"/>
      <c r="D253" s="222" t="s">
        <v>75</v>
      </c>
      <c r="E253" s="234" t="s">
        <v>341</v>
      </c>
      <c r="F253" s="234" t="s">
        <v>342</v>
      </c>
      <c r="G253" s="221"/>
      <c r="H253" s="221"/>
      <c r="I253" s="224"/>
      <c r="J253" s="235">
        <f>BK253</f>
        <v>0</v>
      </c>
      <c r="K253" s="221"/>
      <c r="L253" s="226"/>
      <c r="M253" s="227"/>
      <c r="N253" s="228"/>
      <c r="O253" s="228"/>
      <c r="P253" s="229">
        <f>P254</f>
        <v>0</v>
      </c>
      <c r="Q253" s="228"/>
      <c r="R253" s="229">
        <f>R254</f>
        <v>0</v>
      </c>
      <c r="S253" s="228"/>
      <c r="T253" s="230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31" t="s">
        <v>148</v>
      </c>
      <c r="AT253" s="232" t="s">
        <v>75</v>
      </c>
      <c r="AU253" s="232" t="s">
        <v>84</v>
      </c>
      <c r="AY253" s="231" t="s">
        <v>140</v>
      </c>
      <c r="BK253" s="233">
        <f>BK254</f>
        <v>0</v>
      </c>
    </row>
    <row r="254" spans="1:65" s="2" customFormat="1" ht="16.5" customHeight="1">
      <c r="A254" s="38"/>
      <c r="B254" s="39"/>
      <c r="C254" s="236" t="s">
        <v>343</v>
      </c>
      <c r="D254" s="236" t="s">
        <v>143</v>
      </c>
      <c r="E254" s="237" t="s">
        <v>344</v>
      </c>
      <c r="F254" s="238" t="s">
        <v>345</v>
      </c>
      <c r="G254" s="239" t="s">
        <v>346</v>
      </c>
      <c r="H254" s="240">
        <v>1</v>
      </c>
      <c r="I254" s="241"/>
      <c r="J254" s="242">
        <f>ROUND(I254*H254,2)</f>
        <v>0</v>
      </c>
      <c r="K254" s="243"/>
      <c r="L254" s="44"/>
      <c r="M254" s="244" t="s">
        <v>1</v>
      </c>
      <c r="N254" s="245" t="s">
        <v>42</v>
      </c>
      <c r="O254" s="91"/>
      <c r="P254" s="246">
        <f>O254*H254</f>
        <v>0</v>
      </c>
      <c r="Q254" s="246">
        <v>0</v>
      </c>
      <c r="R254" s="246">
        <f>Q254*H254</f>
        <v>0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246</v>
      </c>
      <c r="AT254" s="248" t="s">
        <v>143</v>
      </c>
      <c r="AU254" s="248" t="s">
        <v>148</v>
      </c>
      <c r="AY254" s="17" t="s">
        <v>140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148</v>
      </c>
      <c r="BK254" s="249">
        <f>ROUND(I254*H254,2)</f>
        <v>0</v>
      </c>
      <c r="BL254" s="17" t="s">
        <v>246</v>
      </c>
      <c r="BM254" s="248" t="s">
        <v>347</v>
      </c>
    </row>
    <row r="255" spans="1:63" s="12" customFormat="1" ht="22.8" customHeight="1">
      <c r="A255" s="12"/>
      <c r="B255" s="220"/>
      <c r="C255" s="221"/>
      <c r="D255" s="222" t="s">
        <v>75</v>
      </c>
      <c r="E255" s="234" t="s">
        <v>348</v>
      </c>
      <c r="F255" s="234" t="s">
        <v>349</v>
      </c>
      <c r="G255" s="221"/>
      <c r="H255" s="221"/>
      <c r="I255" s="224"/>
      <c r="J255" s="235">
        <f>BK255</f>
        <v>0</v>
      </c>
      <c r="K255" s="221"/>
      <c r="L255" s="226"/>
      <c r="M255" s="227"/>
      <c r="N255" s="228"/>
      <c r="O255" s="228"/>
      <c r="P255" s="229">
        <f>SUM(P256:P268)</f>
        <v>0</v>
      </c>
      <c r="Q255" s="228"/>
      <c r="R255" s="229">
        <f>SUM(R256:R268)</f>
        <v>0.10823</v>
      </c>
      <c r="S255" s="228"/>
      <c r="T255" s="230">
        <f>SUM(T256:T268)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1" t="s">
        <v>148</v>
      </c>
      <c r="AT255" s="232" t="s">
        <v>75</v>
      </c>
      <c r="AU255" s="232" t="s">
        <v>84</v>
      </c>
      <c r="AY255" s="231" t="s">
        <v>140</v>
      </c>
      <c r="BK255" s="233">
        <f>SUM(BK256:BK268)</f>
        <v>0</v>
      </c>
    </row>
    <row r="256" spans="1:65" s="2" customFormat="1" ht="21.75" customHeight="1">
      <c r="A256" s="38"/>
      <c r="B256" s="39"/>
      <c r="C256" s="236" t="s">
        <v>350</v>
      </c>
      <c r="D256" s="236" t="s">
        <v>143</v>
      </c>
      <c r="E256" s="237" t="s">
        <v>351</v>
      </c>
      <c r="F256" s="238" t="s">
        <v>352</v>
      </c>
      <c r="G256" s="239" t="s">
        <v>253</v>
      </c>
      <c r="H256" s="240">
        <v>1</v>
      </c>
      <c r="I256" s="241"/>
      <c r="J256" s="242">
        <f>ROUND(I256*H256,2)</f>
        <v>0</v>
      </c>
      <c r="K256" s="243"/>
      <c r="L256" s="44"/>
      <c r="M256" s="244" t="s">
        <v>1</v>
      </c>
      <c r="N256" s="245" t="s">
        <v>42</v>
      </c>
      <c r="O256" s="91"/>
      <c r="P256" s="246">
        <f>O256*H256</f>
        <v>0</v>
      </c>
      <c r="Q256" s="246">
        <v>0.01692</v>
      </c>
      <c r="R256" s="246">
        <f>Q256*H256</f>
        <v>0.01692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246</v>
      </c>
      <c r="AT256" s="248" t="s">
        <v>143</v>
      </c>
      <c r="AU256" s="248" t="s">
        <v>148</v>
      </c>
      <c r="AY256" s="17" t="s">
        <v>140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7" t="s">
        <v>148</v>
      </c>
      <c r="BK256" s="249">
        <f>ROUND(I256*H256,2)</f>
        <v>0</v>
      </c>
      <c r="BL256" s="17" t="s">
        <v>246</v>
      </c>
      <c r="BM256" s="248" t="s">
        <v>353</v>
      </c>
    </row>
    <row r="257" spans="1:65" s="2" customFormat="1" ht="21.75" customHeight="1">
      <c r="A257" s="38"/>
      <c r="B257" s="39"/>
      <c r="C257" s="236" t="s">
        <v>354</v>
      </c>
      <c r="D257" s="236" t="s">
        <v>143</v>
      </c>
      <c r="E257" s="237" t="s">
        <v>355</v>
      </c>
      <c r="F257" s="238" t="s">
        <v>356</v>
      </c>
      <c r="G257" s="239" t="s">
        <v>253</v>
      </c>
      <c r="H257" s="240">
        <v>1</v>
      </c>
      <c r="I257" s="241"/>
      <c r="J257" s="242">
        <f>ROUND(I257*H257,2)</f>
        <v>0</v>
      </c>
      <c r="K257" s="243"/>
      <c r="L257" s="44"/>
      <c r="M257" s="244" t="s">
        <v>1</v>
      </c>
      <c r="N257" s="245" t="s">
        <v>42</v>
      </c>
      <c r="O257" s="91"/>
      <c r="P257" s="246">
        <f>O257*H257</f>
        <v>0</v>
      </c>
      <c r="Q257" s="246">
        <v>0.02775</v>
      </c>
      <c r="R257" s="246">
        <f>Q257*H257</f>
        <v>0.02775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246</v>
      </c>
      <c r="AT257" s="248" t="s">
        <v>143</v>
      </c>
      <c r="AU257" s="248" t="s">
        <v>148</v>
      </c>
      <c r="AY257" s="17" t="s">
        <v>140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7" t="s">
        <v>148</v>
      </c>
      <c r="BK257" s="249">
        <f>ROUND(I257*H257,2)</f>
        <v>0</v>
      </c>
      <c r="BL257" s="17" t="s">
        <v>246</v>
      </c>
      <c r="BM257" s="248" t="s">
        <v>357</v>
      </c>
    </row>
    <row r="258" spans="1:65" s="2" customFormat="1" ht="21.75" customHeight="1">
      <c r="A258" s="38"/>
      <c r="B258" s="39"/>
      <c r="C258" s="236" t="s">
        <v>358</v>
      </c>
      <c r="D258" s="236" t="s">
        <v>143</v>
      </c>
      <c r="E258" s="237" t="s">
        <v>359</v>
      </c>
      <c r="F258" s="238" t="s">
        <v>360</v>
      </c>
      <c r="G258" s="239" t="s">
        <v>253</v>
      </c>
      <c r="H258" s="240">
        <v>1</v>
      </c>
      <c r="I258" s="241"/>
      <c r="J258" s="242">
        <f>ROUND(I258*H258,2)</f>
        <v>0</v>
      </c>
      <c r="K258" s="243"/>
      <c r="L258" s="44"/>
      <c r="M258" s="244" t="s">
        <v>1</v>
      </c>
      <c r="N258" s="245" t="s">
        <v>42</v>
      </c>
      <c r="O258" s="91"/>
      <c r="P258" s="246">
        <f>O258*H258</f>
        <v>0</v>
      </c>
      <c r="Q258" s="246">
        <v>0.03486</v>
      </c>
      <c r="R258" s="246">
        <f>Q258*H258</f>
        <v>0.03486</v>
      </c>
      <c r="S258" s="246">
        <v>0</v>
      </c>
      <c r="T258" s="24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8" t="s">
        <v>246</v>
      </c>
      <c r="AT258" s="248" t="s">
        <v>143</v>
      </c>
      <c r="AU258" s="248" t="s">
        <v>148</v>
      </c>
      <c r="AY258" s="17" t="s">
        <v>140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17" t="s">
        <v>148</v>
      </c>
      <c r="BK258" s="249">
        <f>ROUND(I258*H258,2)</f>
        <v>0</v>
      </c>
      <c r="BL258" s="17" t="s">
        <v>246</v>
      </c>
      <c r="BM258" s="248" t="s">
        <v>361</v>
      </c>
    </row>
    <row r="259" spans="1:65" s="2" customFormat="1" ht="21.75" customHeight="1">
      <c r="A259" s="38"/>
      <c r="B259" s="39"/>
      <c r="C259" s="236" t="s">
        <v>362</v>
      </c>
      <c r="D259" s="236" t="s">
        <v>143</v>
      </c>
      <c r="E259" s="237" t="s">
        <v>363</v>
      </c>
      <c r="F259" s="238" t="s">
        <v>364</v>
      </c>
      <c r="G259" s="239" t="s">
        <v>253</v>
      </c>
      <c r="H259" s="240">
        <v>1</v>
      </c>
      <c r="I259" s="241"/>
      <c r="J259" s="242">
        <f>ROUND(I259*H259,2)</f>
        <v>0</v>
      </c>
      <c r="K259" s="243"/>
      <c r="L259" s="44"/>
      <c r="M259" s="244" t="s">
        <v>1</v>
      </c>
      <c r="N259" s="245" t="s">
        <v>42</v>
      </c>
      <c r="O259" s="91"/>
      <c r="P259" s="246">
        <f>O259*H259</f>
        <v>0</v>
      </c>
      <c r="Q259" s="246">
        <v>0.01937</v>
      </c>
      <c r="R259" s="246">
        <f>Q259*H259</f>
        <v>0.01937</v>
      </c>
      <c r="S259" s="246">
        <v>0</v>
      </c>
      <c r="T259" s="24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8" t="s">
        <v>246</v>
      </c>
      <c r="AT259" s="248" t="s">
        <v>143</v>
      </c>
      <c r="AU259" s="248" t="s">
        <v>148</v>
      </c>
      <c r="AY259" s="17" t="s">
        <v>140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17" t="s">
        <v>148</v>
      </c>
      <c r="BK259" s="249">
        <f>ROUND(I259*H259,2)</f>
        <v>0</v>
      </c>
      <c r="BL259" s="17" t="s">
        <v>246</v>
      </c>
      <c r="BM259" s="248" t="s">
        <v>365</v>
      </c>
    </row>
    <row r="260" spans="1:65" s="2" customFormat="1" ht="21.75" customHeight="1">
      <c r="A260" s="38"/>
      <c r="B260" s="39"/>
      <c r="C260" s="236" t="s">
        <v>366</v>
      </c>
      <c r="D260" s="236" t="s">
        <v>143</v>
      </c>
      <c r="E260" s="237" t="s">
        <v>367</v>
      </c>
      <c r="F260" s="238" t="s">
        <v>368</v>
      </c>
      <c r="G260" s="239" t="s">
        <v>253</v>
      </c>
      <c r="H260" s="240">
        <v>1</v>
      </c>
      <c r="I260" s="241"/>
      <c r="J260" s="242">
        <f>ROUND(I260*H260,2)</f>
        <v>0</v>
      </c>
      <c r="K260" s="243"/>
      <c r="L260" s="44"/>
      <c r="M260" s="244" t="s">
        <v>1</v>
      </c>
      <c r="N260" s="245" t="s">
        <v>42</v>
      </c>
      <c r="O260" s="91"/>
      <c r="P260" s="246">
        <f>O260*H260</f>
        <v>0</v>
      </c>
      <c r="Q260" s="246">
        <v>0.0011</v>
      </c>
      <c r="R260" s="246">
        <f>Q260*H260</f>
        <v>0.0011</v>
      </c>
      <c r="S260" s="246">
        <v>0</v>
      </c>
      <c r="T260" s="24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8" t="s">
        <v>246</v>
      </c>
      <c r="AT260" s="248" t="s">
        <v>143</v>
      </c>
      <c r="AU260" s="248" t="s">
        <v>148</v>
      </c>
      <c r="AY260" s="17" t="s">
        <v>140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17" t="s">
        <v>148</v>
      </c>
      <c r="BK260" s="249">
        <f>ROUND(I260*H260,2)</f>
        <v>0</v>
      </c>
      <c r="BL260" s="17" t="s">
        <v>246</v>
      </c>
      <c r="BM260" s="248" t="s">
        <v>369</v>
      </c>
    </row>
    <row r="261" spans="1:65" s="2" customFormat="1" ht="21.75" customHeight="1">
      <c r="A261" s="38"/>
      <c r="B261" s="39"/>
      <c r="C261" s="236" t="s">
        <v>370</v>
      </c>
      <c r="D261" s="236" t="s">
        <v>143</v>
      </c>
      <c r="E261" s="237" t="s">
        <v>371</v>
      </c>
      <c r="F261" s="238" t="s">
        <v>372</v>
      </c>
      <c r="G261" s="239" t="s">
        <v>253</v>
      </c>
      <c r="H261" s="240">
        <v>1</v>
      </c>
      <c r="I261" s="241"/>
      <c r="J261" s="242">
        <f>ROUND(I261*H261,2)</f>
        <v>0</v>
      </c>
      <c r="K261" s="243"/>
      <c r="L261" s="44"/>
      <c r="M261" s="244" t="s">
        <v>1</v>
      </c>
      <c r="N261" s="245" t="s">
        <v>42</v>
      </c>
      <c r="O261" s="91"/>
      <c r="P261" s="246">
        <f>O261*H261</f>
        <v>0</v>
      </c>
      <c r="Q261" s="246">
        <v>0.0018</v>
      </c>
      <c r="R261" s="246">
        <f>Q261*H261</f>
        <v>0.0018</v>
      </c>
      <c r="S261" s="246">
        <v>0</v>
      </c>
      <c r="T261" s="24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8" t="s">
        <v>246</v>
      </c>
      <c r="AT261" s="248" t="s">
        <v>143</v>
      </c>
      <c r="AU261" s="248" t="s">
        <v>148</v>
      </c>
      <c r="AY261" s="17" t="s">
        <v>140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7" t="s">
        <v>148</v>
      </c>
      <c r="BK261" s="249">
        <f>ROUND(I261*H261,2)</f>
        <v>0</v>
      </c>
      <c r="BL261" s="17" t="s">
        <v>246</v>
      </c>
      <c r="BM261" s="248" t="s">
        <v>373</v>
      </c>
    </row>
    <row r="262" spans="1:65" s="2" customFormat="1" ht="21.75" customHeight="1">
      <c r="A262" s="38"/>
      <c r="B262" s="39"/>
      <c r="C262" s="236" t="s">
        <v>374</v>
      </c>
      <c r="D262" s="236" t="s">
        <v>143</v>
      </c>
      <c r="E262" s="237" t="s">
        <v>375</v>
      </c>
      <c r="F262" s="238" t="s">
        <v>376</v>
      </c>
      <c r="G262" s="239" t="s">
        <v>253</v>
      </c>
      <c r="H262" s="240">
        <v>1</v>
      </c>
      <c r="I262" s="241"/>
      <c r="J262" s="242">
        <f>ROUND(I262*H262,2)</f>
        <v>0</v>
      </c>
      <c r="K262" s="243"/>
      <c r="L262" s="44"/>
      <c r="M262" s="244" t="s">
        <v>1</v>
      </c>
      <c r="N262" s="245" t="s">
        <v>42</v>
      </c>
      <c r="O262" s="91"/>
      <c r="P262" s="246">
        <f>O262*H262</f>
        <v>0</v>
      </c>
      <c r="Q262" s="246">
        <v>0.00284</v>
      </c>
      <c r="R262" s="246">
        <f>Q262*H262</f>
        <v>0.00284</v>
      </c>
      <c r="S262" s="246">
        <v>0</v>
      </c>
      <c r="T262" s="24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8" t="s">
        <v>246</v>
      </c>
      <c r="AT262" s="248" t="s">
        <v>143</v>
      </c>
      <c r="AU262" s="248" t="s">
        <v>148</v>
      </c>
      <c r="AY262" s="17" t="s">
        <v>140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17" t="s">
        <v>148</v>
      </c>
      <c r="BK262" s="249">
        <f>ROUND(I262*H262,2)</f>
        <v>0</v>
      </c>
      <c r="BL262" s="17" t="s">
        <v>246</v>
      </c>
      <c r="BM262" s="248" t="s">
        <v>377</v>
      </c>
    </row>
    <row r="263" spans="1:65" s="2" customFormat="1" ht="21.75" customHeight="1">
      <c r="A263" s="38"/>
      <c r="B263" s="39"/>
      <c r="C263" s="236" t="s">
        <v>378</v>
      </c>
      <c r="D263" s="236" t="s">
        <v>143</v>
      </c>
      <c r="E263" s="237" t="s">
        <v>379</v>
      </c>
      <c r="F263" s="238" t="s">
        <v>380</v>
      </c>
      <c r="G263" s="239" t="s">
        <v>253</v>
      </c>
      <c r="H263" s="240">
        <v>1</v>
      </c>
      <c r="I263" s="241"/>
      <c r="J263" s="242">
        <f>ROUND(I263*H263,2)</f>
        <v>0</v>
      </c>
      <c r="K263" s="243"/>
      <c r="L263" s="44"/>
      <c r="M263" s="244" t="s">
        <v>1</v>
      </c>
      <c r="N263" s="245" t="s">
        <v>42</v>
      </c>
      <c r="O263" s="91"/>
      <c r="P263" s="246">
        <f>O263*H263</f>
        <v>0</v>
      </c>
      <c r="Q263" s="246">
        <v>0.00185</v>
      </c>
      <c r="R263" s="246">
        <f>Q263*H263</f>
        <v>0.00185</v>
      </c>
      <c r="S263" s="246">
        <v>0</v>
      </c>
      <c r="T263" s="24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8" t="s">
        <v>246</v>
      </c>
      <c r="AT263" s="248" t="s">
        <v>143</v>
      </c>
      <c r="AU263" s="248" t="s">
        <v>148</v>
      </c>
      <c r="AY263" s="17" t="s">
        <v>140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17" t="s">
        <v>148</v>
      </c>
      <c r="BK263" s="249">
        <f>ROUND(I263*H263,2)</f>
        <v>0</v>
      </c>
      <c r="BL263" s="17" t="s">
        <v>246</v>
      </c>
      <c r="BM263" s="248" t="s">
        <v>381</v>
      </c>
    </row>
    <row r="264" spans="1:65" s="2" customFormat="1" ht="21.75" customHeight="1">
      <c r="A264" s="38"/>
      <c r="B264" s="39"/>
      <c r="C264" s="236" t="s">
        <v>382</v>
      </c>
      <c r="D264" s="236" t="s">
        <v>143</v>
      </c>
      <c r="E264" s="237" t="s">
        <v>383</v>
      </c>
      <c r="F264" s="238" t="s">
        <v>384</v>
      </c>
      <c r="G264" s="239" t="s">
        <v>146</v>
      </c>
      <c r="H264" s="240">
        <v>1</v>
      </c>
      <c r="I264" s="241"/>
      <c r="J264" s="242">
        <f>ROUND(I264*H264,2)</f>
        <v>0</v>
      </c>
      <c r="K264" s="243"/>
      <c r="L264" s="44"/>
      <c r="M264" s="244" t="s">
        <v>1</v>
      </c>
      <c r="N264" s="245" t="s">
        <v>42</v>
      </c>
      <c r="O264" s="91"/>
      <c r="P264" s="246">
        <f>O264*H264</f>
        <v>0</v>
      </c>
      <c r="Q264" s="246">
        <v>0.00027</v>
      </c>
      <c r="R264" s="246">
        <f>Q264*H264</f>
        <v>0.00027</v>
      </c>
      <c r="S264" s="246">
        <v>0</v>
      </c>
      <c r="T264" s="24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8" t="s">
        <v>246</v>
      </c>
      <c r="AT264" s="248" t="s">
        <v>143</v>
      </c>
      <c r="AU264" s="248" t="s">
        <v>148</v>
      </c>
      <c r="AY264" s="17" t="s">
        <v>140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148</v>
      </c>
      <c r="BK264" s="249">
        <f>ROUND(I264*H264,2)</f>
        <v>0</v>
      </c>
      <c r="BL264" s="17" t="s">
        <v>246</v>
      </c>
      <c r="BM264" s="248" t="s">
        <v>385</v>
      </c>
    </row>
    <row r="265" spans="1:65" s="2" customFormat="1" ht="21.75" customHeight="1">
      <c r="A265" s="38"/>
      <c r="B265" s="39"/>
      <c r="C265" s="236" t="s">
        <v>386</v>
      </c>
      <c r="D265" s="236" t="s">
        <v>143</v>
      </c>
      <c r="E265" s="237" t="s">
        <v>387</v>
      </c>
      <c r="F265" s="238" t="s">
        <v>388</v>
      </c>
      <c r="G265" s="239" t="s">
        <v>146</v>
      </c>
      <c r="H265" s="240">
        <v>1</v>
      </c>
      <c r="I265" s="241"/>
      <c r="J265" s="242">
        <f>ROUND(I265*H265,2)</f>
        <v>0</v>
      </c>
      <c r="K265" s="243"/>
      <c r="L265" s="44"/>
      <c r="M265" s="244" t="s">
        <v>1</v>
      </c>
      <c r="N265" s="245" t="s">
        <v>42</v>
      </c>
      <c r="O265" s="91"/>
      <c r="P265" s="246">
        <f>O265*H265</f>
        <v>0</v>
      </c>
      <c r="Q265" s="246">
        <v>0.00047</v>
      </c>
      <c r="R265" s="246">
        <f>Q265*H265</f>
        <v>0.00047</v>
      </c>
      <c r="S265" s="246">
        <v>0</v>
      </c>
      <c r="T265" s="24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8" t="s">
        <v>246</v>
      </c>
      <c r="AT265" s="248" t="s">
        <v>143</v>
      </c>
      <c r="AU265" s="248" t="s">
        <v>148</v>
      </c>
      <c r="AY265" s="17" t="s">
        <v>140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7" t="s">
        <v>148</v>
      </c>
      <c r="BK265" s="249">
        <f>ROUND(I265*H265,2)</f>
        <v>0</v>
      </c>
      <c r="BL265" s="17" t="s">
        <v>246</v>
      </c>
      <c r="BM265" s="248" t="s">
        <v>389</v>
      </c>
    </row>
    <row r="266" spans="1:65" s="2" customFormat="1" ht="16.5" customHeight="1">
      <c r="A266" s="38"/>
      <c r="B266" s="39"/>
      <c r="C266" s="236" t="s">
        <v>390</v>
      </c>
      <c r="D266" s="236" t="s">
        <v>143</v>
      </c>
      <c r="E266" s="237" t="s">
        <v>391</v>
      </c>
      <c r="F266" s="238" t="s">
        <v>392</v>
      </c>
      <c r="G266" s="239" t="s">
        <v>146</v>
      </c>
      <c r="H266" s="240">
        <v>1</v>
      </c>
      <c r="I266" s="241"/>
      <c r="J266" s="242">
        <f>ROUND(I266*H266,2)</f>
        <v>0</v>
      </c>
      <c r="K266" s="243"/>
      <c r="L266" s="44"/>
      <c r="M266" s="244" t="s">
        <v>1</v>
      </c>
      <c r="N266" s="245" t="s">
        <v>42</v>
      </c>
      <c r="O266" s="91"/>
      <c r="P266" s="246">
        <f>O266*H266</f>
        <v>0</v>
      </c>
      <c r="Q266" s="246">
        <v>0.001</v>
      </c>
      <c r="R266" s="246">
        <f>Q266*H266</f>
        <v>0.001</v>
      </c>
      <c r="S266" s="246">
        <v>0</v>
      </c>
      <c r="T266" s="24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8" t="s">
        <v>246</v>
      </c>
      <c r="AT266" s="248" t="s">
        <v>143</v>
      </c>
      <c r="AU266" s="248" t="s">
        <v>148</v>
      </c>
      <c r="AY266" s="17" t="s">
        <v>140</v>
      </c>
      <c r="BE266" s="249">
        <f>IF(N266="základní",J266,0)</f>
        <v>0</v>
      </c>
      <c r="BF266" s="249">
        <f>IF(N266="snížená",J266,0)</f>
        <v>0</v>
      </c>
      <c r="BG266" s="249">
        <f>IF(N266="zákl. přenesená",J266,0)</f>
        <v>0</v>
      </c>
      <c r="BH266" s="249">
        <f>IF(N266="sníž. přenesená",J266,0)</f>
        <v>0</v>
      </c>
      <c r="BI266" s="249">
        <f>IF(N266="nulová",J266,0)</f>
        <v>0</v>
      </c>
      <c r="BJ266" s="17" t="s">
        <v>148</v>
      </c>
      <c r="BK266" s="249">
        <f>ROUND(I266*H266,2)</f>
        <v>0</v>
      </c>
      <c r="BL266" s="17" t="s">
        <v>246</v>
      </c>
      <c r="BM266" s="248" t="s">
        <v>393</v>
      </c>
    </row>
    <row r="267" spans="1:65" s="2" customFormat="1" ht="16.5" customHeight="1">
      <c r="A267" s="38"/>
      <c r="B267" s="39"/>
      <c r="C267" s="236" t="s">
        <v>394</v>
      </c>
      <c r="D267" s="236" t="s">
        <v>143</v>
      </c>
      <c r="E267" s="237" t="s">
        <v>395</v>
      </c>
      <c r="F267" s="238" t="s">
        <v>396</v>
      </c>
      <c r="G267" s="239" t="s">
        <v>346</v>
      </c>
      <c r="H267" s="240">
        <v>1</v>
      </c>
      <c r="I267" s="241"/>
      <c r="J267" s="242">
        <f>ROUND(I267*H267,2)</f>
        <v>0</v>
      </c>
      <c r="K267" s="243"/>
      <c r="L267" s="44"/>
      <c r="M267" s="244" t="s">
        <v>1</v>
      </c>
      <c r="N267" s="245" t="s">
        <v>42</v>
      </c>
      <c r="O267" s="91"/>
      <c r="P267" s="246">
        <f>O267*H267</f>
        <v>0</v>
      </c>
      <c r="Q267" s="246">
        <v>0</v>
      </c>
      <c r="R267" s="246">
        <f>Q267*H267</f>
        <v>0</v>
      </c>
      <c r="S267" s="246">
        <v>0</v>
      </c>
      <c r="T267" s="24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8" t="s">
        <v>246</v>
      </c>
      <c r="AT267" s="248" t="s">
        <v>143</v>
      </c>
      <c r="AU267" s="248" t="s">
        <v>148</v>
      </c>
      <c r="AY267" s="17" t="s">
        <v>140</v>
      </c>
      <c r="BE267" s="249">
        <f>IF(N267="základní",J267,0)</f>
        <v>0</v>
      </c>
      <c r="BF267" s="249">
        <f>IF(N267="snížená",J267,0)</f>
        <v>0</v>
      </c>
      <c r="BG267" s="249">
        <f>IF(N267="zákl. přenesená",J267,0)</f>
        <v>0</v>
      </c>
      <c r="BH267" s="249">
        <f>IF(N267="sníž. přenesená",J267,0)</f>
        <v>0</v>
      </c>
      <c r="BI267" s="249">
        <f>IF(N267="nulová",J267,0)</f>
        <v>0</v>
      </c>
      <c r="BJ267" s="17" t="s">
        <v>148</v>
      </c>
      <c r="BK267" s="249">
        <f>ROUND(I267*H267,2)</f>
        <v>0</v>
      </c>
      <c r="BL267" s="17" t="s">
        <v>246</v>
      </c>
      <c r="BM267" s="248" t="s">
        <v>397</v>
      </c>
    </row>
    <row r="268" spans="1:65" s="2" customFormat="1" ht="21.75" customHeight="1">
      <c r="A268" s="38"/>
      <c r="B268" s="39"/>
      <c r="C268" s="236" t="s">
        <v>398</v>
      </c>
      <c r="D268" s="236" t="s">
        <v>143</v>
      </c>
      <c r="E268" s="237" t="s">
        <v>399</v>
      </c>
      <c r="F268" s="238" t="s">
        <v>400</v>
      </c>
      <c r="G268" s="239" t="s">
        <v>303</v>
      </c>
      <c r="H268" s="240">
        <v>0.108</v>
      </c>
      <c r="I268" s="241"/>
      <c r="J268" s="242">
        <f>ROUND(I268*H268,2)</f>
        <v>0</v>
      </c>
      <c r="K268" s="243"/>
      <c r="L268" s="44"/>
      <c r="M268" s="244" t="s">
        <v>1</v>
      </c>
      <c r="N268" s="245" t="s">
        <v>42</v>
      </c>
      <c r="O268" s="91"/>
      <c r="P268" s="246">
        <f>O268*H268</f>
        <v>0</v>
      </c>
      <c r="Q268" s="246">
        <v>0</v>
      </c>
      <c r="R268" s="246">
        <f>Q268*H268</f>
        <v>0</v>
      </c>
      <c r="S268" s="246">
        <v>0</v>
      </c>
      <c r="T268" s="24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8" t="s">
        <v>246</v>
      </c>
      <c r="AT268" s="248" t="s">
        <v>143</v>
      </c>
      <c r="AU268" s="248" t="s">
        <v>148</v>
      </c>
      <c r="AY268" s="17" t="s">
        <v>140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17" t="s">
        <v>148</v>
      </c>
      <c r="BK268" s="249">
        <f>ROUND(I268*H268,2)</f>
        <v>0</v>
      </c>
      <c r="BL268" s="17" t="s">
        <v>246</v>
      </c>
      <c r="BM268" s="248" t="s">
        <v>401</v>
      </c>
    </row>
    <row r="269" spans="1:63" s="12" customFormat="1" ht="22.8" customHeight="1">
      <c r="A269" s="12"/>
      <c r="B269" s="220"/>
      <c r="C269" s="221"/>
      <c r="D269" s="222" t="s">
        <v>75</v>
      </c>
      <c r="E269" s="234" t="s">
        <v>402</v>
      </c>
      <c r="F269" s="234" t="s">
        <v>403</v>
      </c>
      <c r="G269" s="221"/>
      <c r="H269" s="221"/>
      <c r="I269" s="224"/>
      <c r="J269" s="235">
        <f>BK269</f>
        <v>0</v>
      </c>
      <c r="K269" s="221"/>
      <c r="L269" s="226"/>
      <c r="M269" s="227"/>
      <c r="N269" s="228"/>
      <c r="O269" s="228"/>
      <c r="P269" s="229">
        <f>SUM(P270:P277)</f>
        <v>0</v>
      </c>
      <c r="Q269" s="228"/>
      <c r="R269" s="229">
        <f>SUM(R270:R277)</f>
        <v>0.37373</v>
      </c>
      <c r="S269" s="228"/>
      <c r="T269" s="230">
        <f>SUM(T270:T277)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31" t="s">
        <v>148</v>
      </c>
      <c r="AT269" s="232" t="s">
        <v>75</v>
      </c>
      <c r="AU269" s="232" t="s">
        <v>84</v>
      </c>
      <c r="AY269" s="231" t="s">
        <v>140</v>
      </c>
      <c r="BK269" s="233">
        <f>SUM(BK270:BK277)</f>
        <v>0</v>
      </c>
    </row>
    <row r="270" spans="1:65" s="2" customFormat="1" ht="21.75" customHeight="1">
      <c r="A270" s="38"/>
      <c r="B270" s="39"/>
      <c r="C270" s="236" t="s">
        <v>404</v>
      </c>
      <c r="D270" s="236" t="s">
        <v>143</v>
      </c>
      <c r="E270" s="237" t="s">
        <v>405</v>
      </c>
      <c r="F270" s="238" t="s">
        <v>406</v>
      </c>
      <c r="G270" s="239" t="s">
        <v>155</v>
      </c>
      <c r="H270" s="240">
        <v>25.8</v>
      </c>
      <c r="I270" s="241"/>
      <c r="J270" s="242">
        <f>ROUND(I270*H270,2)</f>
        <v>0</v>
      </c>
      <c r="K270" s="243"/>
      <c r="L270" s="44"/>
      <c r="M270" s="244" t="s">
        <v>1</v>
      </c>
      <c r="N270" s="245" t="s">
        <v>42</v>
      </c>
      <c r="O270" s="91"/>
      <c r="P270" s="246">
        <f>O270*H270</f>
        <v>0</v>
      </c>
      <c r="Q270" s="246">
        <v>0.01223</v>
      </c>
      <c r="R270" s="246">
        <f>Q270*H270</f>
        <v>0.315534</v>
      </c>
      <c r="S270" s="246">
        <v>0</v>
      </c>
      <c r="T270" s="24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8" t="s">
        <v>246</v>
      </c>
      <c r="AT270" s="248" t="s">
        <v>143</v>
      </c>
      <c r="AU270" s="248" t="s">
        <v>148</v>
      </c>
      <c r="AY270" s="17" t="s">
        <v>140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7" t="s">
        <v>148</v>
      </c>
      <c r="BK270" s="249">
        <f>ROUND(I270*H270,2)</f>
        <v>0</v>
      </c>
      <c r="BL270" s="17" t="s">
        <v>246</v>
      </c>
      <c r="BM270" s="248" t="s">
        <v>407</v>
      </c>
    </row>
    <row r="271" spans="1:51" s="14" customFormat="1" ht="12">
      <c r="A271" s="14"/>
      <c r="B271" s="262"/>
      <c r="C271" s="263"/>
      <c r="D271" s="252" t="s">
        <v>157</v>
      </c>
      <c r="E271" s="264" t="s">
        <v>1</v>
      </c>
      <c r="F271" s="265" t="s">
        <v>408</v>
      </c>
      <c r="G271" s="263"/>
      <c r="H271" s="264" t="s">
        <v>1</v>
      </c>
      <c r="I271" s="266"/>
      <c r="J271" s="263"/>
      <c r="K271" s="263"/>
      <c r="L271" s="267"/>
      <c r="M271" s="268"/>
      <c r="N271" s="269"/>
      <c r="O271" s="269"/>
      <c r="P271" s="269"/>
      <c r="Q271" s="269"/>
      <c r="R271" s="269"/>
      <c r="S271" s="269"/>
      <c r="T271" s="27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1" t="s">
        <v>157</v>
      </c>
      <c r="AU271" s="271" t="s">
        <v>148</v>
      </c>
      <c r="AV271" s="14" t="s">
        <v>84</v>
      </c>
      <c r="AW271" s="14" t="s">
        <v>32</v>
      </c>
      <c r="AX271" s="14" t="s">
        <v>76</v>
      </c>
      <c r="AY271" s="271" t="s">
        <v>140</v>
      </c>
    </row>
    <row r="272" spans="1:51" s="13" customFormat="1" ht="12">
      <c r="A272" s="13"/>
      <c r="B272" s="250"/>
      <c r="C272" s="251"/>
      <c r="D272" s="252" t="s">
        <v>157</v>
      </c>
      <c r="E272" s="253" t="s">
        <v>1</v>
      </c>
      <c r="F272" s="254" t="s">
        <v>409</v>
      </c>
      <c r="G272" s="251"/>
      <c r="H272" s="255">
        <v>25.8</v>
      </c>
      <c r="I272" s="256"/>
      <c r="J272" s="251"/>
      <c r="K272" s="251"/>
      <c r="L272" s="257"/>
      <c r="M272" s="258"/>
      <c r="N272" s="259"/>
      <c r="O272" s="259"/>
      <c r="P272" s="259"/>
      <c r="Q272" s="259"/>
      <c r="R272" s="259"/>
      <c r="S272" s="259"/>
      <c r="T272" s="26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1" t="s">
        <v>157</v>
      </c>
      <c r="AU272" s="261" t="s">
        <v>148</v>
      </c>
      <c r="AV272" s="13" t="s">
        <v>148</v>
      </c>
      <c r="AW272" s="13" t="s">
        <v>32</v>
      </c>
      <c r="AX272" s="13" t="s">
        <v>84</v>
      </c>
      <c r="AY272" s="261" t="s">
        <v>140</v>
      </c>
    </row>
    <row r="273" spans="1:65" s="2" customFormat="1" ht="21.75" customHeight="1">
      <c r="A273" s="38"/>
      <c r="B273" s="39"/>
      <c r="C273" s="236" t="s">
        <v>410</v>
      </c>
      <c r="D273" s="236" t="s">
        <v>143</v>
      </c>
      <c r="E273" s="237" t="s">
        <v>411</v>
      </c>
      <c r="F273" s="238" t="s">
        <v>412</v>
      </c>
      <c r="G273" s="239" t="s">
        <v>155</v>
      </c>
      <c r="H273" s="240">
        <v>4.4</v>
      </c>
      <c r="I273" s="241"/>
      <c r="J273" s="242">
        <f>ROUND(I273*H273,2)</f>
        <v>0</v>
      </c>
      <c r="K273" s="243"/>
      <c r="L273" s="44"/>
      <c r="M273" s="244" t="s">
        <v>1</v>
      </c>
      <c r="N273" s="245" t="s">
        <v>42</v>
      </c>
      <c r="O273" s="91"/>
      <c r="P273" s="246">
        <f>O273*H273</f>
        <v>0</v>
      </c>
      <c r="Q273" s="246">
        <v>0.01254</v>
      </c>
      <c r="R273" s="246">
        <f>Q273*H273</f>
        <v>0.05517600000000001</v>
      </c>
      <c r="S273" s="246">
        <v>0</v>
      </c>
      <c r="T273" s="24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8" t="s">
        <v>246</v>
      </c>
      <c r="AT273" s="248" t="s">
        <v>143</v>
      </c>
      <c r="AU273" s="248" t="s">
        <v>148</v>
      </c>
      <c r="AY273" s="17" t="s">
        <v>140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17" t="s">
        <v>148</v>
      </c>
      <c r="BK273" s="249">
        <f>ROUND(I273*H273,2)</f>
        <v>0</v>
      </c>
      <c r="BL273" s="17" t="s">
        <v>246</v>
      </c>
      <c r="BM273" s="248" t="s">
        <v>413</v>
      </c>
    </row>
    <row r="274" spans="1:51" s="13" customFormat="1" ht="12">
      <c r="A274" s="13"/>
      <c r="B274" s="250"/>
      <c r="C274" s="251"/>
      <c r="D274" s="252" t="s">
        <v>157</v>
      </c>
      <c r="E274" s="253" t="s">
        <v>1</v>
      </c>
      <c r="F274" s="254" t="s">
        <v>414</v>
      </c>
      <c r="G274" s="251"/>
      <c r="H274" s="255">
        <v>4.4</v>
      </c>
      <c r="I274" s="256"/>
      <c r="J274" s="251"/>
      <c r="K274" s="251"/>
      <c r="L274" s="257"/>
      <c r="M274" s="258"/>
      <c r="N274" s="259"/>
      <c r="O274" s="259"/>
      <c r="P274" s="259"/>
      <c r="Q274" s="259"/>
      <c r="R274" s="259"/>
      <c r="S274" s="259"/>
      <c r="T274" s="26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1" t="s">
        <v>157</v>
      </c>
      <c r="AU274" s="261" t="s">
        <v>148</v>
      </c>
      <c r="AV274" s="13" t="s">
        <v>148</v>
      </c>
      <c r="AW274" s="13" t="s">
        <v>32</v>
      </c>
      <c r="AX274" s="13" t="s">
        <v>84</v>
      </c>
      <c r="AY274" s="261" t="s">
        <v>140</v>
      </c>
    </row>
    <row r="275" spans="1:65" s="2" customFormat="1" ht="16.5" customHeight="1">
      <c r="A275" s="38"/>
      <c r="B275" s="39"/>
      <c r="C275" s="236" t="s">
        <v>415</v>
      </c>
      <c r="D275" s="236" t="s">
        <v>143</v>
      </c>
      <c r="E275" s="237" t="s">
        <v>416</v>
      </c>
      <c r="F275" s="238" t="s">
        <v>417</v>
      </c>
      <c r="G275" s="239" t="s">
        <v>155</v>
      </c>
      <c r="H275" s="240">
        <v>30.2</v>
      </c>
      <c r="I275" s="241"/>
      <c r="J275" s="242">
        <f>ROUND(I275*H275,2)</f>
        <v>0</v>
      </c>
      <c r="K275" s="243"/>
      <c r="L275" s="44"/>
      <c r="M275" s="244" t="s">
        <v>1</v>
      </c>
      <c r="N275" s="245" t="s">
        <v>42</v>
      </c>
      <c r="O275" s="91"/>
      <c r="P275" s="246">
        <f>O275*H275</f>
        <v>0</v>
      </c>
      <c r="Q275" s="246">
        <v>0.0001</v>
      </c>
      <c r="R275" s="246">
        <f>Q275*H275</f>
        <v>0.00302</v>
      </c>
      <c r="S275" s="246">
        <v>0</v>
      </c>
      <c r="T275" s="24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8" t="s">
        <v>246</v>
      </c>
      <c r="AT275" s="248" t="s">
        <v>143</v>
      </c>
      <c r="AU275" s="248" t="s">
        <v>148</v>
      </c>
      <c r="AY275" s="17" t="s">
        <v>140</v>
      </c>
      <c r="BE275" s="249">
        <f>IF(N275="základní",J275,0)</f>
        <v>0</v>
      </c>
      <c r="BF275" s="249">
        <f>IF(N275="snížená",J275,0)</f>
        <v>0</v>
      </c>
      <c r="BG275" s="249">
        <f>IF(N275="zákl. přenesená",J275,0)</f>
        <v>0</v>
      </c>
      <c r="BH275" s="249">
        <f>IF(N275="sníž. přenesená",J275,0)</f>
        <v>0</v>
      </c>
      <c r="BI275" s="249">
        <f>IF(N275="nulová",J275,0)</f>
        <v>0</v>
      </c>
      <c r="BJ275" s="17" t="s">
        <v>148</v>
      </c>
      <c r="BK275" s="249">
        <f>ROUND(I275*H275,2)</f>
        <v>0</v>
      </c>
      <c r="BL275" s="17" t="s">
        <v>246</v>
      </c>
      <c r="BM275" s="248" t="s">
        <v>418</v>
      </c>
    </row>
    <row r="276" spans="1:51" s="13" customFormat="1" ht="12">
      <c r="A276" s="13"/>
      <c r="B276" s="250"/>
      <c r="C276" s="251"/>
      <c r="D276" s="252" t="s">
        <v>157</v>
      </c>
      <c r="E276" s="253" t="s">
        <v>1</v>
      </c>
      <c r="F276" s="254" t="s">
        <v>419</v>
      </c>
      <c r="G276" s="251"/>
      <c r="H276" s="255">
        <v>30.2</v>
      </c>
      <c r="I276" s="256"/>
      <c r="J276" s="251"/>
      <c r="K276" s="251"/>
      <c r="L276" s="257"/>
      <c r="M276" s="258"/>
      <c r="N276" s="259"/>
      <c r="O276" s="259"/>
      <c r="P276" s="259"/>
      <c r="Q276" s="259"/>
      <c r="R276" s="259"/>
      <c r="S276" s="259"/>
      <c r="T276" s="26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1" t="s">
        <v>157</v>
      </c>
      <c r="AU276" s="261" t="s">
        <v>148</v>
      </c>
      <c r="AV276" s="13" t="s">
        <v>148</v>
      </c>
      <c r="AW276" s="13" t="s">
        <v>32</v>
      </c>
      <c r="AX276" s="13" t="s">
        <v>84</v>
      </c>
      <c r="AY276" s="261" t="s">
        <v>140</v>
      </c>
    </row>
    <row r="277" spans="1:65" s="2" customFormat="1" ht="21.75" customHeight="1">
      <c r="A277" s="38"/>
      <c r="B277" s="39"/>
      <c r="C277" s="236" t="s">
        <v>420</v>
      </c>
      <c r="D277" s="236" t="s">
        <v>143</v>
      </c>
      <c r="E277" s="237" t="s">
        <v>421</v>
      </c>
      <c r="F277" s="238" t="s">
        <v>422</v>
      </c>
      <c r="G277" s="239" t="s">
        <v>303</v>
      </c>
      <c r="H277" s="240">
        <v>0.374</v>
      </c>
      <c r="I277" s="241"/>
      <c r="J277" s="242">
        <f>ROUND(I277*H277,2)</f>
        <v>0</v>
      </c>
      <c r="K277" s="243"/>
      <c r="L277" s="44"/>
      <c r="M277" s="244" t="s">
        <v>1</v>
      </c>
      <c r="N277" s="245" t="s">
        <v>42</v>
      </c>
      <c r="O277" s="91"/>
      <c r="P277" s="246">
        <f>O277*H277</f>
        <v>0</v>
      </c>
      <c r="Q277" s="246">
        <v>0</v>
      </c>
      <c r="R277" s="246">
        <f>Q277*H277</f>
        <v>0</v>
      </c>
      <c r="S277" s="246">
        <v>0</v>
      </c>
      <c r="T277" s="24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8" t="s">
        <v>246</v>
      </c>
      <c r="AT277" s="248" t="s">
        <v>143</v>
      </c>
      <c r="AU277" s="248" t="s">
        <v>148</v>
      </c>
      <c r="AY277" s="17" t="s">
        <v>140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17" t="s">
        <v>148</v>
      </c>
      <c r="BK277" s="249">
        <f>ROUND(I277*H277,2)</f>
        <v>0</v>
      </c>
      <c r="BL277" s="17" t="s">
        <v>246</v>
      </c>
      <c r="BM277" s="248" t="s">
        <v>423</v>
      </c>
    </row>
    <row r="278" spans="1:63" s="12" customFormat="1" ht="22.8" customHeight="1">
      <c r="A278" s="12"/>
      <c r="B278" s="220"/>
      <c r="C278" s="221"/>
      <c r="D278" s="222" t="s">
        <v>75</v>
      </c>
      <c r="E278" s="234" t="s">
        <v>424</v>
      </c>
      <c r="F278" s="234" t="s">
        <v>425</v>
      </c>
      <c r="G278" s="221"/>
      <c r="H278" s="221"/>
      <c r="I278" s="224"/>
      <c r="J278" s="235">
        <f>BK278</f>
        <v>0</v>
      </c>
      <c r="K278" s="221"/>
      <c r="L278" s="226"/>
      <c r="M278" s="227"/>
      <c r="N278" s="228"/>
      <c r="O278" s="228"/>
      <c r="P278" s="229">
        <f>SUM(P279:P286)</f>
        <v>0</v>
      </c>
      <c r="Q278" s="228"/>
      <c r="R278" s="229">
        <f>SUM(R279:R286)</f>
        <v>0.16734000000000002</v>
      </c>
      <c r="S278" s="228"/>
      <c r="T278" s="230">
        <f>SUM(T279:T286)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31" t="s">
        <v>148</v>
      </c>
      <c r="AT278" s="232" t="s">
        <v>75</v>
      </c>
      <c r="AU278" s="232" t="s">
        <v>84</v>
      </c>
      <c r="AY278" s="231" t="s">
        <v>140</v>
      </c>
      <c r="BK278" s="233">
        <f>SUM(BK279:BK286)</f>
        <v>0</v>
      </c>
    </row>
    <row r="279" spans="1:65" s="2" customFormat="1" ht="21.75" customHeight="1">
      <c r="A279" s="38"/>
      <c r="B279" s="39"/>
      <c r="C279" s="236" t="s">
        <v>426</v>
      </c>
      <c r="D279" s="236" t="s">
        <v>143</v>
      </c>
      <c r="E279" s="237" t="s">
        <v>427</v>
      </c>
      <c r="F279" s="238" t="s">
        <v>428</v>
      </c>
      <c r="G279" s="239" t="s">
        <v>146</v>
      </c>
      <c r="H279" s="240">
        <v>2</v>
      </c>
      <c r="I279" s="241"/>
      <c r="J279" s="242">
        <f>ROUND(I279*H279,2)</f>
        <v>0</v>
      </c>
      <c r="K279" s="243"/>
      <c r="L279" s="44"/>
      <c r="M279" s="244" t="s">
        <v>1</v>
      </c>
      <c r="N279" s="245" t="s">
        <v>42</v>
      </c>
      <c r="O279" s="91"/>
      <c r="P279" s="246">
        <f>O279*H279</f>
        <v>0</v>
      </c>
      <c r="Q279" s="246">
        <v>0</v>
      </c>
      <c r="R279" s="246">
        <f>Q279*H279</f>
        <v>0</v>
      </c>
      <c r="S279" s="246">
        <v>0</v>
      </c>
      <c r="T279" s="24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8" t="s">
        <v>246</v>
      </c>
      <c r="AT279" s="248" t="s">
        <v>143</v>
      </c>
      <c r="AU279" s="248" t="s">
        <v>148</v>
      </c>
      <c r="AY279" s="17" t="s">
        <v>140</v>
      </c>
      <c r="BE279" s="249">
        <f>IF(N279="základní",J279,0)</f>
        <v>0</v>
      </c>
      <c r="BF279" s="249">
        <f>IF(N279="snížená",J279,0)</f>
        <v>0</v>
      </c>
      <c r="BG279" s="249">
        <f>IF(N279="zákl. přenesená",J279,0)</f>
        <v>0</v>
      </c>
      <c r="BH279" s="249">
        <f>IF(N279="sníž. přenesená",J279,0)</f>
        <v>0</v>
      </c>
      <c r="BI279" s="249">
        <f>IF(N279="nulová",J279,0)</f>
        <v>0</v>
      </c>
      <c r="BJ279" s="17" t="s">
        <v>148</v>
      </c>
      <c r="BK279" s="249">
        <f>ROUND(I279*H279,2)</f>
        <v>0</v>
      </c>
      <c r="BL279" s="17" t="s">
        <v>246</v>
      </c>
      <c r="BM279" s="248" t="s">
        <v>429</v>
      </c>
    </row>
    <row r="280" spans="1:65" s="2" customFormat="1" ht="16.5" customHeight="1">
      <c r="A280" s="38"/>
      <c r="B280" s="39"/>
      <c r="C280" s="283" t="s">
        <v>430</v>
      </c>
      <c r="D280" s="283" t="s">
        <v>431</v>
      </c>
      <c r="E280" s="284" t="s">
        <v>432</v>
      </c>
      <c r="F280" s="285" t="s">
        <v>433</v>
      </c>
      <c r="G280" s="286" t="s">
        <v>146</v>
      </c>
      <c r="H280" s="287">
        <v>2</v>
      </c>
      <c r="I280" s="288"/>
      <c r="J280" s="289">
        <f>ROUND(I280*H280,2)</f>
        <v>0</v>
      </c>
      <c r="K280" s="290"/>
      <c r="L280" s="291"/>
      <c r="M280" s="292" t="s">
        <v>1</v>
      </c>
      <c r="N280" s="293" t="s">
        <v>42</v>
      </c>
      <c r="O280" s="91"/>
      <c r="P280" s="246">
        <f>O280*H280</f>
        <v>0</v>
      </c>
      <c r="Q280" s="246">
        <v>0.016</v>
      </c>
      <c r="R280" s="246">
        <f>Q280*H280</f>
        <v>0.032</v>
      </c>
      <c r="S280" s="246">
        <v>0</v>
      </c>
      <c r="T280" s="24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8" t="s">
        <v>313</v>
      </c>
      <c r="AT280" s="248" t="s">
        <v>431</v>
      </c>
      <c r="AU280" s="248" t="s">
        <v>148</v>
      </c>
      <c r="AY280" s="17" t="s">
        <v>140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7" t="s">
        <v>148</v>
      </c>
      <c r="BK280" s="249">
        <f>ROUND(I280*H280,2)</f>
        <v>0</v>
      </c>
      <c r="BL280" s="17" t="s">
        <v>246</v>
      </c>
      <c r="BM280" s="248" t="s">
        <v>434</v>
      </c>
    </row>
    <row r="281" spans="1:65" s="2" customFormat="1" ht="16.5" customHeight="1">
      <c r="A281" s="38"/>
      <c r="B281" s="39"/>
      <c r="C281" s="236" t="s">
        <v>435</v>
      </c>
      <c r="D281" s="236" t="s">
        <v>143</v>
      </c>
      <c r="E281" s="237" t="s">
        <v>436</v>
      </c>
      <c r="F281" s="238" t="s">
        <v>437</v>
      </c>
      <c r="G281" s="239" t="s">
        <v>146</v>
      </c>
      <c r="H281" s="240">
        <v>2</v>
      </c>
      <c r="I281" s="241"/>
      <c r="J281" s="242">
        <f>ROUND(I281*H281,2)</f>
        <v>0</v>
      </c>
      <c r="K281" s="243"/>
      <c r="L281" s="44"/>
      <c r="M281" s="244" t="s">
        <v>1</v>
      </c>
      <c r="N281" s="245" t="s">
        <v>42</v>
      </c>
      <c r="O281" s="91"/>
      <c r="P281" s="246">
        <f>O281*H281</f>
        <v>0</v>
      </c>
      <c r="Q281" s="246">
        <v>0</v>
      </c>
      <c r="R281" s="246">
        <f>Q281*H281</f>
        <v>0</v>
      </c>
      <c r="S281" s="246">
        <v>0</v>
      </c>
      <c r="T281" s="24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8" t="s">
        <v>246</v>
      </c>
      <c r="AT281" s="248" t="s">
        <v>143</v>
      </c>
      <c r="AU281" s="248" t="s">
        <v>148</v>
      </c>
      <c r="AY281" s="17" t="s">
        <v>140</v>
      </c>
      <c r="BE281" s="249">
        <f>IF(N281="základní",J281,0)</f>
        <v>0</v>
      </c>
      <c r="BF281" s="249">
        <f>IF(N281="snížená",J281,0)</f>
        <v>0</v>
      </c>
      <c r="BG281" s="249">
        <f>IF(N281="zákl. přenesená",J281,0)</f>
        <v>0</v>
      </c>
      <c r="BH281" s="249">
        <f>IF(N281="sníž. přenesená",J281,0)</f>
        <v>0</v>
      </c>
      <c r="BI281" s="249">
        <f>IF(N281="nulová",J281,0)</f>
        <v>0</v>
      </c>
      <c r="BJ281" s="17" t="s">
        <v>148</v>
      </c>
      <c r="BK281" s="249">
        <f>ROUND(I281*H281,2)</f>
        <v>0</v>
      </c>
      <c r="BL281" s="17" t="s">
        <v>246</v>
      </c>
      <c r="BM281" s="248" t="s">
        <v>438</v>
      </c>
    </row>
    <row r="282" spans="1:65" s="2" customFormat="1" ht="21.75" customHeight="1">
      <c r="A282" s="38"/>
      <c r="B282" s="39"/>
      <c r="C282" s="283" t="s">
        <v>439</v>
      </c>
      <c r="D282" s="283" t="s">
        <v>431</v>
      </c>
      <c r="E282" s="284" t="s">
        <v>440</v>
      </c>
      <c r="F282" s="285" t="s">
        <v>441</v>
      </c>
      <c r="G282" s="286" t="s">
        <v>146</v>
      </c>
      <c r="H282" s="287">
        <v>2</v>
      </c>
      <c r="I282" s="288"/>
      <c r="J282" s="289">
        <f>ROUND(I282*H282,2)</f>
        <v>0</v>
      </c>
      <c r="K282" s="290"/>
      <c r="L282" s="291"/>
      <c r="M282" s="292" t="s">
        <v>1</v>
      </c>
      <c r="N282" s="293" t="s">
        <v>42</v>
      </c>
      <c r="O282" s="91"/>
      <c r="P282" s="246">
        <f>O282*H282</f>
        <v>0</v>
      </c>
      <c r="Q282" s="246">
        <v>0.0012</v>
      </c>
      <c r="R282" s="246">
        <f>Q282*H282</f>
        <v>0.0024</v>
      </c>
      <c r="S282" s="246">
        <v>0</v>
      </c>
      <c r="T282" s="24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8" t="s">
        <v>313</v>
      </c>
      <c r="AT282" s="248" t="s">
        <v>431</v>
      </c>
      <c r="AU282" s="248" t="s">
        <v>148</v>
      </c>
      <c r="AY282" s="17" t="s">
        <v>140</v>
      </c>
      <c r="BE282" s="249">
        <f>IF(N282="základní",J282,0)</f>
        <v>0</v>
      </c>
      <c r="BF282" s="249">
        <f>IF(N282="snížená",J282,0)</f>
        <v>0</v>
      </c>
      <c r="BG282" s="249">
        <f>IF(N282="zákl. přenesená",J282,0)</f>
        <v>0</v>
      </c>
      <c r="BH282" s="249">
        <f>IF(N282="sníž. přenesená",J282,0)</f>
        <v>0</v>
      </c>
      <c r="BI282" s="249">
        <f>IF(N282="nulová",J282,0)</f>
        <v>0</v>
      </c>
      <c r="BJ282" s="17" t="s">
        <v>148</v>
      </c>
      <c r="BK282" s="249">
        <f>ROUND(I282*H282,2)</f>
        <v>0</v>
      </c>
      <c r="BL282" s="17" t="s">
        <v>246</v>
      </c>
      <c r="BM282" s="248" t="s">
        <v>442</v>
      </c>
    </row>
    <row r="283" spans="1:65" s="2" customFormat="1" ht="21.75" customHeight="1">
      <c r="A283" s="38"/>
      <c r="B283" s="39"/>
      <c r="C283" s="236" t="s">
        <v>443</v>
      </c>
      <c r="D283" s="236" t="s">
        <v>143</v>
      </c>
      <c r="E283" s="237" t="s">
        <v>444</v>
      </c>
      <c r="F283" s="238" t="s">
        <v>445</v>
      </c>
      <c r="G283" s="239" t="s">
        <v>146</v>
      </c>
      <c r="H283" s="240">
        <v>2</v>
      </c>
      <c r="I283" s="241"/>
      <c r="J283" s="242">
        <f>ROUND(I283*H283,2)</f>
        <v>0</v>
      </c>
      <c r="K283" s="243"/>
      <c r="L283" s="44"/>
      <c r="M283" s="244" t="s">
        <v>1</v>
      </c>
      <c r="N283" s="245" t="s">
        <v>42</v>
      </c>
      <c r="O283" s="91"/>
      <c r="P283" s="246">
        <f>O283*H283</f>
        <v>0</v>
      </c>
      <c r="Q283" s="246">
        <v>0.00047</v>
      </c>
      <c r="R283" s="246">
        <f>Q283*H283</f>
        <v>0.00094</v>
      </c>
      <c r="S283" s="246">
        <v>0</v>
      </c>
      <c r="T283" s="24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8" t="s">
        <v>246</v>
      </c>
      <c r="AT283" s="248" t="s">
        <v>143</v>
      </c>
      <c r="AU283" s="248" t="s">
        <v>148</v>
      </c>
      <c r="AY283" s="17" t="s">
        <v>140</v>
      </c>
      <c r="BE283" s="249">
        <f>IF(N283="základní",J283,0)</f>
        <v>0</v>
      </c>
      <c r="BF283" s="249">
        <f>IF(N283="snížená",J283,0)</f>
        <v>0</v>
      </c>
      <c r="BG283" s="249">
        <f>IF(N283="zákl. přenesená",J283,0)</f>
        <v>0</v>
      </c>
      <c r="BH283" s="249">
        <f>IF(N283="sníž. přenesená",J283,0)</f>
        <v>0</v>
      </c>
      <c r="BI283" s="249">
        <f>IF(N283="nulová",J283,0)</f>
        <v>0</v>
      </c>
      <c r="BJ283" s="17" t="s">
        <v>148</v>
      </c>
      <c r="BK283" s="249">
        <f>ROUND(I283*H283,2)</f>
        <v>0</v>
      </c>
      <c r="BL283" s="17" t="s">
        <v>246</v>
      </c>
      <c r="BM283" s="248" t="s">
        <v>446</v>
      </c>
    </row>
    <row r="284" spans="1:65" s="2" customFormat="1" ht="21.75" customHeight="1">
      <c r="A284" s="38"/>
      <c r="B284" s="39"/>
      <c r="C284" s="283" t="s">
        <v>447</v>
      </c>
      <c r="D284" s="283" t="s">
        <v>431</v>
      </c>
      <c r="E284" s="284" t="s">
        <v>448</v>
      </c>
      <c r="F284" s="285" t="s">
        <v>449</v>
      </c>
      <c r="G284" s="286" t="s">
        <v>146</v>
      </c>
      <c r="H284" s="287">
        <v>2</v>
      </c>
      <c r="I284" s="288"/>
      <c r="J284" s="289">
        <f>ROUND(I284*H284,2)</f>
        <v>0</v>
      </c>
      <c r="K284" s="290"/>
      <c r="L284" s="291"/>
      <c r="M284" s="292" t="s">
        <v>1</v>
      </c>
      <c r="N284" s="293" t="s">
        <v>42</v>
      </c>
      <c r="O284" s="91"/>
      <c r="P284" s="246">
        <f>O284*H284</f>
        <v>0</v>
      </c>
      <c r="Q284" s="246">
        <v>0.016</v>
      </c>
      <c r="R284" s="246">
        <f>Q284*H284</f>
        <v>0.032</v>
      </c>
      <c r="S284" s="246">
        <v>0</v>
      </c>
      <c r="T284" s="247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8" t="s">
        <v>313</v>
      </c>
      <c r="AT284" s="248" t="s">
        <v>431</v>
      </c>
      <c r="AU284" s="248" t="s">
        <v>148</v>
      </c>
      <c r="AY284" s="17" t="s">
        <v>140</v>
      </c>
      <c r="BE284" s="249">
        <f>IF(N284="základní",J284,0)</f>
        <v>0</v>
      </c>
      <c r="BF284" s="249">
        <f>IF(N284="snížená",J284,0)</f>
        <v>0</v>
      </c>
      <c r="BG284" s="249">
        <f>IF(N284="zákl. přenesená",J284,0)</f>
        <v>0</v>
      </c>
      <c r="BH284" s="249">
        <f>IF(N284="sníž. přenesená",J284,0)</f>
        <v>0</v>
      </c>
      <c r="BI284" s="249">
        <f>IF(N284="nulová",J284,0)</f>
        <v>0</v>
      </c>
      <c r="BJ284" s="17" t="s">
        <v>148</v>
      </c>
      <c r="BK284" s="249">
        <f>ROUND(I284*H284,2)</f>
        <v>0</v>
      </c>
      <c r="BL284" s="17" t="s">
        <v>246</v>
      </c>
      <c r="BM284" s="248" t="s">
        <v>450</v>
      </c>
    </row>
    <row r="285" spans="1:65" s="2" customFormat="1" ht="21.75" customHeight="1">
      <c r="A285" s="38"/>
      <c r="B285" s="39"/>
      <c r="C285" s="236" t="s">
        <v>451</v>
      </c>
      <c r="D285" s="236" t="s">
        <v>143</v>
      </c>
      <c r="E285" s="237" t="s">
        <v>452</v>
      </c>
      <c r="F285" s="238" t="s">
        <v>453</v>
      </c>
      <c r="G285" s="239" t="s">
        <v>346</v>
      </c>
      <c r="H285" s="240">
        <v>1</v>
      </c>
      <c r="I285" s="241"/>
      <c r="J285" s="242">
        <f>ROUND(I285*H285,2)</f>
        <v>0</v>
      </c>
      <c r="K285" s="243"/>
      <c r="L285" s="44"/>
      <c r="M285" s="244" t="s">
        <v>1</v>
      </c>
      <c r="N285" s="245" t="s">
        <v>42</v>
      </c>
      <c r="O285" s="91"/>
      <c r="P285" s="246">
        <f>O285*H285</f>
        <v>0</v>
      </c>
      <c r="Q285" s="246">
        <v>0.1</v>
      </c>
      <c r="R285" s="246">
        <f>Q285*H285</f>
        <v>0.1</v>
      </c>
      <c r="S285" s="246">
        <v>0</v>
      </c>
      <c r="T285" s="24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8" t="s">
        <v>246</v>
      </c>
      <c r="AT285" s="248" t="s">
        <v>143</v>
      </c>
      <c r="AU285" s="248" t="s">
        <v>148</v>
      </c>
      <c r="AY285" s="17" t="s">
        <v>140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17" t="s">
        <v>148</v>
      </c>
      <c r="BK285" s="249">
        <f>ROUND(I285*H285,2)</f>
        <v>0</v>
      </c>
      <c r="BL285" s="17" t="s">
        <v>246</v>
      </c>
      <c r="BM285" s="248" t="s">
        <v>454</v>
      </c>
    </row>
    <row r="286" spans="1:65" s="2" customFormat="1" ht="21.75" customHeight="1">
      <c r="A286" s="38"/>
      <c r="B286" s="39"/>
      <c r="C286" s="236" t="s">
        <v>455</v>
      </c>
      <c r="D286" s="236" t="s">
        <v>143</v>
      </c>
      <c r="E286" s="237" t="s">
        <v>456</v>
      </c>
      <c r="F286" s="238" t="s">
        <v>457</v>
      </c>
      <c r="G286" s="239" t="s">
        <v>303</v>
      </c>
      <c r="H286" s="240">
        <v>0.167</v>
      </c>
      <c r="I286" s="241"/>
      <c r="J286" s="242">
        <f>ROUND(I286*H286,2)</f>
        <v>0</v>
      </c>
      <c r="K286" s="243"/>
      <c r="L286" s="44"/>
      <c r="M286" s="244" t="s">
        <v>1</v>
      </c>
      <c r="N286" s="245" t="s">
        <v>42</v>
      </c>
      <c r="O286" s="91"/>
      <c r="P286" s="246">
        <f>O286*H286</f>
        <v>0</v>
      </c>
      <c r="Q286" s="246">
        <v>0</v>
      </c>
      <c r="R286" s="246">
        <f>Q286*H286</f>
        <v>0</v>
      </c>
      <c r="S286" s="246">
        <v>0</v>
      </c>
      <c r="T286" s="24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8" t="s">
        <v>246</v>
      </c>
      <c r="AT286" s="248" t="s">
        <v>143</v>
      </c>
      <c r="AU286" s="248" t="s">
        <v>148</v>
      </c>
      <c r="AY286" s="17" t="s">
        <v>140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7" t="s">
        <v>148</v>
      </c>
      <c r="BK286" s="249">
        <f>ROUND(I286*H286,2)</f>
        <v>0</v>
      </c>
      <c r="BL286" s="17" t="s">
        <v>246</v>
      </c>
      <c r="BM286" s="248" t="s">
        <v>458</v>
      </c>
    </row>
    <row r="287" spans="1:63" s="12" customFormat="1" ht="22.8" customHeight="1">
      <c r="A287" s="12"/>
      <c r="B287" s="220"/>
      <c r="C287" s="221"/>
      <c r="D287" s="222" t="s">
        <v>75</v>
      </c>
      <c r="E287" s="234" t="s">
        <v>459</v>
      </c>
      <c r="F287" s="234" t="s">
        <v>460</v>
      </c>
      <c r="G287" s="221"/>
      <c r="H287" s="221"/>
      <c r="I287" s="224"/>
      <c r="J287" s="235">
        <f>BK287</f>
        <v>0</v>
      </c>
      <c r="K287" s="221"/>
      <c r="L287" s="226"/>
      <c r="M287" s="227"/>
      <c r="N287" s="228"/>
      <c r="O287" s="228"/>
      <c r="P287" s="229">
        <f>SUM(P288:P299)</f>
        <v>0</v>
      </c>
      <c r="Q287" s="228"/>
      <c r="R287" s="229">
        <f>SUM(R288:R299)</f>
        <v>0.148368</v>
      </c>
      <c r="S287" s="228"/>
      <c r="T287" s="230">
        <f>SUM(T288:T299)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1" t="s">
        <v>148</v>
      </c>
      <c r="AT287" s="232" t="s">
        <v>75</v>
      </c>
      <c r="AU287" s="232" t="s">
        <v>84</v>
      </c>
      <c r="AY287" s="231" t="s">
        <v>140</v>
      </c>
      <c r="BK287" s="233">
        <f>SUM(BK288:BK299)</f>
        <v>0</v>
      </c>
    </row>
    <row r="288" spans="1:65" s="2" customFormat="1" ht="16.5" customHeight="1">
      <c r="A288" s="38"/>
      <c r="B288" s="39"/>
      <c r="C288" s="236" t="s">
        <v>461</v>
      </c>
      <c r="D288" s="236" t="s">
        <v>143</v>
      </c>
      <c r="E288" s="237" t="s">
        <v>462</v>
      </c>
      <c r="F288" s="238" t="s">
        <v>463</v>
      </c>
      <c r="G288" s="239" t="s">
        <v>155</v>
      </c>
      <c r="H288" s="240">
        <v>4.4</v>
      </c>
      <c r="I288" s="241"/>
      <c r="J288" s="242">
        <f>ROUND(I288*H288,2)</f>
        <v>0</v>
      </c>
      <c r="K288" s="243"/>
      <c r="L288" s="44"/>
      <c r="M288" s="244" t="s">
        <v>1</v>
      </c>
      <c r="N288" s="245" t="s">
        <v>42</v>
      </c>
      <c r="O288" s="91"/>
      <c r="P288" s="246">
        <f>O288*H288</f>
        <v>0</v>
      </c>
      <c r="Q288" s="246">
        <v>0.0003</v>
      </c>
      <c r="R288" s="246">
        <f>Q288*H288</f>
        <v>0.00132</v>
      </c>
      <c r="S288" s="246">
        <v>0</v>
      </c>
      <c r="T288" s="24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8" t="s">
        <v>246</v>
      </c>
      <c r="AT288" s="248" t="s">
        <v>143</v>
      </c>
      <c r="AU288" s="248" t="s">
        <v>148</v>
      </c>
      <c r="AY288" s="17" t="s">
        <v>140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17" t="s">
        <v>148</v>
      </c>
      <c r="BK288" s="249">
        <f>ROUND(I288*H288,2)</f>
        <v>0</v>
      </c>
      <c r="BL288" s="17" t="s">
        <v>246</v>
      </c>
      <c r="BM288" s="248" t="s">
        <v>464</v>
      </c>
    </row>
    <row r="289" spans="1:51" s="13" customFormat="1" ht="12">
      <c r="A289" s="13"/>
      <c r="B289" s="250"/>
      <c r="C289" s="251"/>
      <c r="D289" s="252" t="s">
        <v>157</v>
      </c>
      <c r="E289" s="253" t="s">
        <v>1</v>
      </c>
      <c r="F289" s="254" t="s">
        <v>465</v>
      </c>
      <c r="G289" s="251"/>
      <c r="H289" s="255">
        <v>4.4</v>
      </c>
      <c r="I289" s="256"/>
      <c r="J289" s="251"/>
      <c r="K289" s="251"/>
      <c r="L289" s="257"/>
      <c r="M289" s="258"/>
      <c r="N289" s="259"/>
      <c r="O289" s="259"/>
      <c r="P289" s="259"/>
      <c r="Q289" s="259"/>
      <c r="R289" s="259"/>
      <c r="S289" s="259"/>
      <c r="T289" s="26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1" t="s">
        <v>157</v>
      </c>
      <c r="AU289" s="261" t="s">
        <v>148</v>
      </c>
      <c r="AV289" s="13" t="s">
        <v>148</v>
      </c>
      <c r="AW289" s="13" t="s">
        <v>32</v>
      </c>
      <c r="AX289" s="13" t="s">
        <v>84</v>
      </c>
      <c r="AY289" s="261" t="s">
        <v>140</v>
      </c>
    </row>
    <row r="290" spans="1:65" s="2" customFormat="1" ht="16.5" customHeight="1">
      <c r="A290" s="38"/>
      <c r="B290" s="39"/>
      <c r="C290" s="236" t="s">
        <v>466</v>
      </c>
      <c r="D290" s="236" t="s">
        <v>143</v>
      </c>
      <c r="E290" s="237" t="s">
        <v>467</v>
      </c>
      <c r="F290" s="238" t="s">
        <v>468</v>
      </c>
      <c r="G290" s="239" t="s">
        <v>155</v>
      </c>
      <c r="H290" s="240">
        <v>4.4</v>
      </c>
      <c r="I290" s="241"/>
      <c r="J290" s="242">
        <f>ROUND(I290*H290,2)</f>
        <v>0</v>
      </c>
      <c r="K290" s="243"/>
      <c r="L290" s="44"/>
      <c r="M290" s="244" t="s">
        <v>1</v>
      </c>
      <c r="N290" s="245" t="s">
        <v>42</v>
      </c>
      <c r="O290" s="91"/>
      <c r="P290" s="246">
        <f>O290*H290</f>
        <v>0</v>
      </c>
      <c r="Q290" s="246">
        <v>0.00455</v>
      </c>
      <c r="R290" s="246">
        <f>Q290*H290</f>
        <v>0.020020000000000003</v>
      </c>
      <c r="S290" s="246">
        <v>0</v>
      </c>
      <c r="T290" s="24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8" t="s">
        <v>246</v>
      </c>
      <c r="AT290" s="248" t="s">
        <v>143</v>
      </c>
      <c r="AU290" s="248" t="s">
        <v>148</v>
      </c>
      <c r="AY290" s="17" t="s">
        <v>140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7" t="s">
        <v>148</v>
      </c>
      <c r="BK290" s="249">
        <f>ROUND(I290*H290,2)</f>
        <v>0</v>
      </c>
      <c r="BL290" s="17" t="s">
        <v>246</v>
      </c>
      <c r="BM290" s="248" t="s">
        <v>469</v>
      </c>
    </row>
    <row r="291" spans="1:51" s="13" customFormat="1" ht="12">
      <c r="A291" s="13"/>
      <c r="B291" s="250"/>
      <c r="C291" s="251"/>
      <c r="D291" s="252" t="s">
        <v>157</v>
      </c>
      <c r="E291" s="253" t="s">
        <v>1</v>
      </c>
      <c r="F291" s="254" t="s">
        <v>465</v>
      </c>
      <c r="G291" s="251"/>
      <c r="H291" s="255">
        <v>4.4</v>
      </c>
      <c r="I291" s="256"/>
      <c r="J291" s="251"/>
      <c r="K291" s="251"/>
      <c r="L291" s="257"/>
      <c r="M291" s="258"/>
      <c r="N291" s="259"/>
      <c r="O291" s="259"/>
      <c r="P291" s="259"/>
      <c r="Q291" s="259"/>
      <c r="R291" s="259"/>
      <c r="S291" s="259"/>
      <c r="T291" s="26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1" t="s">
        <v>157</v>
      </c>
      <c r="AU291" s="261" t="s">
        <v>148</v>
      </c>
      <c r="AV291" s="13" t="s">
        <v>148</v>
      </c>
      <c r="AW291" s="13" t="s">
        <v>32</v>
      </c>
      <c r="AX291" s="13" t="s">
        <v>84</v>
      </c>
      <c r="AY291" s="261" t="s">
        <v>140</v>
      </c>
    </row>
    <row r="292" spans="1:65" s="2" customFormat="1" ht="21.75" customHeight="1">
      <c r="A292" s="38"/>
      <c r="B292" s="39"/>
      <c r="C292" s="236" t="s">
        <v>470</v>
      </c>
      <c r="D292" s="236" t="s">
        <v>143</v>
      </c>
      <c r="E292" s="237" t="s">
        <v>471</v>
      </c>
      <c r="F292" s="238" t="s">
        <v>472</v>
      </c>
      <c r="G292" s="239" t="s">
        <v>155</v>
      </c>
      <c r="H292" s="240">
        <v>4.4</v>
      </c>
      <c r="I292" s="241"/>
      <c r="J292" s="242">
        <f>ROUND(I292*H292,2)</f>
        <v>0</v>
      </c>
      <c r="K292" s="243"/>
      <c r="L292" s="44"/>
      <c r="M292" s="244" t="s">
        <v>1</v>
      </c>
      <c r="N292" s="245" t="s">
        <v>42</v>
      </c>
      <c r="O292" s="91"/>
      <c r="P292" s="246">
        <f>O292*H292</f>
        <v>0</v>
      </c>
      <c r="Q292" s="246">
        <v>0.0054</v>
      </c>
      <c r="R292" s="246">
        <f>Q292*H292</f>
        <v>0.023760000000000003</v>
      </c>
      <c r="S292" s="246">
        <v>0</v>
      </c>
      <c r="T292" s="24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8" t="s">
        <v>246</v>
      </c>
      <c r="AT292" s="248" t="s">
        <v>143</v>
      </c>
      <c r="AU292" s="248" t="s">
        <v>148</v>
      </c>
      <c r="AY292" s="17" t="s">
        <v>140</v>
      </c>
      <c r="BE292" s="249">
        <f>IF(N292="základní",J292,0)</f>
        <v>0</v>
      </c>
      <c r="BF292" s="249">
        <f>IF(N292="snížená",J292,0)</f>
        <v>0</v>
      </c>
      <c r="BG292" s="249">
        <f>IF(N292="zákl. přenesená",J292,0)</f>
        <v>0</v>
      </c>
      <c r="BH292" s="249">
        <f>IF(N292="sníž. přenesená",J292,0)</f>
        <v>0</v>
      </c>
      <c r="BI292" s="249">
        <f>IF(N292="nulová",J292,0)</f>
        <v>0</v>
      </c>
      <c r="BJ292" s="17" t="s">
        <v>148</v>
      </c>
      <c r="BK292" s="249">
        <f>ROUND(I292*H292,2)</f>
        <v>0</v>
      </c>
      <c r="BL292" s="17" t="s">
        <v>246</v>
      </c>
      <c r="BM292" s="248" t="s">
        <v>473</v>
      </c>
    </row>
    <row r="293" spans="1:51" s="13" customFormat="1" ht="12">
      <c r="A293" s="13"/>
      <c r="B293" s="250"/>
      <c r="C293" s="251"/>
      <c r="D293" s="252" t="s">
        <v>157</v>
      </c>
      <c r="E293" s="253" t="s">
        <v>1</v>
      </c>
      <c r="F293" s="254" t="s">
        <v>465</v>
      </c>
      <c r="G293" s="251"/>
      <c r="H293" s="255">
        <v>4.4</v>
      </c>
      <c r="I293" s="256"/>
      <c r="J293" s="251"/>
      <c r="K293" s="251"/>
      <c r="L293" s="257"/>
      <c r="M293" s="258"/>
      <c r="N293" s="259"/>
      <c r="O293" s="259"/>
      <c r="P293" s="259"/>
      <c r="Q293" s="259"/>
      <c r="R293" s="259"/>
      <c r="S293" s="259"/>
      <c r="T293" s="26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1" t="s">
        <v>157</v>
      </c>
      <c r="AU293" s="261" t="s">
        <v>148</v>
      </c>
      <c r="AV293" s="13" t="s">
        <v>148</v>
      </c>
      <c r="AW293" s="13" t="s">
        <v>32</v>
      </c>
      <c r="AX293" s="13" t="s">
        <v>84</v>
      </c>
      <c r="AY293" s="261" t="s">
        <v>140</v>
      </c>
    </row>
    <row r="294" spans="1:65" s="2" customFormat="1" ht="21.75" customHeight="1">
      <c r="A294" s="38"/>
      <c r="B294" s="39"/>
      <c r="C294" s="283" t="s">
        <v>474</v>
      </c>
      <c r="D294" s="283" t="s">
        <v>431</v>
      </c>
      <c r="E294" s="284" t="s">
        <v>475</v>
      </c>
      <c r="F294" s="285" t="s">
        <v>476</v>
      </c>
      <c r="G294" s="286" t="s">
        <v>155</v>
      </c>
      <c r="H294" s="287">
        <v>4.84</v>
      </c>
      <c r="I294" s="288"/>
      <c r="J294" s="289">
        <f>ROUND(I294*H294,2)</f>
        <v>0</v>
      </c>
      <c r="K294" s="290"/>
      <c r="L294" s="291"/>
      <c r="M294" s="292" t="s">
        <v>1</v>
      </c>
      <c r="N294" s="293" t="s">
        <v>42</v>
      </c>
      <c r="O294" s="91"/>
      <c r="P294" s="246">
        <f>O294*H294</f>
        <v>0</v>
      </c>
      <c r="Q294" s="246">
        <v>0.0177</v>
      </c>
      <c r="R294" s="246">
        <f>Q294*H294</f>
        <v>0.085668</v>
      </c>
      <c r="S294" s="246">
        <v>0</v>
      </c>
      <c r="T294" s="247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8" t="s">
        <v>313</v>
      </c>
      <c r="AT294" s="248" t="s">
        <v>431</v>
      </c>
      <c r="AU294" s="248" t="s">
        <v>148</v>
      </c>
      <c r="AY294" s="17" t="s">
        <v>140</v>
      </c>
      <c r="BE294" s="249">
        <f>IF(N294="základní",J294,0)</f>
        <v>0</v>
      </c>
      <c r="BF294" s="249">
        <f>IF(N294="snížená",J294,0)</f>
        <v>0</v>
      </c>
      <c r="BG294" s="249">
        <f>IF(N294="zákl. přenesená",J294,0)</f>
        <v>0</v>
      </c>
      <c r="BH294" s="249">
        <f>IF(N294="sníž. přenesená",J294,0)</f>
        <v>0</v>
      </c>
      <c r="BI294" s="249">
        <f>IF(N294="nulová",J294,0)</f>
        <v>0</v>
      </c>
      <c r="BJ294" s="17" t="s">
        <v>148</v>
      </c>
      <c r="BK294" s="249">
        <f>ROUND(I294*H294,2)</f>
        <v>0</v>
      </c>
      <c r="BL294" s="17" t="s">
        <v>246</v>
      </c>
      <c r="BM294" s="248" t="s">
        <v>477</v>
      </c>
    </row>
    <row r="295" spans="1:51" s="13" customFormat="1" ht="12">
      <c r="A295" s="13"/>
      <c r="B295" s="250"/>
      <c r="C295" s="251"/>
      <c r="D295" s="252" t="s">
        <v>157</v>
      </c>
      <c r="E295" s="251"/>
      <c r="F295" s="254" t="s">
        <v>478</v>
      </c>
      <c r="G295" s="251"/>
      <c r="H295" s="255">
        <v>4.84</v>
      </c>
      <c r="I295" s="256"/>
      <c r="J295" s="251"/>
      <c r="K295" s="251"/>
      <c r="L295" s="257"/>
      <c r="M295" s="258"/>
      <c r="N295" s="259"/>
      <c r="O295" s="259"/>
      <c r="P295" s="259"/>
      <c r="Q295" s="259"/>
      <c r="R295" s="259"/>
      <c r="S295" s="259"/>
      <c r="T295" s="26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1" t="s">
        <v>157</v>
      </c>
      <c r="AU295" s="261" t="s">
        <v>148</v>
      </c>
      <c r="AV295" s="13" t="s">
        <v>148</v>
      </c>
      <c r="AW295" s="13" t="s">
        <v>4</v>
      </c>
      <c r="AX295" s="13" t="s">
        <v>84</v>
      </c>
      <c r="AY295" s="261" t="s">
        <v>140</v>
      </c>
    </row>
    <row r="296" spans="1:65" s="2" customFormat="1" ht="21.75" customHeight="1">
      <c r="A296" s="38"/>
      <c r="B296" s="39"/>
      <c r="C296" s="283" t="s">
        <v>479</v>
      </c>
      <c r="D296" s="283" t="s">
        <v>431</v>
      </c>
      <c r="E296" s="284" t="s">
        <v>480</v>
      </c>
      <c r="F296" s="285" t="s">
        <v>481</v>
      </c>
      <c r="G296" s="286" t="s">
        <v>482</v>
      </c>
      <c r="H296" s="287">
        <v>17.6</v>
      </c>
      <c r="I296" s="288"/>
      <c r="J296" s="289">
        <f>ROUND(I296*H296,2)</f>
        <v>0</v>
      </c>
      <c r="K296" s="290"/>
      <c r="L296" s="291"/>
      <c r="M296" s="292" t="s">
        <v>1</v>
      </c>
      <c r="N296" s="293" t="s">
        <v>42</v>
      </c>
      <c r="O296" s="91"/>
      <c r="P296" s="246">
        <f>O296*H296</f>
        <v>0</v>
      </c>
      <c r="Q296" s="246">
        <v>0.001</v>
      </c>
      <c r="R296" s="246">
        <f>Q296*H296</f>
        <v>0.0176</v>
      </c>
      <c r="S296" s="246">
        <v>0</v>
      </c>
      <c r="T296" s="24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8" t="s">
        <v>313</v>
      </c>
      <c r="AT296" s="248" t="s">
        <v>431</v>
      </c>
      <c r="AU296" s="248" t="s">
        <v>148</v>
      </c>
      <c r="AY296" s="17" t="s">
        <v>140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17" t="s">
        <v>148</v>
      </c>
      <c r="BK296" s="249">
        <f>ROUND(I296*H296,2)</f>
        <v>0</v>
      </c>
      <c r="BL296" s="17" t="s">
        <v>246</v>
      </c>
      <c r="BM296" s="248" t="s">
        <v>483</v>
      </c>
    </row>
    <row r="297" spans="1:51" s="13" customFormat="1" ht="12">
      <c r="A297" s="13"/>
      <c r="B297" s="250"/>
      <c r="C297" s="251"/>
      <c r="D297" s="252" t="s">
        <v>157</v>
      </c>
      <c r="E297" s="253" t="s">
        <v>1</v>
      </c>
      <c r="F297" s="254" t="s">
        <v>484</v>
      </c>
      <c r="G297" s="251"/>
      <c r="H297" s="255">
        <v>17.6</v>
      </c>
      <c r="I297" s="256"/>
      <c r="J297" s="251"/>
      <c r="K297" s="251"/>
      <c r="L297" s="257"/>
      <c r="M297" s="258"/>
      <c r="N297" s="259"/>
      <c r="O297" s="259"/>
      <c r="P297" s="259"/>
      <c r="Q297" s="259"/>
      <c r="R297" s="259"/>
      <c r="S297" s="259"/>
      <c r="T297" s="26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1" t="s">
        <v>157</v>
      </c>
      <c r="AU297" s="261" t="s">
        <v>148</v>
      </c>
      <c r="AV297" s="13" t="s">
        <v>148</v>
      </c>
      <c r="AW297" s="13" t="s">
        <v>32</v>
      </c>
      <c r="AX297" s="13" t="s">
        <v>84</v>
      </c>
      <c r="AY297" s="261" t="s">
        <v>140</v>
      </c>
    </row>
    <row r="298" spans="1:65" s="2" customFormat="1" ht="21.75" customHeight="1">
      <c r="A298" s="38"/>
      <c r="B298" s="39"/>
      <c r="C298" s="236" t="s">
        <v>485</v>
      </c>
      <c r="D298" s="236" t="s">
        <v>143</v>
      </c>
      <c r="E298" s="237" t="s">
        <v>486</v>
      </c>
      <c r="F298" s="238" t="s">
        <v>487</v>
      </c>
      <c r="G298" s="239" t="s">
        <v>155</v>
      </c>
      <c r="H298" s="240">
        <v>4.4</v>
      </c>
      <c r="I298" s="241"/>
      <c r="J298" s="242">
        <f>ROUND(I298*H298,2)</f>
        <v>0</v>
      </c>
      <c r="K298" s="243"/>
      <c r="L298" s="44"/>
      <c r="M298" s="244" t="s">
        <v>1</v>
      </c>
      <c r="N298" s="245" t="s">
        <v>42</v>
      </c>
      <c r="O298" s="91"/>
      <c r="P298" s="246">
        <f>O298*H298</f>
        <v>0</v>
      </c>
      <c r="Q298" s="246">
        <v>0</v>
      </c>
      <c r="R298" s="246">
        <f>Q298*H298</f>
        <v>0</v>
      </c>
      <c r="S298" s="246">
        <v>0</v>
      </c>
      <c r="T298" s="24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8" t="s">
        <v>246</v>
      </c>
      <c r="AT298" s="248" t="s">
        <v>143</v>
      </c>
      <c r="AU298" s="248" t="s">
        <v>148</v>
      </c>
      <c r="AY298" s="17" t="s">
        <v>140</v>
      </c>
      <c r="BE298" s="249">
        <f>IF(N298="základní",J298,0)</f>
        <v>0</v>
      </c>
      <c r="BF298" s="249">
        <f>IF(N298="snížená",J298,0)</f>
        <v>0</v>
      </c>
      <c r="BG298" s="249">
        <f>IF(N298="zákl. přenesená",J298,0)</f>
        <v>0</v>
      </c>
      <c r="BH298" s="249">
        <f>IF(N298="sníž. přenesená",J298,0)</f>
        <v>0</v>
      </c>
      <c r="BI298" s="249">
        <f>IF(N298="nulová",J298,0)</f>
        <v>0</v>
      </c>
      <c r="BJ298" s="17" t="s">
        <v>148</v>
      </c>
      <c r="BK298" s="249">
        <f>ROUND(I298*H298,2)</f>
        <v>0</v>
      </c>
      <c r="BL298" s="17" t="s">
        <v>246</v>
      </c>
      <c r="BM298" s="248" t="s">
        <v>488</v>
      </c>
    </row>
    <row r="299" spans="1:65" s="2" customFormat="1" ht="21.75" customHeight="1">
      <c r="A299" s="38"/>
      <c r="B299" s="39"/>
      <c r="C299" s="236" t="s">
        <v>489</v>
      </c>
      <c r="D299" s="236" t="s">
        <v>143</v>
      </c>
      <c r="E299" s="237" t="s">
        <v>490</v>
      </c>
      <c r="F299" s="238" t="s">
        <v>491</v>
      </c>
      <c r="G299" s="239" t="s">
        <v>303</v>
      </c>
      <c r="H299" s="240">
        <v>0.148</v>
      </c>
      <c r="I299" s="241"/>
      <c r="J299" s="242">
        <f>ROUND(I299*H299,2)</f>
        <v>0</v>
      </c>
      <c r="K299" s="243"/>
      <c r="L299" s="44"/>
      <c r="M299" s="244" t="s">
        <v>1</v>
      </c>
      <c r="N299" s="245" t="s">
        <v>42</v>
      </c>
      <c r="O299" s="91"/>
      <c r="P299" s="246">
        <f>O299*H299</f>
        <v>0</v>
      </c>
      <c r="Q299" s="246">
        <v>0</v>
      </c>
      <c r="R299" s="246">
        <f>Q299*H299</f>
        <v>0</v>
      </c>
      <c r="S299" s="246">
        <v>0</v>
      </c>
      <c r="T299" s="24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8" t="s">
        <v>246</v>
      </c>
      <c r="AT299" s="248" t="s">
        <v>143</v>
      </c>
      <c r="AU299" s="248" t="s">
        <v>148</v>
      </c>
      <c r="AY299" s="17" t="s">
        <v>140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17" t="s">
        <v>148</v>
      </c>
      <c r="BK299" s="249">
        <f>ROUND(I299*H299,2)</f>
        <v>0</v>
      </c>
      <c r="BL299" s="17" t="s">
        <v>246</v>
      </c>
      <c r="BM299" s="248" t="s">
        <v>492</v>
      </c>
    </row>
    <row r="300" spans="1:63" s="12" customFormat="1" ht="22.8" customHeight="1">
      <c r="A300" s="12"/>
      <c r="B300" s="220"/>
      <c r="C300" s="221"/>
      <c r="D300" s="222" t="s">
        <v>75</v>
      </c>
      <c r="E300" s="234" t="s">
        <v>493</v>
      </c>
      <c r="F300" s="234" t="s">
        <v>494</v>
      </c>
      <c r="G300" s="221"/>
      <c r="H300" s="221"/>
      <c r="I300" s="224"/>
      <c r="J300" s="235">
        <f>BK300</f>
        <v>0</v>
      </c>
      <c r="K300" s="221"/>
      <c r="L300" s="226"/>
      <c r="M300" s="227"/>
      <c r="N300" s="228"/>
      <c r="O300" s="228"/>
      <c r="P300" s="229">
        <f>SUM(P301:P321)</f>
        <v>0</v>
      </c>
      <c r="Q300" s="228"/>
      <c r="R300" s="229">
        <f>SUM(R301:R321)</f>
        <v>0.23633576</v>
      </c>
      <c r="S300" s="228"/>
      <c r="T300" s="230">
        <f>SUM(T301:T321)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1" t="s">
        <v>148</v>
      </c>
      <c r="AT300" s="232" t="s">
        <v>75</v>
      </c>
      <c r="AU300" s="232" t="s">
        <v>84</v>
      </c>
      <c r="AY300" s="231" t="s">
        <v>140</v>
      </c>
      <c r="BK300" s="233">
        <f>SUM(BK301:BK321)</f>
        <v>0</v>
      </c>
    </row>
    <row r="301" spans="1:65" s="2" customFormat="1" ht="21.75" customHeight="1">
      <c r="A301" s="38"/>
      <c r="B301" s="39"/>
      <c r="C301" s="236" t="s">
        <v>495</v>
      </c>
      <c r="D301" s="236" t="s">
        <v>143</v>
      </c>
      <c r="E301" s="237" t="s">
        <v>496</v>
      </c>
      <c r="F301" s="238" t="s">
        <v>497</v>
      </c>
      <c r="G301" s="239" t="s">
        <v>155</v>
      </c>
      <c r="H301" s="240">
        <v>25.8</v>
      </c>
      <c r="I301" s="241"/>
      <c r="J301" s="242">
        <f>ROUND(I301*H301,2)</f>
        <v>0</v>
      </c>
      <c r="K301" s="243"/>
      <c r="L301" s="44"/>
      <c r="M301" s="244" t="s">
        <v>1</v>
      </c>
      <c r="N301" s="245" t="s">
        <v>42</v>
      </c>
      <c r="O301" s="91"/>
      <c r="P301" s="246">
        <f>O301*H301</f>
        <v>0</v>
      </c>
      <c r="Q301" s="246">
        <v>0.00455</v>
      </c>
      <c r="R301" s="246">
        <f>Q301*H301</f>
        <v>0.11739000000000001</v>
      </c>
      <c r="S301" s="246">
        <v>0</v>
      </c>
      <c r="T301" s="24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8" t="s">
        <v>246</v>
      </c>
      <c r="AT301" s="248" t="s">
        <v>143</v>
      </c>
      <c r="AU301" s="248" t="s">
        <v>148</v>
      </c>
      <c r="AY301" s="17" t="s">
        <v>140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17" t="s">
        <v>148</v>
      </c>
      <c r="BK301" s="249">
        <f>ROUND(I301*H301,2)</f>
        <v>0</v>
      </c>
      <c r="BL301" s="17" t="s">
        <v>246</v>
      </c>
      <c r="BM301" s="248" t="s">
        <v>498</v>
      </c>
    </row>
    <row r="302" spans="1:51" s="14" customFormat="1" ht="12">
      <c r="A302" s="14"/>
      <c r="B302" s="262"/>
      <c r="C302" s="263"/>
      <c r="D302" s="252" t="s">
        <v>157</v>
      </c>
      <c r="E302" s="264" t="s">
        <v>1</v>
      </c>
      <c r="F302" s="265" t="s">
        <v>408</v>
      </c>
      <c r="G302" s="263"/>
      <c r="H302" s="264" t="s">
        <v>1</v>
      </c>
      <c r="I302" s="266"/>
      <c r="J302" s="263"/>
      <c r="K302" s="263"/>
      <c r="L302" s="267"/>
      <c r="M302" s="268"/>
      <c r="N302" s="269"/>
      <c r="O302" s="269"/>
      <c r="P302" s="269"/>
      <c r="Q302" s="269"/>
      <c r="R302" s="269"/>
      <c r="S302" s="269"/>
      <c r="T302" s="27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1" t="s">
        <v>157</v>
      </c>
      <c r="AU302" s="271" t="s">
        <v>148</v>
      </c>
      <c r="AV302" s="14" t="s">
        <v>84</v>
      </c>
      <c r="AW302" s="14" t="s">
        <v>32</v>
      </c>
      <c r="AX302" s="14" t="s">
        <v>76</v>
      </c>
      <c r="AY302" s="271" t="s">
        <v>140</v>
      </c>
    </row>
    <row r="303" spans="1:51" s="13" customFormat="1" ht="12">
      <c r="A303" s="13"/>
      <c r="B303" s="250"/>
      <c r="C303" s="251"/>
      <c r="D303" s="252" t="s">
        <v>157</v>
      </c>
      <c r="E303" s="253" t="s">
        <v>1</v>
      </c>
      <c r="F303" s="254" t="s">
        <v>409</v>
      </c>
      <c r="G303" s="251"/>
      <c r="H303" s="255">
        <v>25.8</v>
      </c>
      <c r="I303" s="256"/>
      <c r="J303" s="251"/>
      <c r="K303" s="251"/>
      <c r="L303" s="257"/>
      <c r="M303" s="258"/>
      <c r="N303" s="259"/>
      <c r="O303" s="259"/>
      <c r="P303" s="259"/>
      <c r="Q303" s="259"/>
      <c r="R303" s="259"/>
      <c r="S303" s="259"/>
      <c r="T303" s="26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1" t="s">
        <v>157</v>
      </c>
      <c r="AU303" s="261" t="s">
        <v>148</v>
      </c>
      <c r="AV303" s="13" t="s">
        <v>148</v>
      </c>
      <c r="AW303" s="13" t="s">
        <v>32</v>
      </c>
      <c r="AX303" s="13" t="s">
        <v>84</v>
      </c>
      <c r="AY303" s="261" t="s">
        <v>140</v>
      </c>
    </row>
    <row r="304" spans="1:65" s="2" customFormat="1" ht="16.5" customHeight="1">
      <c r="A304" s="38"/>
      <c r="B304" s="39"/>
      <c r="C304" s="236" t="s">
        <v>499</v>
      </c>
      <c r="D304" s="236" t="s">
        <v>143</v>
      </c>
      <c r="E304" s="237" t="s">
        <v>500</v>
      </c>
      <c r="F304" s="238" t="s">
        <v>501</v>
      </c>
      <c r="G304" s="239" t="s">
        <v>155</v>
      </c>
      <c r="H304" s="240">
        <v>25.8</v>
      </c>
      <c r="I304" s="241"/>
      <c r="J304" s="242">
        <f>ROUND(I304*H304,2)</f>
        <v>0</v>
      </c>
      <c r="K304" s="243"/>
      <c r="L304" s="44"/>
      <c r="M304" s="244" t="s">
        <v>1</v>
      </c>
      <c r="N304" s="245" t="s">
        <v>42</v>
      </c>
      <c r="O304" s="91"/>
      <c r="P304" s="246">
        <f>O304*H304</f>
        <v>0</v>
      </c>
      <c r="Q304" s="246">
        <v>0.0003</v>
      </c>
      <c r="R304" s="246">
        <f>Q304*H304</f>
        <v>0.0077399999999999995</v>
      </c>
      <c r="S304" s="246">
        <v>0</v>
      </c>
      <c r="T304" s="24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8" t="s">
        <v>246</v>
      </c>
      <c r="AT304" s="248" t="s">
        <v>143</v>
      </c>
      <c r="AU304" s="248" t="s">
        <v>148</v>
      </c>
      <c r="AY304" s="17" t="s">
        <v>140</v>
      </c>
      <c r="BE304" s="249">
        <f>IF(N304="základní",J304,0)</f>
        <v>0</v>
      </c>
      <c r="BF304" s="249">
        <f>IF(N304="snížená",J304,0)</f>
        <v>0</v>
      </c>
      <c r="BG304" s="249">
        <f>IF(N304="zákl. přenesená",J304,0)</f>
        <v>0</v>
      </c>
      <c r="BH304" s="249">
        <f>IF(N304="sníž. přenesená",J304,0)</f>
        <v>0</v>
      </c>
      <c r="BI304" s="249">
        <f>IF(N304="nulová",J304,0)</f>
        <v>0</v>
      </c>
      <c r="BJ304" s="17" t="s">
        <v>148</v>
      </c>
      <c r="BK304" s="249">
        <f>ROUND(I304*H304,2)</f>
        <v>0</v>
      </c>
      <c r="BL304" s="17" t="s">
        <v>246</v>
      </c>
      <c r="BM304" s="248" t="s">
        <v>502</v>
      </c>
    </row>
    <row r="305" spans="1:51" s="14" customFormat="1" ht="12">
      <c r="A305" s="14"/>
      <c r="B305" s="262"/>
      <c r="C305" s="263"/>
      <c r="D305" s="252" t="s">
        <v>157</v>
      </c>
      <c r="E305" s="264" t="s">
        <v>1</v>
      </c>
      <c r="F305" s="265" t="s">
        <v>408</v>
      </c>
      <c r="G305" s="263"/>
      <c r="H305" s="264" t="s">
        <v>1</v>
      </c>
      <c r="I305" s="266"/>
      <c r="J305" s="263"/>
      <c r="K305" s="263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157</v>
      </c>
      <c r="AU305" s="271" t="s">
        <v>148</v>
      </c>
      <c r="AV305" s="14" t="s">
        <v>84</v>
      </c>
      <c r="AW305" s="14" t="s">
        <v>32</v>
      </c>
      <c r="AX305" s="14" t="s">
        <v>76</v>
      </c>
      <c r="AY305" s="271" t="s">
        <v>140</v>
      </c>
    </row>
    <row r="306" spans="1:51" s="13" customFormat="1" ht="12">
      <c r="A306" s="13"/>
      <c r="B306" s="250"/>
      <c r="C306" s="251"/>
      <c r="D306" s="252" t="s">
        <v>157</v>
      </c>
      <c r="E306" s="253" t="s">
        <v>1</v>
      </c>
      <c r="F306" s="254" t="s">
        <v>409</v>
      </c>
      <c r="G306" s="251"/>
      <c r="H306" s="255">
        <v>25.8</v>
      </c>
      <c r="I306" s="256"/>
      <c r="J306" s="251"/>
      <c r="K306" s="251"/>
      <c r="L306" s="257"/>
      <c r="M306" s="258"/>
      <c r="N306" s="259"/>
      <c r="O306" s="259"/>
      <c r="P306" s="259"/>
      <c r="Q306" s="259"/>
      <c r="R306" s="259"/>
      <c r="S306" s="259"/>
      <c r="T306" s="26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1" t="s">
        <v>157</v>
      </c>
      <c r="AU306" s="261" t="s">
        <v>148</v>
      </c>
      <c r="AV306" s="13" t="s">
        <v>148</v>
      </c>
      <c r="AW306" s="13" t="s">
        <v>32</v>
      </c>
      <c r="AX306" s="13" t="s">
        <v>84</v>
      </c>
      <c r="AY306" s="261" t="s">
        <v>140</v>
      </c>
    </row>
    <row r="307" spans="1:65" s="2" customFormat="1" ht="21.75" customHeight="1">
      <c r="A307" s="38"/>
      <c r="B307" s="39"/>
      <c r="C307" s="283" t="s">
        <v>503</v>
      </c>
      <c r="D307" s="283" t="s">
        <v>431</v>
      </c>
      <c r="E307" s="284" t="s">
        <v>504</v>
      </c>
      <c r="F307" s="285" t="s">
        <v>505</v>
      </c>
      <c r="G307" s="286" t="s">
        <v>155</v>
      </c>
      <c r="H307" s="287">
        <v>28.38</v>
      </c>
      <c r="I307" s="288"/>
      <c r="J307" s="289">
        <f>ROUND(I307*H307,2)</f>
        <v>0</v>
      </c>
      <c r="K307" s="290"/>
      <c r="L307" s="291"/>
      <c r="M307" s="292" t="s">
        <v>1</v>
      </c>
      <c r="N307" s="293" t="s">
        <v>42</v>
      </c>
      <c r="O307" s="91"/>
      <c r="P307" s="246">
        <f>O307*H307</f>
        <v>0</v>
      </c>
      <c r="Q307" s="246">
        <v>0.00368</v>
      </c>
      <c r="R307" s="246">
        <f>Q307*H307</f>
        <v>0.1044384</v>
      </c>
      <c r="S307" s="246">
        <v>0</v>
      </c>
      <c r="T307" s="247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8" t="s">
        <v>313</v>
      </c>
      <c r="AT307" s="248" t="s">
        <v>431</v>
      </c>
      <c r="AU307" s="248" t="s">
        <v>148</v>
      </c>
      <c r="AY307" s="17" t="s">
        <v>140</v>
      </c>
      <c r="BE307" s="249">
        <f>IF(N307="základní",J307,0)</f>
        <v>0</v>
      </c>
      <c r="BF307" s="249">
        <f>IF(N307="snížená",J307,0)</f>
        <v>0</v>
      </c>
      <c r="BG307" s="249">
        <f>IF(N307="zákl. přenesená",J307,0)</f>
        <v>0</v>
      </c>
      <c r="BH307" s="249">
        <f>IF(N307="sníž. přenesená",J307,0)</f>
        <v>0</v>
      </c>
      <c r="BI307" s="249">
        <f>IF(N307="nulová",J307,0)</f>
        <v>0</v>
      </c>
      <c r="BJ307" s="17" t="s">
        <v>148</v>
      </c>
      <c r="BK307" s="249">
        <f>ROUND(I307*H307,2)</f>
        <v>0</v>
      </c>
      <c r="BL307" s="17" t="s">
        <v>246</v>
      </c>
      <c r="BM307" s="248" t="s">
        <v>506</v>
      </c>
    </row>
    <row r="308" spans="1:51" s="13" customFormat="1" ht="12">
      <c r="A308" s="13"/>
      <c r="B308" s="250"/>
      <c r="C308" s="251"/>
      <c r="D308" s="252" t="s">
        <v>157</v>
      </c>
      <c r="E308" s="251"/>
      <c r="F308" s="254" t="s">
        <v>507</v>
      </c>
      <c r="G308" s="251"/>
      <c r="H308" s="255">
        <v>28.38</v>
      </c>
      <c r="I308" s="256"/>
      <c r="J308" s="251"/>
      <c r="K308" s="251"/>
      <c r="L308" s="257"/>
      <c r="M308" s="258"/>
      <c r="N308" s="259"/>
      <c r="O308" s="259"/>
      <c r="P308" s="259"/>
      <c r="Q308" s="259"/>
      <c r="R308" s="259"/>
      <c r="S308" s="259"/>
      <c r="T308" s="26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1" t="s">
        <v>157</v>
      </c>
      <c r="AU308" s="261" t="s">
        <v>148</v>
      </c>
      <c r="AV308" s="13" t="s">
        <v>148</v>
      </c>
      <c r="AW308" s="13" t="s">
        <v>4</v>
      </c>
      <c r="AX308" s="13" t="s">
        <v>84</v>
      </c>
      <c r="AY308" s="261" t="s">
        <v>140</v>
      </c>
    </row>
    <row r="309" spans="1:65" s="2" customFormat="1" ht="16.5" customHeight="1">
      <c r="A309" s="38"/>
      <c r="B309" s="39"/>
      <c r="C309" s="236" t="s">
        <v>508</v>
      </c>
      <c r="D309" s="236" t="s">
        <v>143</v>
      </c>
      <c r="E309" s="237" t="s">
        <v>509</v>
      </c>
      <c r="F309" s="238" t="s">
        <v>510</v>
      </c>
      <c r="G309" s="239" t="s">
        <v>172</v>
      </c>
      <c r="H309" s="240">
        <v>27.2</v>
      </c>
      <c r="I309" s="241"/>
      <c r="J309" s="242">
        <f>ROUND(I309*H309,2)</f>
        <v>0</v>
      </c>
      <c r="K309" s="243"/>
      <c r="L309" s="44"/>
      <c r="M309" s="244" t="s">
        <v>1</v>
      </c>
      <c r="N309" s="245" t="s">
        <v>42</v>
      </c>
      <c r="O309" s="91"/>
      <c r="P309" s="246">
        <f>O309*H309</f>
        <v>0</v>
      </c>
      <c r="Q309" s="246">
        <v>1E-05</v>
      </c>
      <c r="R309" s="246">
        <f>Q309*H309</f>
        <v>0.000272</v>
      </c>
      <c r="S309" s="246">
        <v>0</v>
      </c>
      <c r="T309" s="247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8" t="s">
        <v>246</v>
      </c>
      <c r="AT309" s="248" t="s">
        <v>143</v>
      </c>
      <c r="AU309" s="248" t="s">
        <v>148</v>
      </c>
      <c r="AY309" s="17" t="s">
        <v>140</v>
      </c>
      <c r="BE309" s="249">
        <f>IF(N309="základní",J309,0)</f>
        <v>0</v>
      </c>
      <c r="BF309" s="249">
        <f>IF(N309="snížená",J309,0)</f>
        <v>0</v>
      </c>
      <c r="BG309" s="249">
        <f>IF(N309="zákl. přenesená",J309,0)</f>
        <v>0</v>
      </c>
      <c r="BH309" s="249">
        <f>IF(N309="sníž. přenesená",J309,0)</f>
        <v>0</v>
      </c>
      <c r="BI309" s="249">
        <f>IF(N309="nulová",J309,0)</f>
        <v>0</v>
      </c>
      <c r="BJ309" s="17" t="s">
        <v>148</v>
      </c>
      <c r="BK309" s="249">
        <f>ROUND(I309*H309,2)</f>
        <v>0</v>
      </c>
      <c r="BL309" s="17" t="s">
        <v>246</v>
      </c>
      <c r="BM309" s="248" t="s">
        <v>511</v>
      </c>
    </row>
    <row r="310" spans="1:51" s="14" customFormat="1" ht="12">
      <c r="A310" s="14"/>
      <c r="B310" s="262"/>
      <c r="C310" s="263"/>
      <c r="D310" s="252" t="s">
        <v>157</v>
      </c>
      <c r="E310" s="264" t="s">
        <v>1</v>
      </c>
      <c r="F310" s="265" t="s">
        <v>512</v>
      </c>
      <c r="G310" s="263"/>
      <c r="H310" s="264" t="s">
        <v>1</v>
      </c>
      <c r="I310" s="266"/>
      <c r="J310" s="263"/>
      <c r="K310" s="263"/>
      <c r="L310" s="267"/>
      <c r="M310" s="268"/>
      <c r="N310" s="269"/>
      <c r="O310" s="269"/>
      <c r="P310" s="269"/>
      <c r="Q310" s="269"/>
      <c r="R310" s="269"/>
      <c r="S310" s="269"/>
      <c r="T310" s="27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1" t="s">
        <v>157</v>
      </c>
      <c r="AU310" s="271" t="s">
        <v>148</v>
      </c>
      <c r="AV310" s="14" t="s">
        <v>84</v>
      </c>
      <c r="AW310" s="14" t="s">
        <v>32</v>
      </c>
      <c r="AX310" s="14" t="s">
        <v>76</v>
      </c>
      <c r="AY310" s="271" t="s">
        <v>140</v>
      </c>
    </row>
    <row r="311" spans="1:51" s="13" customFormat="1" ht="12">
      <c r="A311" s="13"/>
      <c r="B311" s="250"/>
      <c r="C311" s="251"/>
      <c r="D311" s="252" t="s">
        <v>157</v>
      </c>
      <c r="E311" s="253" t="s">
        <v>1</v>
      </c>
      <c r="F311" s="254" t="s">
        <v>513</v>
      </c>
      <c r="G311" s="251"/>
      <c r="H311" s="255">
        <v>8.91</v>
      </c>
      <c r="I311" s="256"/>
      <c r="J311" s="251"/>
      <c r="K311" s="251"/>
      <c r="L311" s="257"/>
      <c r="M311" s="258"/>
      <c r="N311" s="259"/>
      <c r="O311" s="259"/>
      <c r="P311" s="259"/>
      <c r="Q311" s="259"/>
      <c r="R311" s="259"/>
      <c r="S311" s="259"/>
      <c r="T311" s="26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1" t="s">
        <v>157</v>
      </c>
      <c r="AU311" s="261" t="s">
        <v>148</v>
      </c>
      <c r="AV311" s="13" t="s">
        <v>148</v>
      </c>
      <c r="AW311" s="13" t="s">
        <v>32</v>
      </c>
      <c r="AX311" s="13" t="s">
        <v>76</v>
      </c>
      <c r="AY311" s="261" t="s">
        <v>140</v>
      </c>
    </row>
    <row r="312" spans="1:51" s="14" customFormat="1" ht="12">
      <c r="A312" s="14"/>
      <c r="B312" s="262"/>
      <c r="C312" s="263"/>
      <c r="D312" s="252" t="s">
        <v>157</v>
      </c>
      <c r="E312" s="264" t="s">
        <v>1</v>
      </c>
      <c r="F312" s="265" t="s">
        <v>213</v>
      </c>
      <c r="G312" s="263"/>
      <c r="H312" s="264" t="s">
        <v>1</v>
      </c>
      <c r="I312" s="266"/>
      <c r="J312" s="263"/>
      <c r="K312" s="263"/>
      <c r="L312" s="267"/>
      <c r="M312" s="268"/>
      <c r="N312" s="269"/>
      <c r="O312" s="269"/>
      <c r="P312" s="269"/>
      <c r="Q312" s="269"/>
      <c r="R312" s="269"/>
      <c r="S312" s="269"/>
      <c r="T312" s="27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1" t="s">
        <v>157</v>
      </c>
      <c r="AU312" s="271" t="s">
        <v>148</v>
      </c>
      <c r="AV312" s="14" t="s">
        <v>84</v>
      </c>
      <c r="AW312" s="14" t="s">
        <v>32</v>
      </c>
      <c r="AX312" s="14" t="s">
        <v>76</v>
      </c>
      <c r="AY312" s="271" t="s">
        <v>140</v>
      </c>
    </row>
    <row r="313" spans="1:51" s="13" customFormat="1" ht="12">
      <c r="A313" s="13"/>
      <c r="B313" s="250"/>
      <c r="C313" s="251"/>
      <c r="D313" s="252" t="s">
        <v>157</v>
      </c>
      <c r="E313" s="253" t="s">
        <v>1</v>
      </c>
      <c r="F313" s="254" t="s">
        <v>514</v>
      </c>
      <c r="G313" s="251"/>
      <c r="H313" s="255">
        <v>18.29</v>
      </c>
      <c r="I313" s="256"/>
      <c r="J313" s="251"/>
      <c r="K313" s="251"/>
      <c r="L313" s="257"/>
      <c r="M313" s="258"/>
      <c r="N313" s="259"/>
      <c r="O313" s="259"/>
      <c r="P313" s="259"/>
      <c r="Q313" s="259"/>
      <c r="R313" s="259"/>
      <c r="S313" s="259"/>
      <c r="T313" s="26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1" t="s">
        <v>157</v>
      </c>
      <c r="AU313" s="261" t="s">
        <v>148</v>
      </c>
      <c r="AV313" s="13" t="s">
        <v>148</v>
      </c>
      <c r="AW313" s="13" t="s">
        <v>32</v>
      </c>
      <c r="AX313" s="13" t="s">
        <v>76</v>
      </c>
      <c r="AY313" s="261" t="s">
        <v>140</v>
      </c>
    </row>
    <row r="314" spans="1:51" s="15" customFormat="1" ht="12">
      <c r="A314" s="15"/>
      <c r="B314" s="272"/>
      <c r="C314" s="273"/>
      <c r="D314" s="252" t="s">
        <v>157</v>
      </c>
      <c r="E314" s="274" t="s">
        <v>1</v>
      </c>
      <c r="F314" s="275" t="s">
        <v>163</v>
      </c>
      <c r="G314" s="273"/>
      <c r="H314" s="276">
        <v>27.2</v>
      </c>
      <c r="I314" s="277"/>
      <c r="J314" s="273"/>
      <c r="K314" s="273"/>
      <c r="L314" s="278"/>
      <c r="M314" s="279"/>
      <c r="N314" s="280"/>
      <c r="O314" s="280"/>
      <c r="P314" s="280"/>
      <c r="Q314" s="280"/>
      <c r="R314" s="280"/>
      <c r="S314" s="280"/>
      <c r="T314" s="281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82" t="s">
        <v>157</v>
      </c>
      <c r="AU314" s="282" t="s">
        <v>148</v>
      </c>
      <c r="AV314" s="15" t="s">
        <v>147</v>
      </c>
      <c r="AW314" s="15" t="s">
        <v>32</v>
      </c>
      <c r="AX314" s="15" t="s">
        <v>84</v>
      </c>
      <c r="AY314" s="282" t="s">
        <v>140</v>
      </c>
    </row>
    <row r="315" spans="1:65" s="2" customFormat="1" ht="16.5" customHeight="1">
      <c r="A315" s="38"/>
      <c r="B315" s="39"/>
      <c r="C315" s="283" t="s">
        <v>515</v>
      </c>
      <c r="D315" s="283" t="s">
        <v>431</v>
      </c>
      <c r="E315" s="284" t="s">
        <v>516</v>
      </c>
      <c r="F315" s="285" t="s">
        <v>517</v>
      </c>
      <c r="G315" s="286" t="s">
        <v>172</v>
      </c>
      <c r="H315" s="287">
        <v>27.744</v>
      </c>
      <c r="I315" s="288"/>
      <c r="J315" s="289">
        <f>ROUND(I315*H315,2)</f>
        <v>0</v>
      </c>
      <c r="K315" s="290"/>
      <c r="L315" s="291"/>
      <c r="M315" s="292" t="s">
        <v>1</v>
      </c>
      <c r="N315" s="293" t="s">
        <v>42</v>
      </c>
      <c r="O315" s="91"/>
      <c r="P315" s="246">
        <f>O315*H315</f>
        <v>0</v>
      </c>
      <c r="Q315" s="246">
        <v>0.00022</v>
      </c>
      <c r="R315" s="246">
        <f>Q315*H315</f>
        <v>0.00610368</v>
      </c>
      <c r="S315" s="246">
        <v>0</v>
      </c>
      <c r="T315" s="247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8" t="s">
        <v>313</v>
      </c>
      <c r="AT315" s="248" t="s">
        <v>431</v>
      </c>
      <c r="AU315" s="248" t="s">
        <v>148</v>
      </c>
      <c r="AY315" s="17" t="s">
        <v>140</v>
      </c>
      <c r="BE315" s="249">
        <f>IF(N315="základní",J315,0)</f>
        <v>0</v>
      </c>
      <c r="BF315" s="249">
        <f>IF(N315="snížená",J315,0)</f>
        <v>0</v>
      </c>
      <c r="BG315" s="249">
        <f>IF(N315="zákl. přenesená",J315,0)</f>
        <v>0</v>
      </c>
      <c r="BH315" s="249">
        <f>IF(N315="sníž. přenesená",J315,0)</f>
        <v>0</v>
      </c>
      <c r="BI315" s="249">
        <f>IF(N315="nulová",J315,0)</f>
        <v>0</v>
      </c>
      <c r="BJ315" s="17" t="s">
        <v>148</v>
      </c>
      <c r="BK315" s="249">
        <f>ROUND(I315*H315,2)</f>
        <v>0</v>
      </c>
      <c r="BL315" s="17" t="s">
        <v>246</v>
      </c>
      <c r="BM315" s="248" t="s">
        <v>518</v>
      </c>
    </row>
    <row r="316" spans="1:51" s="13" customFormat="1" ht="12">
      <c r="A316" s="13"/>
      <c r="B316" s="250"/>
      <c r="C316" s="251"/>
      <c r="D316" s="252" t="s">
        <v>157</v>
      </c>
      <c r="E316" s="251"/>
      <c r="F316" s="254" t="s">
        <v>519</v>
      </c>
      <c r="G316" s="251"/>
      <c r="H316" s="255">
        <v>27.744</v>
      </c>
      <c r="I316" s="256"/>
      <c r="J316" s="251"/>
      <c r="K316" s="251"/>
      <c r="L316" s="257"/>
      <c r="M316" s="258"/>
      <c r="N316" s="259"/>
      <c r="O316" s="259"/>
      <c r="P316" s="259"/>
      <c r="Q316" s="259"/>
      <c r="R316" s="259"/>
      <c r="S316" s="259"/>
      <c r="T316" s="26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1" t="s">
        <v>157</v>
      </c>
      <c r="AU316" s="261" t="s">
        <v>148</v>
      </c>
      <c r="AV316" s="13" t="s">
        <v>148</v>
      </c>
      <c r="AW316" s="13" t="s">
        <v>4</v>
      </c>
      <c r="AX316" s="13" t="s">
        <v>84</v>
      </c>
      <c r="AY316" s="261" t="s">
        <v>140</v>
      </c>
    </row>
    <row r="317" spans="1:65" s="2" customFormat="1" ht="16.5" customHeight="1">
      <c r="A317" s="38"/>
      <c r="B317" s="39"/>
      <c r="C317" s="236" t="s">
        <v>520</v>
      </c>
      <c r="D317" s="236" t="s">
        <v>143</v>
      </c>
      <c r="E317" s="237" t="s">
        <v>521</v>
      </c>
      <c r="F317" s="238" t="s">
        <v>522</v>
      </c>
      <c r="G317" s="239" t="s">
        <v>172</v>
      </c>
      <c r="H317" s="240">
        <v>2.4</v>
      </c>
      <c r="I317" s="241"/>
      <c r="J317" s="242">
        <f>ROUND(I317*H317,2)</f>
        <v>0</v>
      </c>
      <c r="K317" s="243"/>
      <c r="L317" s="44"/>
      <c r="M317" s="244" t="s">
        <v>1</v>
      </c>
      <c r="N317" s="245" t="s">
        <v>42</v>
      </c>
      <c r="O317" s="91"/>
      <c r="P317" s="246">
        <f>O317*H317</f>
        <v>0</v>
      </c>
      <c r="Q317" s="246">
        <v>0</v>
      </c>
      <c r="R317" s="246">
        <f>Q317*H317</f>
        <v>0</v>
      </c>
      <c r="S317" s="246">
        <v>0</v>
      </c>
      <c r="T317" s="24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8" t="s">
        <v>246</v>
      </c>
      <c r="AT317" s="248" t="s">
        <v>143</v>
      </c>
      <c r="AU317" s="248" t="s">
        <v>148</v>
      </c>
      <c r="AY317" s="17" t="s">
        <v>140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17" t="s">
        <v>148</v>
      </c>
      <c r="BK317" s="249">
        <f>ROUND(I317*H317,2)</f>
        <v>0</v>
      </c>
      <c r="BL317" s="17" t="s">
        <v>246</v>
      </c>
      <c r="BM317" s="248" t="s">
        <v>523</v>
      </c>
    </row>
    <row r="318" spans="1:51" s="13" customFormat="1" ht="12">
      <c r="A318" s="13"/>
      <c r="B318" s="250"/>
      <c r="C318" s="251"/>
      <c r="D318" s="252" t="s">
        <v>157</v>
      </c>
      <c r="E318" s="253" t="s">
        <v>1</v>
      </c>
      <c r="F318" s="254" t="s">
        <v>524</v>
      </c>
      <c r="G318" s="251"/>
      <c r="H318" s="255">
        <v>2.4</v>
      </c>
      <c r="I318" s="256"/>
      <c r="J318" s="251"/>
      <c r="K318" s="251"/>
      <c r="L318" s="257"/>
      <c r="M318" s="258"/>
      <c r="N318" s="259"/>
      <c r="O318" s="259"/>
      <c r="P318" s="259"/>
      <c r="Q318" s="259"/>
      <c r="R318" s="259"/>
      <c r="S318" s="259"/>
      <c r="T318" s="26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1" t="s">
        <v>157</v>
      </c>
      <c r="AU318" s="261" t="s">
        <v>148</v>
      </c>
      <c r="AV318" s="13" t="s">
        <v>148</v>
      </c>
      <c r="AW318" s="13" t="s">
        <v>32</v>
      </c>
      <c r="AX318" s="13" t="s">
        <v>84</v>
      </c>
      <c r="AY318" s="261" t="s">
        <v>140</v>
      </c>
    </row>
    <row r="319" spans="1:65" s="2" customFormat="1" ht="16.5" customHeight="1">
      <c r="A319" s="38"/>
      <c r="B319" s="39"/>
      <c r="C319" s="283" t="s">
        <v>525</v>
      </c>
      <c r="D319" s="283" t="s">
        <v>431</v>
      </c>
      <c r="E319" s="284" t="s">
        <v>526</v>
      </c>
      <c r="F319" s="285" t="s">
        <v>527</v>
      </c>
      <c r="G319" s="286" t="s">
        <v>172</v>
      </c>
      <c r="H319" s="287">
        <v>2.448</v>
      </c>
      <c r="I319" s="288"/>
      <c r="J319" s="289">
        <f>ROUND(I319*H319,2)</f>
        <v>0</v>
      </c>
      <c r="K319" s="290"/>
      <c r="L319" s="291"/>
      <c r="M319" s="292" t="s">
        <v>1</v>
      </c>
      <c r="N319" s="293" t="s">
        <v>42</v>
      </c>
      <c r="O319" s="91"/>
      <c r="P319" s="246">
        <f>O319*H319</f>
        <v>0</v>
      </c>
      <c r="Q319" s="246">
        <v>0.00016</v>
      </c>
      <c r="R319" s="246">
        <f>Q319*H319</f>
        <v>0.00039168000000000004</v>
      </c>
      <c r="S319" s="246">
        <v>0</v>
      </c>
      <c r="T319" s="247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8" t="s">
        <v>313</v>
      </c>
      <c r="AT319" s="248" t="s">
        <v>431</v>
      </c>
      <c r="AU319" s="248" t="s">
        <v>148</v>
      </c>
      <c r="AY319" s="17" t="s">
        <v>140</v>
      </c>
      <c r="BE319" s="249">
        <f>IF(N319="základní",J319,0)</f>
        <v>0</v>
      </c>
      <c r="BF319" s="249">
        <f>IF(N319="snížená",J319,0)</f>
        <v>0</v>
      </c>
      <c r="BG319" s="249">
        <f>IF(N319="zákl. přenesená",J319,0)</f>
        <v>0</v>
      </c>
      <c r="BH319" s="249">
        <f>IF(N319="sníž. přenesená",J319,0)</f>
        <v>0</v>
      </c>
      <c r="BI319" s="249">
        <f>IF(N319="nulová",J319,0)</f>
        <v>0</v>
      </c>
      <c r="BJ319" s="17" t="s">
        <v>148</v>
      </c>
      <c r="BK319" s="249">
        <f>ROUND(I319*H319,2)</f>
        <v>0</v>
      </c>
      <c r="BL319" s="17" t="s">
        <v>246</v>
      </c>
      <c r="BM319" s="248" t="s">
        <v>528</v>
      </c>
    </row>
    <row r="320" spans="1:51" s="13" customFormat="1" ht="12">
      <c r="A320" s="13"/>
      <c r="B320" s="250"/>
      <c r="C320" s="251"/>
      <c r="D320" s="252" t="s">
        <v>157</v>
      </c>
      <c r="E320" s="251"/>
      <c r="F320" s="254" t="s">
        <v>529</v>
      </c>
      <c r="G320" s="251"/>
      <c r="H320" s="255">
        <v>2.448</v>
      </c>
      <c r="I320" s="256"/>
      <c r="J320" s="251"/>
      <c r="K320" s="251"/>
      <c r="L320" s="257"/>
      <c r="M320" s="258"/>
      <c r="N320" s="259"/>
      <c r="O320" s="259"/>
      <c r="P320" s="259"/>
      <c r="Q320" s="259"/>
      <c r="R320" s="259"/>
      <c r="S320" s="259"/>
      <c r="T320" s="26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1" t="s">
        <v>157</v>
      </c>
      <c r="AU320" s="261" t="s">
        <v>148</v>
      </c>
      <c r="AV320" s="13" t="s">
        <v>148</v>
      </c>
      <c r="AW320" s="13" t="s">
        <v>4</v>
      </c>
      <c r="AX320" s="13" t="s">
        <v>84</v>
      </c>
      <c r="AY320" s="261" t="s">
        <v>140</v>
      </c>
    </row>
    <row r="321" spans="1:65" s="2" customFormat="1" ht="21.75" customHeight="1">
      <c r="A321" s="38"/>
      <c r="B321" s="39"/>
      <c r="C321" s="236" t="s">
        <v>530</v>
      </c>
      <c r="D321" s="236" t="s">
        <v>143</v>
      </c>
      <c r="E321" s="237" t="s">
        <v>531</v>
      </c>
      <c r="F321" s="238" t="s">
        <v>532</v>
      </c>
      <c r="G321" s="239" t="s">
        <v>303</v>
      </c>
      <c r="H321" s="240">
        <v>0.236</v>
      </c>
      <c r="I321" s="241"/>
      <c r="J321" s="242">
        <f>ROUND(I321*H321,2)</f>
        <v>0</v>
      </c>
      <c r="K321" s="243"/>
      <c r="L321" s="44"/>
      <c r="M321" s="244" t="s">
        <v>1</v>
      </c>
      <c r="N321" s="245" t="s">
        <v>42</v>
      </c>
      <c r="O321" s="91"/>
      <c r="P321" s="246">
        <f>O321*H321</f>
        <v>0</v>
      </c>
      <c r="Q321" s="246">
        <v>0</v>
      </c>
      <c r="R321" s="246">
        <f>Q321*H321</f>
        <v>0</v>
      </c>
      <c r="S321" s="246">
        <v>0</v>
      </c>
      <c r="T321" s="24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8" t="s">
        <v>246</v>
      </c>
      <c r="AT321" s="248" t="s">
        <v>143</v>
      </c>
      <c r="AU321" s="248" t="s">
        <v>148</v>
      </c>
      <c r="AY321" s="17" t="s">
        <v>140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17" t="s">
        <v>148</v>
      </c>
      <c r="BK321" s="249">
        <f>ROUND(I321*H321,2)</f>
        <v>0</v>
      </c>
      <c r="BL321" s="17" t="s">
        <v>246</v>
      </c>
      <c r="BM321" s="248" t="s">
        <v>533</v>
      </c>
    </row>
    <row r="322" spans="1:63" s="12" customFormat="1" ht="22.8" customHeight="1">
      <c r="A322" s="12"/>
      <c r="B322" s="220"/>
      <c r="C322" s="221"/>
      <c r="D322" s="222" t="s">
        <v>75</v>
      </c>
      <c r="E322" s="234" t="s">
        <v>534</v>
      </c>
      <c r="F322" s="234" t="s">
        <v>535</v>
      </c>
      <c r="G322" s="221"/>
      <c r="H322" s="221"/>
      <c r="I322" s="224"/>
      <c r="J322" s="235">
        <f>BK322</f>
        <v>0</v>
      </c>
      <c r="K322" s="221"/>
      <c r="L322" s="226"/>
      <c r="M322" s="227"/>
      <c r="N322" s="228"/>
      <c r="O322" s="228"/>
      <c r="P322" s="229">
        <f>SUM(P323:P354)</f>
        <v>0</v>
      </c>
      <c r="Q322" s="228"/>
      <c r="R322" s="229">
        <f>SUM(R323:R354)</f>
        <v>0.5727959</v>
      </c>
      <c r="S322" s="228"/>
      <c r="T322" s="230">
        <f>SUM(T323:T354)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31" t="s">
        <v>148</v>
      </c>
      <c r="AT322" s="232" t="s">
        <v>75</v>
      </c>
      <c r="AU322" s="232" t="s">
        <v>84</v>
      </c>
      <c r="AY322" s="231" t="s">
        <v>140</v>
      </c>
      <c r="BK322" s="233">
        <f>SUM(BK323:BK354)</f>
        <v>0</v>
      </c>
    </row>
    <row r="323" spans="1:65" s="2" customFormat="1" ht="16.5" customHeight="1">
      <c r="A323" s="38"/>
      <c r="B323" s="39"/>
      <c r="C323" s="236" t="s">
        <v>536</v>
      </c>
      <c r="D323" s="236" t="s">
        <v>143</v>
      </c>
      <c r="E323" s="237" t="s">
        <v>537</v>
      </c>
      <c r="F323" s="238" t="s">
        <v>538</v>
      </c>
      <c r="G323" s="239" t="s">
        <v>155</v>
      </c>
      <c r="H323" s="240">
        <v>23.813</v>
      </c>
      <c r="I323" s="241"/>
      <c r="J323" s="242">
        <f>ROUND(I323*H323,2)</f>
        <v>0</v>
      </c>
      <c r="K323" s="243"/>
      <c r="L323" s="44"/>
      <c r="M323" s="244" t="s">
        <v>1</v>
      </c>
      <c r="N323" s="245" t="s">
        <v>42</v>
      </c>
      <c r="O323" s="91"/>
      <c r="P323" s="246">
        <f>O323*H323</f>
        <v>0</v>
      </c>
      <c r="Q323" s="246">
        <v>0.0003</v>
      </c>
      <c r="R323" s="246">
        <f>Q323*H323</f>
        <v>0.007143899999999999</v>
      </c>
      <c r="S323" s="246">
        <v>0</v>
      </c>
      <c r="T323" s="24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8" t="s">
        <v>246</v>
      </c>
      <c r="AT323" s="248" t="s">
        <v>143</v>
      </c>
      <c r="AU323" s="248" t="s">
        <v>148</v>
      </c>
      <c r="AY323" s="17" t="s">
        <v>140</v>
      </c>
      <c r="BE323" s="249">
        <f>IF(N323="základní",J323,0)</f>
        <v>0</v>
      </c>
      <c r="BF323" s="249">
        <f>IF(N323="snížená",J323,0)</f>
        <v>0</v>
      </c>
      <c r="BG323" s="249">
        <f>IF(N323="zákl. přenesená",J323,0)</f>
        <v>0</v>
      </c>
      <c r="BH323" s="249">
        <f>IF(N323="sníž. přenesená",J323,0)</f>
        <v>0</v>
      </c>
      <c r="BI323" s="249">
        <f>IF(N323="nulová",J323,0)</f>
        <v>0</v>
      </c>
      <c r="BJ323" s="17" t="s">
        <v>148</v>
      </c>
      <c r="BK323" s="249">
        <f>ROUND(I323*H323,2)</f>
        <v>0</v>
      </c>
      <c r="BL323" s="17" t="s">
        <v>246</v>
      </c>
      <c r="BM323" s="248" t="s">
        <v>539</v>
      </c>
    </row>
    <row r="324" spans="1:51" s="14" customFormat="1" ht="12">
      <c r="A324" s="14"/>
      <c r="B324" s="262"/>
      <c r="C324" s="263"/>
      <c r="D324" s="252" t="s">
        <v>157</v>
      </c>
      <c r="E324" s="264" t="s">
        <v>1</v>
      </c>
      <c r="F324" s="265" t="s">
        <v>210</v>
      </c>
      <c r="G324" s="263"/>
      <c r="H324" s="264" t="s">
        <v>1</v>
      </c>
      <c r="I324" s="266"/>
      <c r="J324" s="263"/>
      <c r="K324" s="263"/>
      <c r="L324" s="267"/>
      <c r="M324" s="268"/>
      <c r="N324" s="269"/>
      <c r="O324" s="269"/>
      <c r="P324" s="269"/>
      <c r="Q324" s="269"/>
      <c r="R324" s="269"/>
      <c r="S324" s="269"/>
      <c r="T324" s="27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1" t="s">
        <v>157</v>
      </c>
      <c r="AU324" s="271" t="s">
        <v>148</v>
      </c>
      <c r="AV324" s="14" t="s">
        <v>84</v>
      </c>
      <c r="AW324" s="14" t="s">
        <v>32</v>
      </c>
      <c r="AX324" s="14" t="s">
        <v>76</v>
      </c>
      <c r="AY324" s="271" t="s">
        <v>140</v>
      </c>
    </row>
    <row r="325" spans="1:51" s="13" customFormat="1" ht="12">
      <c r="A325" s="13"/>
      <c r="B325" s="250"/>
      <c r="C325" s="251"/>
      <c r="D325" s="252" t="s">
        <v>157</v>
      </c>
      <c r="E325" s="253" t="s">
        <v>1</v>
      </c>
      <c r="F325" s="254" t="s">
        <v>540</v>
      </c>
      <c r="G325" s="251"/>
      <c r="H325" s="255">
        <v>14.467</v>
      </c>
      <c r="I325" s="256"/>
      <c r="J325" s="251"/>
      <c r="K325" s="251"/>
      <c r="L325" s="257"/>
      <c r="M325" s="258"/>
      <c r="N325" s="259"/>
      <c r="O325" s="259"/>
      <c r="P325" s="259"/>
      <c r="Q325" s="259"/>
      <c r="R325" s="259"/>
      <c r="S325" s="259"/>
      <c r="T325" s="26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1" t="s">
        <v>157</v>
      </c>
      <c r="AU325" s="261" t="s">
        <v>148</v>
      </c>
      <c r="AV325" s="13" t="s">
        <v>148</v>
      </c>
      <c r="AW325" s="13" t="s">
        <v>32</v>
      </c>
      <c r="AX325" s="13" t="s">
        <v>76</v>
      </c>
      <c r="AY325" s="261" t="s">
        <v>140</v>
      </c>
    </row>
    <row r="326" spans="1:51" s="13" customFormat="1" ht="12">
      <c r="A326" s="13"/>
      <c r="B326" s="250"/>
      <c r="C326" s="251"/>
      <c r="D326" s="252" t="s">
        <v>157</v>
      </c>
      <c r="E326" s="253" t="s">
        <v>1</v>
      </c>
      <c r="F326" s="254" t="s">
        <v>541</v>
      </c>
      <c r="G326" s="251"/>
      <c r="H326" s="255">
        <v>9.812</v>
      </c>
      <c r="I326" s="256"/>
      <c r="J326" s="251"/>
      <c r="K326" s="251"/>
      <c r="L326" s="257"/>
      <c r="M326" s="258"/>
      <c r="N326" s="259"/>
      <c r="O326" s="259"/>
      <c r="P326" s="259"/>
      <c r="Q326" s="259"/>
      <c r="R326" s="259"/>
      <c r="S326" s="259"/>
      <c r="T326" s="26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1" t="s">
        <v>157</v>
      </c>
      <c r="AU326" s="261" t="s">
        <v>148</v>
      </c>
      <c r="AV326" s="13" t="s">
        <v>148</v>
      </c>
      <c r="AW326" s="13" t="s">
        <v>32</v>
      </c>
      <c r="AX326" s="13" t="s">
        <v>76</v>
      </c>
      <c r="AY326" s="261" t="s">
        <v>140</v>
      </c>
    </row>
    <row r="327" spans="1:51" s="14" customFormat="1" ht="12">
      <c r="A327" s="14"/>
      <c r="B327" s="262"/>
      <c r="C327" s="263"/>
      <c r="D327" s="252" t="s">
        <v>157</v>
      </c>
      <c r="E327" s="264" t="s">
        <v>1</v>
      </c>
      <c r="F327" s="265" t="s">
        <v>213</v>
      </c>
      <c r="G327" s="263"/>
      <c r="H327" s="264" t="s">
        <v>1</v>
      </c>
      <c r="I327" s="266"/>
      <c r="J327" s="263"/>
      <c r="K327" s="263"/>
      <c r="L327" s="267"/>
      <c r="M327" s="268"/>
      <c r="N327" s="269"/>
      <c r="O327" s="269"/>
      <c r="P327" s="269"/>
      <c r="Q327" s="269"/>
      <c r="R327" s="269"/>
      <c r="S327" s="269"/>
      <c r="T327" s="27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1" t="s">
        <v>157</v>
      </c>
      <c r="AU327" s="271" t="s">
        <v>148</v>
      </c>
      <c r="AV327" s="14" t="s">
        <v>84</v>
      </c>
      <c r="AW327" s="14" t="s">
        <v>32</v>
      </c>
      <c r="AX327" s="14" t="s">
        <v>76</v>
      </c>
      <c r="AY327" s="271" t="s">
        <v>140</v>
      </c>
    </row>
    <row r="328" spans="1:51" s="13" customFormat="1" ht="12">
      <c r="A328" s="13"/>
      <c r="B328" s="250"/>
      <c r="C328" s="251"/>
      <c r="D328" s="252" t="s">
        <v>157</v>
      </c>
      <c r="E328" s="253" t="s">
        <v>1</v>
      </c>
      <c r="F328" s="254" t="s">
        <v>214</v>
      </c>
      <c r="G328" s="251"/>
      <c r="H328" s="255">
        <v>1.44</v>
      </c>
      <c r="I328" s="256"/>
      <c r="J328" s="251"/>
      <c r="K328" s="251"/>
      <c r="L328" s="257"/>
      <c r="M328" s="258"/>
      <c r="N328" s="259"/>
      <c r="O328" s="259"/>
      <c r="P328" s="259"/>
      <c r="Q328" s="259"/>
      <c r="R328" s="259"/>
      <c r="S328" s="259"/>
      <c r="T328" s="26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1" t="s">
        <v>157</v>
      </c>
      <c r="AU328" s="261" t="s">
        <v>148</v>
      </c>
      <c r="AV328" s="13" t="s">
        <v>148</v>
      </c>
      <c r="AW328" s="13" t="s">
        <v>32</v>
      </c>
      <c r="AX328" s="13" t="s">
        <v>76</v>
      </c>
      <c r="AY328" s="261" t="s">
        <v>140</v>
      </c>
    </row>
    <row r="329" spans="1:51" s="14" customFormat="1" ht="12">
      <c r="A329" s="14"/>
      <c r="B329" s="262"/>
      <c r="C329" s="263"/>
      <c r="D329" s="252" t="s">
        <v>157</v>
      </c>
      <c r="E329" s="264" t="s">
        <v>1</v>
      </c>
      <c r="F329" s="265" t="s">
        <v>160</v>
      </c>
      <c r="G329" s="263"/>
      <c r="H329" s="264" t="s">
        <v>1</v>
      </c>
      <c r="I329" s="266"/>
      <c r="J329" s="263"/>
      <c r="K329" s="263"/>
      <c r="L329" s="267"/>
      <c r="M329" s="268"/>
      <c r="N329" s="269"/>
      <c r="O329" s="269"/>
      <c r="P329" s="269"/>
      <c r="Q329" s="269"/>
      <c r="R329" s="269"/>
      <c r="S329" s="269"/>
      <c r="T329" s="27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1" t="s">
        <v>157</v>
      </c>
      <c r="AU329" s="271" t="s">
        <v>148</v>
      </c>
      <c r="AV329" s="14" t="s">
        <v>84</v>
      </c>
      <c r="AW329" s="14" t="s">
        <v>32</v>
      </c>
      <c r="AX329" s="14" t="s">
        <v>76</v>
      </c>
      <c r="AY329" s="271" t="s">
        <v>140</v>
      </c>
    </row>
    <row r="330" spans="1:51" s="13" customFormat="1" ht="12">
      <c r="A330" s="13"/>
      <c r="B330" s="250"/>
      <c r="C330" s="251"/>
      <c r="D330" s="252" t="s">
        <v>157</v>
      </c>
      <c r="E330" s="253" t="s">
        <v>1</v>
      </c>
      <c r="F330" s="254" t="s">
        <v>161</v>
      </c>
      <c r="G330" s="251"/>
      <c r="H330" s="255">
        <v>-1.576</v>
      </c>
      <c r="I330" s="256"/>
      <c r="J330" s="251"/>
      <c r="K330" s="251"/>
      <c r="L330" s="257"/>
      <c r="M330" s="258"/>
      <c r="N330" s="259"/>
      <c r="O330" s="259"/>
      <c r="P330" s="259"/>
      <c r="Q330" s="259"/>
      <c r="R330" s="259"/>
      <c r="S330" s="259"/>
      <c r="T330" s="26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1" t="s">
        <v>157</v>
      </c>
      <c r="AU330" s="261" t="s">
        <v>148</v>
      </c>
      <c r="AV330" s="13" t="s">
        <v>148</v>
      </c>
      <c r="AW330" s="13" t="s">
        <v>32</v>
      </c>
      <c r="AX330" s="13" t="s">
        <v>76</v>
      </c>
      <c r="AY330" s="261" t="s">
        <v>140</v>
      </c>
    </row>
    <row r="331" spans="1:51" s="13" customFormat="1" ht="12">
      <c r="A331" s="13"/>
      <c r="B331" s="250"/>
      <c r="C331" s="251"/>
      <c r="D331" s="252" t="s">
        <v>157</v>
      </c>
      <c r="E331" s="253" t="s">
        <v>1</v>
      </c>
      <c r="F331" s="254" t="s">
        <v>162</v>
      </c>
      <c r="G331" s="251"/>
      <c r="H331" s="255">
        <v>-0.33</v>
      </c>
      <c r="I331" s="256"/>
      <c r="J331" s="251"/>
      <c r="K331" s="251"/>
      <c r="L331" s="257"/>
      <c r="M331" s="258"/>
      <c r="N331" s="259"/>
      <c r="O331" s="259"/>
      <c r="P331" s="259"/>
      <c r="Q331" s="259"/>
      <c r="R331" s="259"/>
      <c r="S331" s="259"/>
      <c r="T331" s="26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1" t="s">
        <v>157</v>
      </c>
      <c r="AU331" s="261" t="s">
        <v>148</v>
      </c>
      <c r="AV331" s="13" t="s">
        <v>148</v>
      </c>
      <c r="AW331" s="13" t="s">
        <v>32</v>
      </c>
      <c r="AX331" s="13" t="s">
        <v>76</v>
      </c>
      <c r="AY331" s="261" t="s">
        <v>140</v>
      </c>
    </row>
    <row r="332" spans="1:51" s="15" customFormat="1" ht="12">
      <c r="A332" s="15"/>
      <c r="B332" s="272"/>
      <c r="C332" s="273"/>
      <c r="D332" s="252" t="s">
        <v>157</v>
      </c>
      <c r="E332" s="274" t="s">
        <v>1</v>
      </c>
      <c r="F332" s="275" t="s">
        <v>163</v>
      </c>
      <c r="G332" s="273"/>
      <c r="H332" s="276">
        <v>23.813</v>
      </c>
      <c r="I332" s="277"/>
      <c r="J332" s="273"/>
      <c r="K332" s="273"/>
      <c r="L332" s="278"/>
      <c r="M332" s="279"/>
      <c r="N332" s="280"/>
      <c r="O332" s="280"/>
      <c r="P332" s="280"/>
      <c r="Q332" s="280"/>
      <c r="R332" s="280"/>
      <c r="S332" s="280"/>
      <c r="T332" s="281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82" t="s">
        <v>157</v>
      </c>
      <c r="AU332" s="282" t="s">
        <v>148</v>
      </c>
      <c r="AV332" s="15" t="s">
        <v>147</v>
      </c>
      <c r="AW332" s="15" t="s">
        <v>32</v>
      </c>
      <c r="AX332" s="15" t="s">
        <v>84</v>
      </c>
      <c r="AY332" s="282" t="s">
        <v>140</v>
      </c>
    </row>
    <row r="333" spans="1:65" s="2" customFormat="1" ht="21.75" customHeight="1">
      <c r="A333" s="38"/>
      <c r="B333" s="39"/>
      <c r="C333" s="236" t="s">
        <v>542</v>
      </c>
      <c r="D333" s="236" t="s">
        <v>143</v>
      </c>
      <c r="E333" s="237" t="s">
        <v>543</v>
      </c>
      <c r="F333" s="238" t="s">
        <v>544</v>
      </c>
      <c r="G333" s="239" t="s">
        <v>155</v>
      </c>
      <c r="H333" s="240">
        <v>23.813</v>
      </c>
      <c r="I333" s="241"/>
      <c r="J333" s="242">
        <f>ROUND(I333*H333,2)</f>
        <v>0</v>
      </c>
      <c r="K333" s="243"/>
      <c r="L333" s="44"/>
      <c r="M333" s="244" t="s">
        <v>1</v>
      </c>
      <c r="N333" s="245" t="s">
        <v>42</v>
      </c>
      <c r="O333" s="91"/>
      <c r="P333" s="246">
        <f>O333*H333</f>
        <v>0</v>
      </c>
      <c r="Q333" s="246">
        <v>0.006</v>
      </c>
      <c r="R333" s="246">
        <f>Q333*H333</f>
        <v>0.142878</v>
      </c>
      <c r="S333" s="246">
        <v>0</v>
      </c>
      <c r="T333" s="247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8" t="s">
        <v>246</v>
      </c>
      <c r="AT333" s="248" t="s">
        <v>143</v>
      </c>
      <c r="AU333" s="248" t="s">
        <v>148</v>
      </c>
      <c r="AY333" s="17" t="s">
        <v>140</v>
      </c>
      <c r="BE333" s="249">
        <f>IF(N333="základní",J333,0)</f>
        <v>0</v>
      </c>
      <c r="BF333" s="249">
        <f>IF(N333="snížená",J333,0)</f>
        <v>0</v>
      </c>
      <c r="BG333" s="249">
        <f>IF(N333="zákl. přenesená",J333,0)</f>
        <v>0</v>
      </c>
      <c r="BH333" s="249">
        <f>IF(N333="sníž. přenesená",J333,0)</f>
        <v>0</v>
      </c>
      <c r="BI333" s="249">
        <f>IF(N333="nulová",J333,0)</f>
        <v>0</v>
      </c>
      <c r="BJ333" s="17" t="s">
        <v>148</v>
      </c>
      <c r="BK333" s="249">
        <f>ROUND(I333*H333,2)</f>
        <v>0</v>
      </c>
      <c r="BL333" s="17" t="s">
        <v>246</v>
      </c>
      <c r="BM333" s="248" t="s">
        <v>545</v>
      </c>
    </row>
    <row r="334" spans="1:51" s="14" customFormat="1" ht="12">
      <c r="A334" s="14"/>
      <c r="B334" s="262"/>
      <c r="C334" s="263"/>
      <c r="D334" s="252" t="s">
        <v>157</v>
      </c>
      <c r="E334" s="264" t="s">
        <v>1</v>
      </c>
      <c r="F334" s="265" t="s">
        <v>210</v>
      </c>
      <c r="G334" s="263"/>
      <c r="H334" s="264" t="s">
        <v>1</v>
      </c>
      <c r="I334" s="266"/>
      <c r="J334" s="263"/>
      <c r="K334" s="263"/>
      <c r="L334" s="267"/>
      <c r="M334" s="268"/>
      <c r="N334" s="269"/>
      <c r="O334" s="269"/>
      <c r="P334" s="269"/>
      <c r="Q334" s="269"/>
      <c r="R334" s="269"/>
      <c r="S334" s="269"/>
      <c r="T334" s="270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1" t="s">
        <v>157</v>
      </c>
      <c r="AU334" s="271" t="s">
        <v>148</v>
      </c>
      <c r="AV334" s="14" t="s">
        <v>84</v>
      </c>
      <c r="AW334" s="14" t="s">
        <v>32</v>
      </c>
      <c r="AX334" s="14" t="s">
        <v>76</v>
      </c>
      <c r="AY334" s="271" t="s">
        <v>140</v>
      </c>
    </row>
    <row r="335" spans="1:51" s="13" customFormat="1" ht="12">
      <c r="A335" s="13"/>
      <c r="B335" s="250"/>
      <c r="C335" s="251"/>
      <c r="D335" s="252" t="s">
        <v>157</v>
      </c>
      <c r="E335" s="253" t="s">
        <v>1</v>
      </c>
      <c r="F335" s="254" t="s">
        <v>540</v>
      </c>
      <c r="G335" s="251"/>
      <c r="H335" s="255">
        <v>14.467</v>
      </c>
      <c r="I335" s="256"/>
      <c r="J335" s="251"/>
      <c r="K335" s="251"/>
      <c r="L335" s="257"/>
      <c r="M335" s="258"/>
      <c r="N335" s="259"/>
      <c r="O335" s="259"/>
      <c r="P335" s="259"/>
      <c r="Q335" s="259"/>
      <c r="R335" s="259"/>
      <c r="S335" s="259"/>
      <c r="T335" s="26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1" t="s">
        <v>157</v>
      </c>
      <c r="AU335" s="261" t="s">
        <v>148</v>
      </c>
      <c r="AV335" s="13" t="s">
        <v>148</v>
      </c>
      <c r="AW335" s="13" t="s">
        <v>32</v>
      </c>
      <c r="AX335" s="13" t="s">
        <v>76</v>
      </c>
      <c r="AY335" s="261" t="s">
        <v>140</v>
      </c>
    </row>
    <row r="336" spans="1:51" s="13" customFormat="1" ht="12">
      <c r="A336" s="13"/>
      <c r="B336" s="250"/>
      <c r="C336" s="251"/>
      <c r="D336" s="252" t="s">
        <v>157</v>
      </c>
      <c r="E336" s="253" t="s">
        <v>1</v>
      </c>
      <c r="F336" s="254" t="s">
        <v>541</v>
      </c>
      <c r="G336" s="251"/>
      <c r="H336" s="255">
        <v>9.812</v>
      </c>
      <c r="I336" s="256"/>
      <c r="J336" s="251"/>
      <c r="K336" s="251"/>
      <c r="L336" s="257"/>
      <c r="M336" s="258"/>
      <c r="N336" s="259"/>
      <c r="O336" s="259"/>
      <c r="P336" s="259"/>
      <c r="Q336" s="259"/>
      <c r="R336" s="259"/>
      <c r="S336" s="259"/>
      <c r="T336" s="26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1" t="s">
        <v>157</v>
      </c>
      <c r="AU336" s="261" t="s">
        <v>148</v>
      </c>
      <c r="AV336" s="13" t="s">
        <v>148</v>
      </c>
      <c r="AW336" s="13" t="s">
        <v>32</v>
      </c>
      <c r="AX336" s="13" t="s">
        <v>76</v>
      </c>
      <c r="AY336" s="261" t="s">
        <v>140</v>
      </c>
    </row>
    <row r="337" spans="1:51" s="14" customFormat="1" ht="12">
      <c r="A337" s="14"/>
      <c r="B337" s="262"/>
      <c r="C337" s="263"/>
      <c r="D337" s="252" t="s">
        <v>157</v>
      </c>
      <c r="E337" s="264" t="s">
        <v>1</v>
      </c>
      <c r="F337" s="265" t="s">
        <v>213</v>
      </c>
      <c r="G337" s="263"/>
      <c r="H337" s="264" t="s">
        <v>1</v>
      </c>
      <c r="I337" s="266"/>
      <c r="J337" s="263"/>
      <c r="K337" s="263"/>
      <c r="L337" s="267"/>
      <c r="M337" s="268"/>
      <c r="N337" s="269"/>
      <c r="O337" s="269"/>
      <c r="P337" s="269"/>
      <c r="Q337" s="269"/>
      <c r="R337" s="269"/>
      <c r="S337" s="269"/>
      <c r="T337" s="27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1" t="s">
        <v>157</v>
      </c>
      <c r="AU337" s="271" t="s">
        <v>148</v>
      </c>
      <c r="AV337" s="14" t="s">
        <v>84</v>
      </c>
      <c r="AW337" s="14" t="s">
        <v>32</v>
      </c>
      <c r="AX337" s="14" t="s">
        <v>76</v>
      </c>
      <c r="AY337" s="271" t="s">
        <v>140</v>
      </c>
    </row>
    <row r="338" spans="1:51" s="13" customFormat="1" ht="12">
      <c r="A338" s="13"/>
      <c r="B338" s="250"/>
      <c r="C338" s="251"/>
      <c r="D338" s="252" t="s">
        <v>157</v>
      </c>
      <c r="E338" s="253" t="s">
        <v>1</v>
      </c>
      <c r="F338" s="254" t="s">
        <v>214</v>
      </c>
      <c r="G338" s="251"/>
      <c r="H338" s="255">
        <v>1.44</v>
      </c>
      <c r="I338" s="256"/>
      <c r="J338" s="251"/>
      <c r="K338" s="251"/>
      <c r="L338" s="257"/>
      <c r="M338" s="258"/>
      <c r="N338" s="259"/>
      <c r="O338" s="259"/>
      <c r="P338" s="259"/>
      <c r="Q338" s="259"/>
      <c r="R338" s="259"/>
      <c r="S338" s="259"/>
      <c r="T338" s="26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1" t="s">
        <v>157</v>
      </c>
      <c r="AU338" s="261" t="s">
        <v>148</v>
      </c>
      <c r="AV338" s="13" t="s">
        <v>148</v>
      </c>
      <c r="AW338" s="13" t="s">
        <v>32</v>
      </c>
      <c r="AX338" s="13" t="s">
        <v>76</v>
      </c>
      <c r="AY338" s="261" t="s">
        <v>140</v>
      </c>
    </row>
    <row r="339" spans="1:51" s="14" customFormat="1" ht="12">
      <c r="A339" s="14"/>
      <c r="B339" s="262"/>
      <c r="C339" s="263"/>
      <c r="D339" s="252" t="s">
        <v>157</v>
      </c>
      <c r="E339" s="264" t="s">
        <v>1</v>
      </c>
      <c r="F339" s="265" t="s">
        <v>160</v>
      </c>
      <c r="G339" s="263"/>
      <c r="H339" s="264" t="s">
        <v>1</v>
      </c>
      <c r="I339" s="266"/>
      <c r="J339" s="263"/>
      <c r="K339" s="263"/>
      <c r="L339" s="267"/>
      <c r="M339" s="268"/>
      <c r="N339" s="269"/>
      <c r="O339" s="269"/>
      <c r="P339" s="269"/>
      <c r="Q339" s="269"/>
      <c r="R339" s="269"/>
      <c r="S339" s="269"/>
      <c r="T339" s="270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1" t="s">
        <v>157</v>
      </c>
      <c r="AU339" s="271" t="s">
        <v>148</v>
      </c>
      <c r="AV339" s="14" t="s">
        <v>84</v>
      </c>
      <c r="AW339" s="14" t="s">
        <v>32</v>
      </c>
      <c r="AX339" s="14" t="s">
        <v>76</v>
      </c>
      <c r="AY339" s="271" t="s">
        <v>140</v>
      </c>
    </row>
    <row r="340" spans="1:51" s="13" customFormat="1" ht="12">
      <c r="A340" s="13"/>
      <c r="B340" s="250"/>
      <c r="C340" s="251"/>
      <c r="D340" s="252" t="s">
        <v>157</v>
      </c>
      <c r="E340" s="253" t="s">
        <v>1</v>
      </c>
      <c r="F340" s="254" t="s">
        <v>161</v>
      </c>
      <c r="G340" s="251"/>
      <c r="H340" s="255">
        <v>-1.576</v>
      </c>
      <c r="I340" s="256"/>
      <c r="J340" s="251"/>
      <c r="K340" s="251"/>
      <c r="L340" s="257"/>
      <c r="M340" s="258"/>
      <c r="N340" s="259"/>
      <c r="O340" s="259"/>
      <c r="P340" s="259"/>
      <c r="Q340" s="259"/>
      <c r="R340" s="259"/>
      <c r="S340" s="259"/>
      <c r="T340" s="26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1" t="s">
        <v>157</v>
      </c>
      <c r="AU340" s="261" t="s">
        <v>148</v>
      </c>
      <c r="AV340" s="13" t="s">
        <v>148</v>
      </c>
      <c r="AW340" s="13" t="s">
        <v>32</v>
      </c>
      <c r="AX340" s="13" t="s">
        <v>76</v>
      </c>
      <c r="AY340" s="261" t="s">
        <v>140</v>
      </c>
    </row>
    <row r="341" spans="1:51" s="13" customFormat="1" ht="12">
      <c r="A341" s="13"/>
      <c r="B341" s="250"/>
      <c r="C341" s="251"/>
      <c r="D341" s="252" t="s">
        <v>157</v>
      </c>
      <c r="E341" s="253" t="s">
        <v>1</v>
      </c>
      <c r="F341" s="254" t="s">
        <v>162</v>
      </c>
      <c r="G341" s="251"/>
      <c r="H341" s="255">
        <v>-0.33</v>
      </c>
      <c r="I341" s="256"/>
      <c r="J341" s="251"/>
      <c r="K341" s="251"/>
      <c r="L341" s="257"/>
      <c r="M341" s="258"/>
      <c r="N341" s="259"/>
      <c r="O341" s="259"/>
      <c r="P341" s="259"/>
      <c r="Q341" s="259"/>
      <c r="R341" s="259"/>
      <c r="S341" s="259"/>
      <c r="T341" s="26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1" t="s">
        <v>157</v>
      </c>
      <c r="AU341" s="261" t="s">
        <v>148</v>
      </c>
      <c r="AV341" s="13" t="s">
        <v>148</v>
      </c>
      <c r="AW341" s="13" t="s">
        <v>32</v>
      </c>
      <c r="AX341" s="13" t="s">
        <v>76</v>
      </c>
      <c r="AY341" s="261" t="s">
        <v>140</v>
      </c>
    </row>
    <row r="342" spans="1:51" s="15" customFormat="1" ht="12">
      <c r="A342" s="15"/>
      <c r="B342" s="272"/>
      <c r="C342" s="273"/>
      <c r="D342" s="252" t="s">
        <v>157</v>
      </c>
      <c r="E342" s="274" t="s">
        <v>1</v>
      </c>
      <c r="F342" s="275" t="s">
        <v>163</v>
      </c>
      <c r="G342" s="273"/>
      <c r="H342" s="276">
        <v>23.813</v>
      </c>
      <c r="I342" s="277"/>
      <c r="J342" s="273"/>
      <c r="K342" s="273"/>
      <c r="L342" s="278"/>
      <c r="M342" s="279"/>
      <c r="N342" s="280"/>
      <c r="O342" s="280"/>
      <c r="P342" s="280"/>
      <c r="Q342" s="280"/>
      <c r="R342" s="280"/>
      <c r="S342" s="280"/>
      <c r="T342" s="281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82" t="s">
        <v>157</v>
      </c>
      <c r="AU342" s="282" t="s">
        <v>148</v>
      </c>
      <c r="AV342" s="15" t="s">
        <v>147</v>
      </c>
      <c r="AW342" s="15" t="s">
        <v>32</v>
      </c>
      <c r="AX342" s="15" t="s">
        <v>84</v>
      </c>
      <c r="AY342" s="282" t="s">
        <v>140</v>
      </c>
    </row>
    <row r="343" spans="1:65" s="2" customFormat="1" ht="16.5" customHeight="1">
      <c r="A343" s="38"/>
      <c r="B343" s="39"/>
      <c r="C343" s="283" t="s">
        <v>546</v>
      </c>
      <c r="D343" s="283" t="s">
        <v>431</v>
      </c>
      <c r="E343" s="284" t="s">
        <v>547</v>
      </c>
      <c r="F343" s="285" t="s">
        <v>548</v>
      </c>
      <c r="G343" s="286" t="s">
        <v>155</v>
      </c>
      <c r="H343" s="287">
        <v>26.194</v>
      </c>
      <c r="I343" s="288"/>
      <c r="J343" s="289">
        <f>ROUND(I343*H343,2)</f>
        <v>0</v>
      </c>
      <c r="K343" s="290"/>
      <c r="L343" s="291"/>
      <c r="M343" s="292" t="s">
        <v>1</v>
      </c>
      <c r="N343" s="293" t="s">
        <v>42</v>
      </c>
      <c r="O343" s="91"/>
      <c r="P343" s="246">
        <f>O343*H343</f>
        <v>0</v>
      </c>
      <c r="Q343" s="246">
        <v>0.0129</v>
      </c>
      <c r="R343" s="246">
        <f>Q343*H343</f>
        <v>0.3379026</v>
      </c>
      <c r="S343" s="246">
        <v>0</v>
      </c>
      <c r="T343" s="247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8" t="s">
        <v>313</v>
      </c>
      <c r="AT343" s="248" t="s">
        <v>431</v>
      </c>
      <c r="AU343" s="248" t="s">
        <v>148</v>
      </c>
      <c r="AY343" s="17" t="s">
        <v>140</v>
      </c>
      <c r="BE343" s="249">
        <f>IF(N343="základní",J343,0)</f>
        <v>0</v>
      </c>
      <c r="BF343" s="249">
        <f>IF(N343="snížená",J343,0)</f>
        <v>0</v>
      </c>
      <c r="BG343" s="249">
        <f>IF(N343="zákl. přenesená",J343,0)</f>
        <v>0</v>
      </c>
      <c r="BH343" s="249">
        <f>IF(N343="sníž. přenesená",J343,0)</f>
        <v>0</v>
      </c>
      <c r="BI343" s="249">
        <f>IF(N343="nulová",J343,0)</f>
        <v>0</v>
      </c>
      <c r="BJ343" s="17" t="s">
        <v>148</v>
      </c>
      <c r="BK343" s="249">
        <f>ROUND(I343*H343,2)</f>
        <v>0</v>
      </c>
      <c r="BL343" s="17" t="s">
        <v>246</v>
      </c>
      <c r="BM343" s="248" t="s">
        <v>549</v>
      </c>
    </row>
    <row r="344" spans="1:51" s="13" customFormat="1" ht="12">
      <c r="A344" s="13"/>
      <c r="B344" s="250"/>
      <c r="C344" s="251"/>
      <c r="D344" s="252" t="s">
        <v>157</v>
      </c>
      <c r="E344" s="251"/>
      <c r="F344" s="254" t="s">
        <v>550</v>
      </c>
      <c r="G344" s="251"/>
      <c r="H344" s="255">
        <v>26.194</v>
      </c>
      <c r="I344" s="256"/>
      <c r="J344" s="251"/>
      <c r="K344" s="251"/>
      <c r="L344" s="257"/>
      <c r="M344" s="258"/>
      <c r="N344" s="259"/>
      <c r="O344" s="259"/>
      <c r="P344" s="259"/>
      <c r="Q344" s="259"/>
      <c r="R344" s="259"/>
      <c r="S344" s="259"/>
      <c r="T344" s="26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1" t="s">
        <v>157</v>
      </c>
      <c r="AU344" s="261" t="s">
        <v>148</v>
      </c>
      <c r="AV344" s="13" t="s">
        <v>148</v>
      </c>
      <c r="AW344" s="13" t="s">
        <v>4</v>
      </c>
      <c r="AX344" s="13" t="s">
        <v>84</v>
      </c>
      <c r="AY344" s="261" t="s">
        <v>140</v>
      </c>
    </row>
    <row r="345" spans="1:65" s="2" customFormat="1" ht="21.75" customHeight="1">
      <c r="A345" s="38"/>
      <c r="B345" s="39"/>
      <c r="C345" s="283" t="s">
        <v>551</v>
      </c>
      <c r="D345" s="283" t="s">
        <v>431</v>
      </c>
      <c r="E345" s="284" t="s">
        <v>480</v>
      </c>
      <c r="F345" s="285" t="s">
        <v>481</v>
      </c>
      <c r="G345" s="286" t="s">
        <v>482</v>
      </c>
      <c r="H345" s="287">
        <v>71.439</v>
      </c>
      <c r="I345" s="288"/>
      <c r="J345" s="289">
        <f>ROUND(I345*H345,2)</f>
        <v>0</v>
      </c>
      <c r="K345" s="290"/>
      <c r="L345" s="291"/>
      <c r="M345" s="292" t="s">
        <v>1</v>
      </c>
      <c r="N345" s="293" t="s">
        <v>42</v>
      </c>
      <c r="O345" s="91"/>
      <c r="P345" s="246">
        <f>O345*H345</f>
        <v>0</v>
      </c>
      <c r="Q345" s="246">
        <v>0.001</v>
      </c>
      <c r="R345" s="246">
        <f>Q345*H345</f>
        <v>0.07143899999999999</v>
      </c>
      <c r="S345" s="246">
        <v>0</v>
      </c>
      <c r="T345" s="247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48" t="s">
        <v>313</v>
      </c>
      <c r="AT345" s="248" t="s">
        <v>431</v>
      </c>
      <c r="AU345" s="248" t="s">
        <v>148</v>
      </c>
      <c r="AY345" s="17" t="s">
        <v>140</v>
      </c>
      <c r="BE345" s="249">
        <f>IF(N345="základní",J345,0)</f>
        <v>0</v>
      </c>
      <c r="BF345" s="249">
        <f>IF(N345="snížená",J345,0)</f>
        <v>0</v>
      </c>
      <c r="BG345" s="249">
        <f>IF(N345="zákl. přenesená",J345,0)</f>
        <v>0</v>
      </c>
      <c r="BH345" s="249">
        <f>IF(N345="sníž. přenesená",J345,0)</f>
        <v>0</v>
      </c>
      <c r="BI345" s="249">
        <f>IF(N345="nulová",J345,0)</f>
        <v>0</v>
      </c>
      <c r="BJ345" s="17" t="s">
        <v>148</v>
      </c>
      <c r="BK345" s="249">
        <f>ROUND(I345*H345,2)</f>
        <v>0</v>
      </c>
      <c r="BL345" s="17" t="s">
        <v>246</v>
      </c>
      <c r="BM345" s="248" t="s">
        <v>552</v>
      </c>
    </row>
    <row r="346" spans="1:51" s="13" customFormat="1" ht="12">
      <c r="A346" s="13"/>
      <c r="B346" s="250"/>
      <c r="C346" s="251"/>
      <c r="D346" s="252" t="s">
        <v>157</v>
      </c>
      <c r="E346" s="253" t="s">
        <v>1</v>
      </c>
      <c r="F346" s="254" t="s">
        <v>553</v>
      </c>
      <c r="G346" s="251"/>
      <c r="H346" s="255">
        <v>71.439</v>
      </c>
      <c r="I346" s="256"/>
      <c r="J346" s="251"/>
      <c r="K346" s="251"/>
      <c r="L346" s="257"/>
      <c r="M346" s="258"/>
      <c r="N346" s="259"/>
      <c r="O346" s="259"/>
      <c r="P346" s="259"/>
      <c r="Q346" s="259"/>
      <c r="R346" s="259"/>
      <c r="S346" s="259"/>
      <c r="T346" s="26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1" t="s">
        <v>157</v>
      </c>
      <c r="AU346" s="261" t="s">
        <v>148</v>
      </c>
      <c r="AV346" s="13" t="s">
        <v>148</v>
      </c>
      <c r="AW346" s="13" t="s">
        <v>32</v>
      </c>
      <c r="AX346" s="13" t="s">
        <v>84</v>
      </c>
      <c r="AY346" s="261" t="s">
        <v>140</v>
      </c>
    </row>
    <row r="347" spans="1:65" s="2" customFormat="1" ht="21.75" customHeight="1">
      <c r="A347" s="38"/>
      <c r="B347" s="39"/>
      <c r="C347" s="236" t="s">
        <v>554</v>
      </c>
      <c r="D347" s="236" t="s">
        <v>143</v>
      </c>
      <c r="E347" s="237" t="s">
        <v>555</v>
      </c>
      <c r="F347" s="238" t="s">
        <v>556</v>
      </c>
      <c r="G347" s="239" t="s">
        <v>155</v>
      </c>
      <c r="H347" s="240">
        <v>1.44</v>
      </c>
      <c r="I347" s="241"/>
      <c r="J347" s="242">
        <f>ROUND(I347*H347,2)</f>
        <v>0</v>
      </c>
      <c r="K347" s="243"/>
      <c r="L347" s="44"/>
      <c r="M347" s="244" t="s">
        <v>1</v>
      </c>
      <c r="N347" s="245" t="s">
        <v>42</v>
      </c>
      <c r="O347" s="91"/>
      <c r="P347" s="246">
        <f>O347*H347</f>
        <v>0</v>
      </c>
      <c r="Q347" s="246">
        <v>0</v>
      </c>
      <c r="R347" s="246">
        <f>Q347*H347</f>
        <v>0</v>
      </c>
      <c r="S347" s="246">
        <v>0</v>
      </c>
      <c r="T347" s="247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8" t="s">
        <v>246</v>
      </c>
      <c r="AT347" s="248" t="s">
        <v>143</v>
      </c>
      <c r="AU347" s="248" t="s">
        <v>148</v>
      </c>
      <c r="AY347" s="17" t="s">
        <v>140</v>
      </c>
      <c r="BE347" s="249">
        <f>IF(N347="základní",J347,0)</f>
        <v>0</v>
      </c>
      <c r="BF347" s="249">
        <f>IF(N347="snížená",J347,0)</f>
        <v>0</v>
      </c>
      <c r="BG347" s="249">
        <f>IF(N347="zákl. přenesená",J347,0)</f>
        <v>0</v>
      </c>
      <c r="BH347" s="249">
        <f>IF(N347="sníž. přenesená",J347,0)</f>
        <v>0</v>
      </c>
      <c r="BI347" s="249">
        <f>IF(N347="nulová",J347,0)</f>
        <v>0</v>
      </c>
      <c r="BJ347" s="17" t="s">
        <v>148</v>
      </c>
      <c r="BK347" s="249">
        <f>ROUND(I347*H347,2)</f>
        <v>0</v>
      </c>
      <c r="BL347" s="17" t="s">
        <v>246</v>
      </c>
      <c r="BM347" s="248" t="s">
        <v>557</v>
      </c>
    </row>
    <row r="348" spans="1:65" s="2" customFormat="1" ht="21.75" customHeight="1">
      <c r="A348" s="38"/>
      <c r="B348" s="39"/>
      <c r="C348" s="236" t="s">
        <v>558</v>
      </c>
      <c r="D348" s="236" t="s">
        <v>143</v>
      </c>
      <c r="E348" s="237" t="s">
        <v>559</v>
      </c>
      <c r="F348" s="238" t="s">
        <v>560</v>
      </c>
      <c r="G348" s="239" t="s">
        <v>155</v>
      </c>
      <c r="H348" s="240">
        <v>0.48</v>
      </c>
      <c r="I348" s="241"/>
      <c r="J348" s="242">
        <f>ROUND(I348*H348,2)</f>
        <v>0</v>
      </c>
      <c r="K348" s="243"/>
      <c r="L348" s="44"/>
      <c r="M348" s="244" t="s">
        <v>1</v>
      </c>
      <c r="N348" s="245" t="s">
        <v>42</v>
      </c>
      <c r="O348" s="91"/>
      <c r="P348" s="246">
        <f>O348*H348</f>
        <v>0</v>
      </c>
      <c r="Q348" s="246">
        <v>0.00058</v>
      </c>
      <c r="R348" s="246">
        <f>Q348*H348</f>
        <v>0.0002784</v>
      </c>
      <c r="S348" s="246">
        <v>0</v>
      </c>
      <c r="T348" s="247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8" t="s">
        <v>246</v>
      </c>
      <c r="AT348" s="248" t="s">
        <v>143</v>
      </c>
      <c r="AU348" s="248" t="s">
        <v>148</v>
      </c>
      <c r="AY348" s="17" t="s">
        <v>140</v>
      </c>
      <c r="BE348" s="249">
        <f>IF(N348="základní",J348,0)</f>
        <v>0</v>
      </c>
      <c r="BF348" s="249">
        <f>IF(N348="snížená",J348,0)</f>
        <v>0</v>
      </c>
      <c r="BG348" s="249">
        <f>IF(N348="zákl. přenesená",J348,0)</f>
        <v>0</v>
      </c>
      <c r="BH348" s="249">
        <f>IF(N348="sníž. přenesená",J348,0)</f>
        <v>0</v>
      </c>
      <c r="BI348" s="249">
        <f>IF(N348="nulová",J348,0)</f>
        <v>0</v>
      </c>
      <c r="BJ348" s="17" t="s">
        <v>148</v>
      </c>
      <c r="BK348" s="249">
        <f>ROUND(I348*H348,2)</f>
        <v>0</v>
      </c>
      <c r="BL348" s="17" t="s">
        <v>246</v>
      </c>
      <c r="BM348" s="248" t="s">
        <v>561</v>
      </c>
    </row>
    <row r="349" spans="1:51" s="13" customFormat="1" ht="12">
      <c r="A349" s="13"/>
      <c r="B349" s="250"/>
      <c r="C349" s="251"/>
      <c r="D349" s="252" t="s">
        <v>157</v>
      </c>
      <c r="E349" s="253" t="s">
        <v>1</v>
      </c>
      <c r="F349" s="254" t="s">
        <v>562</v>
      </c>
      <c r="G349" s="251"/>
      <c r="H349" s="255">
        <v>0.48</v>
      </c>
      <c r="I349" s="256"/>
      <c r="J349" s="251"/>
      <c r="K349" s="251"/>
      <c r="L349" s="257"/>
      <c r="M349" s="258"/>
      <c r="N349" s="259"/>
      <c r="O349" s="259"/>
      <c r="P349" s="259"/>
      <c r="Q349" s="259"/>
      <c r="R349" s="259"/>
      <c r="S349" s="259"/>
      <c r="T349" s="26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1" t="s">
        <v>157</v>
      </c>
      <c r="AU349" s="261" t="s">
        <v>148</v>
      </c>
      <c r="AV349" s="13" t="s">
        <v>148</v>
      </c>
      <c r="AW349" s="13" t="s">
        <v>32</v>
      </c>
      <c r="AX349" s="13" t="s">
        <v>84</v>
      </c>
      <c r="AY349" s="261" t="s">
        <v>140</v>
      </c>
    </row>
    <row r="350" spans="1:65" s="2" customFormat="1" ht="16.5" customHeight="1">
      <c r="A350" s="38"/>
      <c r="B350" s="39"/>
      <c r="C350" s="283" t="s">
        <v>563</v>
      </c>
      <c r="D350" s="283" t="s">
        <v>431</v>
      </c>
      <c r="E350" s="284" t="s">
        <v>564</v>
      </c>
      <c r="F350" s="285" t="s">
        <v>565</v>
      </c>
      <c r="G350" s="286" t="s">
        <v>155</v>
      </c>
      <c r="H350" s="287">
        <v>0.528</v>
      </c>
      <c r="I350" s="288"/>
      <c r="J350" s="289">
        <f>ROUND(I350*H350,2)</f>
        <v>0</v>
      </c>
      <c r="K350" s="290"/>
      <c r="L350" s="291"/>
      <c r="M350" s="292" t="s">
        <v>1</v>
      </c>
      <c r="N350" s="293" t="s">
        <v>42</v>
      </c>
      <c r="O350" s="91"/>
      <c r="P350" s="246">
        <f>O350*H350</f>
        <v>0</v>
      </c>
      <c r="Q350" s="246">
        <v>0.01</v>
      </c>
      <c r="R350" s="246">
        <f>Q350*H350</f>
        <v>0.00528</v>
      </c>
      <c r="S350" s="246">
        <v>0</v>
      </c>
      <c r="T350" s="247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48" t="s">
        <v>313</v>
      </c>
      <c r="AT350" s="248" t="s">
        <v>431</v>
      </c>
      <c r="AU350" s="248" t="s">
        <v>148</v>
      </c>
      <c r="AY350" s="17" t="s">
        <v>140</v>
      </c>
      <c r="BE350" s="249">
        <f>IF(N350="základní",J350,0)</f>
        <v>0</v>
      </c>
      <c r="BF350" s="249">
        <f>IF(N350="snížená",J350,0)</f>
        <v>0</v>
      </c>
      <c r="BG350" s="249">
        <f>IF(N350="zákl. přenesená",J350,0)</f>
        <v>0</v>
      </c>
      <c r="BH350" s="249">
        <f>IF(N350="sníž. přenesená",J350,0)</f>
        <v>0</v>
      </c>
      <c r="BI350" s="249">
        <f>IF(N350="nulová",J350,0)</f>
        <v>0</v>
      </c>
      <c r="BJ350" s="17" t="s">
        <v>148</v>
      </c>
      <c r="BK350" s="249">
        <f>ROUND(I350*H350,2)</f>
        <v>0</v>
      </c>
      <c r="BL350" s="17" t="s">
        <v>246</v>
      </c>
      <c r="BM350" s="248" t="s">
        <v>566</v>
      </c>
    </row>
    <row r="351" spans="1:51" s="13" customFormat="1" ht="12">
      <c r="A351" s="13"/>
      <c r="B351" s="250"/>
      <c r="C351" s="251"/>
      <c r="D351" s="252" t="s">
        <v>157</v>
      </c>
      <c r="E351" s="251"/>
      <c r="F351" s="254" t="s">
        <v>567</v>
      </c>
      <c r="G351" s="251"/>
      <c r="H351" s="255">
        <v>0.528</v>
      </c>
      <c r="I351" s="256"/>
      <c r="J351" s="251"/>
      <c r="K351" s="251"/>
      <c r="L351" s="257"/>
      <c r="M351" s="258"/>
      <c r="N351" s="259"/>
      <c r="O351" s="259"/>
      <c r="P351" s="259"/>
      <c r="Q351" s="259"/>
      <c r="R351" s="259"/>
      <c r="S351" s="259"/>
      <c r="T351" s="26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1" t="s">
        <v>157</v>
      </c>
      <c r="AU351" s="261" t="s">
        <v>148</v>
      </c>
      <c r="AV351" s="13" t="s">
        <v>148</v>
      </c>
      <c r="AW351" s="13" t="s">
        <v>4</v>
      </c>
      <c r="AX351" s="13" t="s">
        <v>84</v>
      </c>
      <c r="AY351" s="261" t="s">
        <v>140</v>
      </c>
    </row>
    <row r="352" spans="1:65" s="2" customFormat="1" ht="16.5" customHeight="1">
      <c r="A352" s="38"/>
      <c r="B352" s="39"/>
      <c r="C352" s="236" t="s">
        <v>568</v>
      </c>
      <c r="D352" s="236" t="s">
        <v>143</v>
      </c>
      <c r="E352" s="237" t="s">
        <v>569</v>
      </c>
      <c r="F352" s="238" t="s">
        <v>570</v>
      </c>
      <c r="G352" s="239" t="s">
        <v>172</v>
      </c>
      <c r="H352" s="240">
        <v>25.4</v>
      </c>
      <c r="I352" s="241"/>
      <c r="J352" s="242">
        <f>ROUND(I352*H352,2)</f>
        <v>0</v>
      </c>
      <c r="K352" s="243"/>
      <c r="L352" s="44"/>
      <c r="M352" s="244" t="s">
        <v>1</v>
      </c>
      <c r="N352" s="245" t="s">
        <v>42</v>
      </c>
      <c r="O352" s="91"/>
      <c r="P352" s="246">
        <f>O352*H352</f>
        <v>0</v>
      </c>
      <c r="Q352" s="246">
        <v>0.00031</v>
      </c>
      <c r="R352" s="246">
        <f>Q352*H352</f>
        <v>0.007873999999999999</v>
      </c>
      <c r="S352" s="246">
        <v>0</v>
      </c>
      <c r="T352" s="247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48" t="s">
        <v>246</v>
      </c>
      <c r="AT352" s="248" t="s">
        <v>143</v>
      </c>
      <c r="AU352" s="248" t="s">
        <v>148</v>
      </c>
      <c r="AY352" s="17" t="s">
        <v>140</v>
      </c>
      <c r="BE352" s="249">
        <f>IF(N352="základní",J352,0)</f>
        <v>0</v>
      </c>
      <c r="BF352" s="249">
        <f>IF(N352="snížená",J352,0)</f>
        <v>0</v>
      </c>
      <c r="BG352" s="249">
        <f>IF(N352="zákl. přenesená",J352,0)</f>
        <v>0</v>
      </c>
      <c r="BH352" s="249">
        <f>IF(N352="sníž. přenesená",J352,0)</f>
        <v>0</v>
      </c>
      <c r="BI352" s="249">
        <f>IF(N352="nulová",J352,0)</f>
        <v>0</v>
      </c>
      <c r="BJ352" s="17" t="s">
        <v>148</v>
      </c>
      <c r="BK352" s="249">
        <f>ROUND(I352*H352,2)</f>
        <v>0</v>
      </c>
      <c r="BL352" s="17" t="s">
        <v>246</v>
      </c>
      <c r="BM352" s="248" t="s">
        <v>571</v>
      </c>
    </row>
    <row r="353" spans="1:51" s="13" customFormat="1" ht="12">
      <c r="A353" s="13"/>
      <c r="B353" s="250"/>
      <c r="C353" s="251"/>
      <c r="D353" s="252" t="s">
        <v>157</v>
      </c>
      <c r="E353" s="253" t="s">
        <v>1</v>
      </c>
      <c r="F353" s="254" t="s">
        <v>572</v>
      </c>
      <c r="G353" s="251"/>
      <c r="H353" s="255">
        <v>25.4</v>
      </c>
      <c r="I353" s="256"/>
      <c r="J353" s="251"/>
      <c r="K353" s="251"/>
      <c r="L353" s="257"/>
      <c r="M353" s="258"/>
      <c r="N353" s="259"/>
      <c r="O353" s="259"/>
      <c r="P353" s="259"/>
      <c r="Q353" s="259"/>
      <c r="R353" s="259"/>
      <c r="S353" s="259"/>
      <c r="T353" s="26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1" t="s">
        <v>157</v>
      </c>
      <c r="AU353" s="261" t="s">
        <v>148</v>
      </c>
      <c r="AV353" s="13" t="s">
        <v>148</v>
      </c>
      <c r="AW353" s="13" t="s">
        <v>32</v>
      </c>
      <c r="AX353" s="13" t="s">
        <v>84</v>
      </c>
      <c r="AY353" s="261" t="s">
        <v>140</v>
      </c>
    </row>
    <row r="354" spans="1:65" s="2" customFormat="1" ht="21.75" customHeight="1">
      <c r="A354" s="38"/>
      <c r="B354" s="39"/>
      <c r="C354" s="236" t="s">
        <v>573</v>
      </c>
      <c r="D354" s="236" t="s">
        <v>143</v>
      </c>
      <c r="E354" s="237" t="s">
        <v>574</v>
      </c>
      <c r="F354" s="238" t="s">
        <v>575</v>
      </c>
      <c r="G354" s="239" t="s">
        <v>303</v>
      </c>
      <c r="H354" s="240">
        <v>0.573</v>
      </c>
      <c r="I354" s="241"/>
      <c r="J354" s="242">
        <f>ROUND(I354*H354,2)</f>
        <v>0</v>
      </c>
      <c r="K354" s="243"/>
      <c r="L354" s="44"/>
      <c r="M354" s="244" t="s">
        <v>1</v>
      </c>
      <c r="N354" s="245" t="s">
        <v>42</v>
      </c>
      <c r="O354" s="91"/>
      <c r="P354" s="246">
        <f>O354*H354</f>
        <v>0</v>
      </c>
      <c r="Q354" s="246">
        <v>0</v>
      </c>
      <c r="R354" s="246">
        <f>Q354*H354</f>
        <v>0</v>
      </c>
      <c r="S354" s="246">
        <v>0</v>
      </c>
      <c r="T354" s="247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48" t="s">
        <v>246</v>
      </c>
      <c r="AT354" s="248" t="s">
        <v>143</v>
      </c>
      <c r="AU354" s="248" t="s">
        <v>148</v>
      </c>
      <c r="AY354" s="17" t="s">
        <v>140</v>
      </c>
      <c r="BE354" s="249">
        <f>IF(N354="základní",J354,0)</f>
        <v>0</v>
      </c>
      <c r="BF354" s="249">
        <f>IF(N354="snížená",J354,0)</f>
        <v>0</v>
      </c>
      <c r="BG354" s="249">
        <f>IF(N354="zákl. přenesená",J354,0)</f>
        <v>0</v>
      </c>
      <c r="BH354" s="249">
        <f>IF(N354="sníž. přenesená",J354,0)</f>
        <v>0</v>
      </c>
      <c r="BI354" s="249">
        <f>IF(N354="nulová",J354,0)</f>
        <v>0</v>
      </c>
      <c r="BJ354" s="17" t="s">
        <v>148</v>
      </c>
      <c r="BK354" s="249">
        <f>ROUND(I354*H354,2)</f>
        <v>0</v>
      </c>
      <c r="BL354" s="17" t="s">
        <v>246</v>
      </c>
      <c r="BM354" s="248" t="s">
        <v>576</v>
      </c>
    </row>
    <row r="355" spans="1:63" s="12" customFormat="1" ht="22.8" customHeight="1">
      <c r="A355" s="12"/>
      <c r="B355" s="220"/>
      <c r="C355" s="221"/>
      <c r="D355" s="222" t="s">
        <v>75</v>
      </c>
      <c r="E355" s="234" t="s">
        <v>577</v>
      </c>
      <c r="F355" s="234" t="s">
        <v>578</v>
      </c>
      <c r="G355" s="221"/>
      <c r="H355" s="221"/>
      <c r="I355" s="224"/>
      <c r="J355" s="235">
        <f>BK355</f>
        <v>0</v>
      </c>
      <c r="K355" s="221"/>
      <c r="L355" s="226"/>
      <c r="M355" s="227"/>
      <c r="N355" s="228"/>
      <c r="O355" s="228"/>
      <c r="P355" s="229">
        <f>P356</f>
        <v>0</v>
      </c>
      <c r="Q355" s="228"/>
      <c r="R355" s="229">
        <f>R356</f>
        <v>0.00031</v>
      </c>
      <c r="S355" s="228"/>
      <c r="T355" s="230">
        <f>T356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31" t="s">
        <v>148</v>
      </c>
      <c r="AT355" s="232" t="s">
        <v>75</v>
      </c>
      <c r="AU355" s="232" t="s">
        <v>84</v>
      </c>
      <c r="AY355" s="231" t="s">
        <v>140</v>
      </c>
      <c r="BK355" s="233">
        <f>BK356</f>
        <v>0</v>
      </c>
    </row>
    <row r="356" spans="1:65" s="2" customFormat="1" ht="21.75" customHeight="1">
      <c r="A356" s="38"/>
      <c r="B356" s="39"/>
      <c r="C356" s="236" t="s">
        <v>579</v>
      </c>
      <c r="D356" s="236" t="s">
        <v>143</v>
      </c>
      <c r="E356" s="237" t="s">
        <v>580</v>
      </c>
      <c r="F356" s="238" t="s">
        <v>581</v>
      </c>
      <c r="G356" s="239" t="s">
        <v>346</v>
      </c>
      <c r="H356" s="240">
        <v>1</v>
      </c>
      <c r="I356" s="241"/>
      <c r="J356" s="242">
        <f>ROUND(I356*H356,2)</f>
        <v>0</v>
      </c>
      <c r="K356" s="243"/>
      <c r="L356" s="44"/>
      <c r="M356" s="244" t="s">
        <v>1</v>
      </c>
      <c r="N356" s="245" t="s">
        <v>42</v>
      </c>
      <c r="O356" s="91"/>
      <c r="P356" s="246">
        <f>O356*H356</f>
        <v>0</v>
      </c>
      <c r="Q356" s="246">
        <v>0.00031</v>
      </c>
      <c r="R356" s="246">
        <f>Q356*H356</f>
        <v>0.00031</v>
      </c>
      <c r="S356" s="246">
        <v>0</v>
      </c>
      <c r="T356" s="247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8" t="s">
        <v>246</v>
      </c>
      <c r="AT356" s="248" t="s">
        <v>143</v>
      </c>
      <c r="AU356" s="248" t="s">
        <v>148</v>
      </c>
      <c r="AY356" s="17" t="s">
        <v>140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17" t="s">
        <v>148</v>
      </c>
      <c r="BK356" s="249">
        <f>ROUND(I356*H356,2)</f>
        <v>0</v>
      </c>
      <c r="BL356" s="17" t="s">
        <v>246</v>
      </c>
      <c r="BM356" s="248" t="s">
        <v>582</v>
      </c>
    </row>
    <row r="357" spans="1:63" s="12" customFormat="1" ht="22.8" customHeight="1">
      <c r="A357" s="12"/>
      <c r="B357" s="220"/>
      <c r="C357" s="221"/>
      <c r="D357" s="222" t="s">
        <v>75</v>
      </c>
      <c r="E357" s="234" t="s">
        <v>583</v>
      </c>
      <c r="F357" s="234" t="s">
        <v>584</v>
      </c>
      <c r="G357" s="221"/>
      <c r="H357" s="221"/>
      <c r="I357" s="224"/>
      <c r="J357" s="235">
        <f>BK357</f>
        <v>0</v>
      </c>
      <c r="K357" s="221"/>
      <c r="L357" s="226"/>
      <c r="M357" s="227"/>
      <c r="N357" s="228"/>
      <c r="O357" s="228"/>
      <c r="P357" s="229">
        <f>SUM(P358:P372)</f>
        <v>0</v>
      </c>
      <c r="Q357" s="228"/>
      <c r="R357" s="229">
        <f>SUM(R358:R372)</f>
        <v>0.09668889</v>
      </c>
      <c r="S357" s="228"/>
      <c r="T357" s="230">
        <f>SUM(T358:T372)</f>
        <v>0.020238660000000002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31" t="s">
        <v>148</v>
      </c>
      <c r="AT357" s="232" t="s">
        <v>75</v>
      </c>
      <c r="AU357" s="232" t="s">
        <v>84</v>
      </c>
      <c r="AY357" s="231" t="s">
        <v>140</v>
      </c>
      <c r="BK357" s="233">
        <f>SUM(BK358:BK372)</f>
        <v>0</v>
      </c>
    </row>
    <row r="358" spans="1:65" s="2" customFormat="1" ht="16.5" customHeight="1">
      <c r="A358" s="38"/>
      <c r="B358" s="39"/>
      <c r="C358" s="236" t="s">
        <v>585</v>
      </c>
      <c r="D358" s="236" t="s">
        <v>143</v>
      </c>
      <c r="E358" s="237" t="s">
        <v>586</v>
      </c>
      <c r="F358" s="238" t="s">
        <v>587</v>
      </c>
      <c r="G358" s="239" t="s">
        <v>155</v>
      </c>
      <c r="H358" s="240">
        <v>65.286</v>
      </c>
      <c r="I358" s="241"/>
      <c r="J358" s="242">
        <f>ROUND(I358*H358,2)</f>
        <v>0</v>
      </c>
      <c r="K358" s="243"/>
      <c r="L358" s="44"/>
      <c r="M358" s="244" t="s">
        <v>1</v>
      </c>
      <c r="N358" s="245" t="s">
        <v>42</v>
      </c>
      <c r="O358" s="91"/>
      <c r="P358" s="246">
        <f>O358*H358</f>
        <v>0</v>
      </c>
      <c r="Q358" s="246">
        <v>0.001</v>
      </c>
      <c r="R358" s="246">
        <f>Q358*H358</f>
        <v>0.065286</v>
      </c>
      <c r="S358" s="246">
        <v>0.00031</v>
      </c>
      <c r="T358" s="247">
        <f>S358*H358</f>
        <v>0.020238660000000002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48" t="s">
        <v>246</v>
      </c>
      <c r="AT358" s="248" t="s">
        <v>143</v>
      </c>
      <c r="AU358" s="248" t="s">
        <v>148</v>
      </c>
      <c r="AY358" s="17" t="s">
        <v>140</v>
      </c>
      <c r="BE358" s="249">
        <f>IF(N358="základní",J358,0)</f>
        <v>0</v>
      </c>
      <c r="BF358" s="249">
        <f>IF(N358="snížená",J358,0)</f>
        <v>0</v>
      </c>
      <c r="BG358" s="249">
        <f>IF(N358="zákl. přenesená",J358,0)</f>
        <v>0</v>
      </c>
      <c r="BH358" s="249">
        <f>IF(N358="sníž. přenesená",J358,0)</f>
        <v>0</v>
      </c>
      <c r="BI358" s="249">
        <f>IF(N358="nulová",J358,0)</f>
        <v>0</v>
      </c>
      <c r="BJ358" s="17" t="s">
        <v>148</v>
      </c>
      <c r="BK358" s="249">
        <f>ROUND(I358*H358,2)</f>
        <v>0</v>
      </c>
      <c r="BL358" s="17" t="s">
        <v>246</v>
      </c>
      <c r="BM358" s="248" t="s">
        <v>588</v>
      </c>
    </row>
    <row r="359" spans="1:51" s="14" customFormat="1" ht="12">
      <c r="A359" s="14"/>
      <c r="B359" s="262"/>
      <c r="C359" s="263"/>
      <c r="D359" s="252" t="s">
        <v>157</v>
      </c>
      <c r="E359" s="264" t="s">
        <v>1</v>
      </c>
      <c r="F359" s="265" t="s">
        <v>589</v>
      </c>
      <c r="G359" s="263"/>
      <c r="H359" s="264" t="s">
        <v>1</v>
      </c>
      <c r="I359" s="266"/>
      <c r="J359" s="263"/>
      <c r="K359" s="263"/>
      <c r="L359" s="267"/>
      <c r="M359" s="268"/>
      <c r="N359" s="269"/>
      <c r="O359" s="269"/>
      <c r="P359" s="269"/>
      <c r="Q359" s="269"/>
      <c r="R359" s="269"/>
      <c r="S359" s="269"/>
      <c r="T359" s="27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1" t="s">
        <v>157</v>
      </c>
      <c r="AU359" s="271" t="s">
        <v>148</v>
      </c>
      <c r="AV359" s="14" t="s">
        <v>84</v>
      </c>
      <c r="AW359" s="14" t="s">
        <v>32</v>
      </c>
      <c r="AX359" s="14" t="s">
        <v>76</v>
      </c>
      <c r="AY359" s="271" t="s">
        <v>140</v>
      </c>
    </row>
    <row r="360" spans="1:51" s="13" customFormat="1" ht="12">
      <c r="A360" s="13"/>
      <c r="B360" s="250"/>
      <c r="C360" s="251"/>
      <c r="D360" s="252" t="s">
        <v>157</v>
      </c>
      <c r="E360" s="253" t="s">
        <v>1</v>
      </c>
      <c r="F360" s="254" t="s">
        <v>590</v>
      </c>
      <c r="G360" s="251"/>
      <c r="H360" s="255">
        <v>65.286</v>
      </c>
      <c r="I360" s="256"/>
      <c r="J360" s="251"/>
      <c r="K360" s="251"/>
      <c r="L360" s="257"/>
      <c r="M360" s="258"/>
      <c r="N360" s="259"/>
      <c r="O360" s="259"/>
      <c r="P360" s="259"/>
      <c r="Q360" s="259"/>
      <c r="R360" s="259"/>
      <c r="S360" s="259"/>
      <c r="T360" s="26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1" t="s">
        <v>157</v>
      </c>
      <c r="AU360" s="261" t="s">
        <v>148</v>
      </c>
      <c r="AV360" s="13" t="s">
        <v>148</v>
      </c>
      <c r="AW360" s="13" t="s">
        <v>32</v>
      </c>
      <c r="AX360" s="13" t="s">
        <v>84</v>
      </c>
      <c r="AY360" s="261" t="s">
        <v>140</v>
      </c>
    </row>
    <row r="361" spans="1:65" s="2" customFormat="1" ht="21.75" customHeight="1">
      <c r="A361" s="38"/>
      <c r="B361" s="39"/>
      <c r="C361" s="236" t="s">
        <v>591</v>
      </c>
      <c r="D361" s="236" t="s">
        <v>143</v>
      </c>
      <c r="E361" s="237" t="s">
        <v>592</v>
      </c>
      <c r="F361" s="238" t="s">
        <v>593</v>
      </c>
      <c r="G361" s="239" t="s">
        <v>155</v>
      </c>
      <c r="H361" s="240">
        <v>65.286</v>
      </c>
      <c r="I361" s="241"/>
      <c r="J361" s="242">
        <f>ROUND(I361*H361,2)</f>
        <v>0</v>
      </c>
      <c r="K361" s="243"/>
      <c r="L361" s="44"/>
      <c r="M361" s="244" t="s">
        <v>1</v>
      </c>
      <c r="N361" s="245" t="s">
        <v>42</v>
      </c>
      <c r="O361" s="91"/>
      <c r="P361" s="246">
        <f>O361*H361</f>
        <v>0</v>
      </c>
      <c r="Q361" s="246">
        <v>0</v>
      </c>
      <c r="R361" s="246">
        <f>Q361*H361</f>
        <v>0</v>
      </c>
      <c r="S361" s="246">
        <v>0</v>
      </c>
      <c r="T361" s="247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48" t="s">
        <v>246</v>
      </c>
      <c r="AT361" s="248" t="s">
        <v>143</v>
      </c>
      <c r="AU361" s="248" t="s">
        <v>148</v>
      </c>
      <c r="AY361" s="17" t="s">
        <v>140</v>
      </c>
      <c r="BE361" s="249">
        <f>IF(N361="základní",J361,0)</f>
        <v>0</v>
      </c>
      <c r="BF361" s="249">
        <f>IF(N361="snížená",J361,0)</f>
        <v>0</v>
      </c>
      <c r="BG361" s="249">
        <f>IF(N361="zákl. přenesená",J361,0)</f>
        <v>0</v>
      </c>
      <c r="BH361" s="249">
        <f>IF(N361="sníž. přenesená",J361,0)</f>
        <v>0</v>
      </c>
      <c r="BI361" s="249">
        <f>IF(N361="nulová",J361,0)</f>
        <v>0</v>
      </c>
      <c r="BJ361" s="17" t="s">
        <v>148</v>
      </c>
      <c r="BK361" s="249">
        <f>ROUND(I361*H361,2)</f>
        <v>0</v>
      </c>
      <c r="BL361" s="17" t="s">
        <v>246</v>
      </c>
      <c r="BM361" s="248" t="s">
        <v>594</v>
      </c>
    </row>
    <row r="362" spans="1:65" s="2" customFormat="1" ht="21.75" customHeight="1">
      <c r="A362" s="38"/>
      <c r="B362" s="39"/>
      <c r="C362" s="236" t="s">
        <v>595</v>
      </c>
      <c r="D362" s="236" t="s">
        <v>143</v>
      </c>
      <c r="E362" s="237" t="s">
        <v>596</v>
      </c>
      <c r="F362" s="238" t="s">
        <v>597</v>
      </c>
      <c r="G362" s="239" t="s">
        <v>155</v>
      </c>
      <c r="H362" s="240">
        <v>4.4</v>
      </c>
      <c r="I362" s="241"/>
      <c r="J362" s="242">
        <f>ROUND(I362*H362,2)</f>
        <v>0</v>
      </c>
      <c r="K362" s="243"/>
      <c r="L362" s="44"/>
      <c r="M362" s="244" t="s">
        <v>1</v>
      </c>
      <c r="N362" s="245" t="s">
        <v>42</v>
      </c>
      <c r="O362" s="91"/>
      <c r="P362" s="246">
        <f>O362*H362</f>
        <v>0</v>
      </c>
      <c r="Q362" s="246">
        <v>0.00026</v>
      </c>
      <c r="R362" s="246">
        <f>Q362*H362</f>
        <v>0.001144</v>
      </c>
      <c r="S362" s="246">
        <v>0</v>
      </c>
      <c r="T362" s="247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48" t="s">
        <v>246</v>
      </c>
      <c r="AT362" s="248" t="s">
        <v>143</v>
      </c>
      <c r="AU362" s="248" t="s">
        <v>148</v>
      </c>
      <c r="AY362" s="17" t="s">
        <v>140</v>
      </c>
      <c r="BE362" s="249">
        <f>IF(N362="základní",J362,0)</f>
        <v>0</v>
      </c>
      <c r="BF362" s="249">
        <f>IF(N362="snížená",J362,0)</f>
        <v>0</v>
      </c>
      <c r="BG362" s="249">
        <f>IF(N362="zákl. přenesená",J362,0)</f>
        <v>0</v>
      </c>
      <c r="BH362" s="249">
        <f>IF(N362="sníž. přenesená",J362,0)</f>
        <v>0</v>
      </c>
      <c r="BI362" s="249">
        <f>IF(N362="nulová",J362,0)</f>
        <v>0</v>
      </c>
      <c r="BJ362" s="17" t="s">
        <v>148</v>
      </c>
      <c r="BK362" s="249">
        <f>ROUND(I362*H362,2)</f>
        <v>0</v>
      </c>
      <c r="BL362" s="17" t="s">
        <v>246</v>
      </c>
      <c r="BM362" s="248" t="s">
        <v>598</v>
      </c>
    </row>
    <row r="363" spans="1:51" s="14" customFormat="1" ht="12">
      <c r="A363" s="14"/>
      <c r="B363" s="262"/>
      <c r="C363" s="263"/>
      <c r="D363" s="252" t="s">
        <v>157</v>
      </c>
      <c r="E363" s="264" t="s">
        <v>1</v>
      </c>
      <c r="F363" s="265" t="s">
        <v>599</v>
      </c>
      <c r="G363" s="263"/>
      <c r="H363" s="264" t="s">
        <v>1</v>
      </c>
      <c r="I363" s="266"/>
      <c r="J363" s="263"/>
      <c r="K363" s="263"/>
      <c r="L363" s="267"/>
      <c r="M363" s="268"/>
      <c r="N363" s="269"/>
      <c r="O363" s="269"/>
      <c r="P363" s="269"/>
      <c r="Q363" s="269"/>
      <c r="R363" s="269"/>
      <c r="S363" s="269"/>
      <c r="T363" s="27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1" t="s">
        <v>157</v>
      </c>
      <c r="AU363" s="271" t="s">
        <v>148</v>
      </c>
      <c r="AV363" s="14" t="s">
        <v>84</v>
      </c>
      <c r="AW363" s="14" t="s">
        <v>32</v>
      </c>
      <c r="AX363" s="14" t="s">
        <v>76</v>
      </c>
      <c r="AY363" s="271" t="s">
        <v>140</v>
      </c>
    </row>
    <row r="364" spans="1:51" s="13" customFormat="1" ht="12">
      <c r="A364" s="13"/>
      <c r="B364" s="250"/>
      <c r="C364" s="251"/>
      <c r="D364" s="252" t="s">
        <v>157</v>
      </c>
      <c r="E364" s="253" t="s">
        <v>1</v>
      </c>
      <c r="F364" s="254" t="s">
        <v>600</v>
      </c>
      <c r="G364" s="251"/>
      <c r="H364" s="255">
        <v>4.4</v>
      </c>
      <c r="I364" s="256"/>
      <c r="J364" s="251"/>
      <c r="K364" s="251"/>
      <c r="L364" s="257"/>
      <c r="M364" s="258"/>
      <c r="N364" s="259"/>
      <c r="O364" s="259"/>
      <c r="P364" s="259"/>
      <c r="Q364" s="259"/>
      <c r="R364" s="259"/>
      <c r="S364" s="259"/>
      <c r="T364" s="26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1" t="s">
        <v>157</v>
      </c>
      <c r="AU364" s="261" t="s">
        <v>148</v>
      </c>
      <c r="AV364" s="13" t="s">
        <v>148</v>
      </c>
      <c r="AW364" s="13" t="s">
        <v>32</v>
      </c>
      <c r="AX364" s="13" t="s">
        <v>84</v>
      </c>
      <c r="AY364" s="261" t="s">
        <v>140</v>
      </c>
    </row>
    <row r="365" spans="1:65" s="2" customFormat="1" ht="21.75" customHeight="1">
      <c r="A365" s="38"/>
      <c r="B365" s="39"/>
      <c r="C365" s="236" t="s">
        <v>601</v>
      </c>
      <c r="D365" s="236" t="s">
        <v>143</v>
      </c>
      <c r="E365" s="237" t="s">
        <v>602</v>
      </c>
      <c r="F365" s="238" t="s">
        <v>603</v>
      </c>
      <c r="G365" s="239" t="s">
        <v>155</v>
      </c>
      <c r="H365" s="240">
        <v>104.341</v>
      </c>
      <c r="I365" s="241"/>
      <c r="J365" s="242">
        <f>ROUND(I365*H365,2)</f>
        <v>0</v>
      </c>
      <c r="K365" s="243"/>
      <c r="L365" s="44"/>
      <c r="M365" s="244" t="s">
        <v>1</v>
      </c>
      <c r="N365" s="245" t="s">
        <v>42</v>
      </c>
      <c r="O365" s="91"/>
      <c r="P365" s="246">
        <f>O365*H365</f>
        <v>0</v>
      </c>
      <c r="Q365" s="246">
        <v>0.00029</v>
      </c>
      <c r="R365" s="246">
        <f>Q365*H365</f>
        <v>0.03025889</v>
      </c>
      <c r="S365" s="246">
        <v>0</v>
      </c>
      <c r="T365" s="247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48" t="s">
        <v>246</v>
      </c>
      <c r="AT365" s="248" t="s">
        <v>143</v>
      </c>
      <c r="AU365" s="248" t="s">
        <v>148</v>
      </c>
      <c r="AY365" s="17" t="s">
        <v>140</v>
      </c>
      <c r="BE365" s="249">
        <f>IF(N365="základní",J365,0)</f>
        <v>0</v>
      </c>
      <c r="BF365" s="249">
        <f>IF(N365="snížená",J365,0)</f>
        <v>0</v>
      </c>
      <c r="BG365" s="249">
        <f>IF(N365="zákl. přenesená",J365,0)</f>
        <v>0</v>
      </c>
      <c r="BH365" s="249">
        <f>IF(N365="sníž. přenesená",J365,0)</f>
        <v>0</v>
      </c>
      <c r="BI365" s="249">
        <f>IF(N365="nulová",J365,0)</f>
        <v>0</v>
      </c>
      <c r="BJ365" s="17" t="s">
        <v>148</v>
      </c>
      <c r="BK365" s="249">
        <f>ROUND(I365*H365,2)</f>
        <v>0</v>
      </c>
      <c r="BL365" s="17" t="s">
        <v>246</v>
      </c>
      <c r="BM365" s="248" t="s">
        <v>604</v>
      </c>
    </row>
    <row r="366" spans="1:51" s="14" customFormat="1" ht="12">
      <c r="A366" s="14"/>
      <c r="B366" s="262"/>
      <c r="C366" s="263"/>
      <c r="D366" s="252" t="s">
        <v>157</v>
      </c>
      <c r="E366" s="264" t="s">
        <v>1</v>
      </c>
      <c r="F366" s="265" t="s">
        <v>512</v>
      </c>
      <c r="G366" s="263"/>
      <c r="H366" s="264" t="s">
        <v>1</v>
      </c>
      <c r="I366" s="266"/>
      <c r="J366" s="263"/>
      <c r="K366" s="263"/>
      <c r="L366" s="267"/>
      <c r="M366" s="268"/>
      <c r="N366" s="269"/>
      <c r="O366" s="269"/>
      <c r="P366" s="269"/>
      <c r="Q366" s="269"/>
      <c r="R366" s="269"/>
      <c r="S366" s="269"/>
      <c r="T366" s="27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1" t="s">
        <v>157</v>
      </c>
      <c r="AU366" s="271" t="s">
        <v>148</v>
      </c>
      <c r="AV366" s="14" t="s">
        <v>84</v>
      </c>
      <c r="AW366" s="14" t="s">
        <v>32</v>
      </c>
      <c r="AX366" s="14" t="s">
        <v>76</v>
      </c>
      <c r="AY366" s="271" t="s">
        <v>140</v>
      </c>
    </row>
    <row r="367" spans="1:51" s="13" customFormat="1" ht="12">
      <c r="A367" s="13"/>
      <c r="B367" s="250"/>
      <c r="C367" s="251"/>
      <c r="D367" s="252" t="s">
        <v>157</v>
      </c>
      <c r="E367" s="253" t="s">
        <v>1</v>
      </c>
      <c r="F367" s="254" t="s">
        <v>605</v>
      </c>
      <c r="G367" s="251"/>
      <c r="H367" s="255">
        <v>4.5</v>
      </c>
      <c r="I367" s="256"/>
      <c r="J367" s="251"/>
      <c r="K367" s="251"/>
      <c r="L367" s="257"/>
      <c r="M367" s="258"/>
      <c r="N367" s="259"/>
      <c r="O367" s="259"/>
      <c r="P367" s="259"/>
      <c r="Q367" s="259"/>
      <c r="R367" s="259"/>
      <c r="S367" s="259"/>
      <c r="T367" s="26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1" t="s">
        <v>157</v>
      </c>
      <c r="AU367" s="261" t="s">
        <v>148</v>
      </c>
      <c r="AV367" s="13" t="s">
        <v>148</v>
      </c>
      <c r="AW367" s="13" t="s">
        <v>32</v>
      </c>
      <c r="AX367" s="13" t="s">
        <v>76</v>
      </c>
      <c r="AY367" s="261" t="s">
        <v>140</v>
      </c>
    </row>
    <row r="368" spans="1:51" s="13" customFormat="1" ht="12">
      <c r="A368" s="13"/>
      <c r="B368" s="250"/>
      <c r="C368" s="251"/>
      <c r="D368" s="252" t="s">
        <v>157</v>
      </c>
      <c r="E368" s="253" t="s">
        <v>1</v>
      </c>
      <c r="F368" s="254" t="s">
        <v>606</v>
      </c>
      <c r="G368" s="251"/>
      <c r="H368" s="255">
        <v>26.801</v>
      </c>
      <c r="I368" s="256"/>
      <c r="J368" s="251"/>
      <c r="K368" s="251"/>
      <c r="L368" s="257"/>
      <c r="M368" s="258"/>
      <c r="N368" s="259"/>
      <c r="O368" s="259"/>
      <c r="P368" s="259"/>
      <c r="Q368" s="259"/>
      <c r="R368" s="259"/>
      <c r="S368" s="259"/>
      <c r="T368" s="26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1" t="s">
        <v>157</v>
      </c>
      <c r="AU368" s="261" t="s">
        <v>148</v>
      </c>
      <c r="AV368" s="13" t="s">
        <v>148</v>
      </c>
      <c r="AW368" s="13" t="s">
        <v>32</v>
      </c>
      <c r="AX368" s="13" t="s">
        <v>76</v>
      </c>
      <c r="AY368" s="261" t="s">
        <v>140</v>
      </c>
    </row>
    <row r="369" spans="1:51" s="14" customFormat="1" ht="12">
      <c r="A369" s="14"/>
      <c r="B369" s="262"/>
      <c r="C369" s="263"/>
      <c r="D369" s="252" t="s">
        <v>157</v>
      </c>
      <c r="E369" s="264" t="s">
        <v>1</v>
      </c>
      <c r="F369" s="265" t="s">
        <v>213</v>
      </c>
      <c r="G369" s="263"/>
      <c r="H369" s="264" t="s">
        <v>1</v>
      </c>
      <c r="I369" s="266"/>
      <c r="J369" s="263"/>
      <c r="K369" s="263"/>
      <c r="L369" s="267"/>
      <c r="M369" s="268"/>
      <c r="N369" s="269"/>
      <c r="O369" s="269"/>
      <c r="P369" s="269"/>
      <c r="Q369" s="269"/>
      <c r="R369" s="269"/>
      <c r="S369" s="269"/>
      <c r="T369" s="27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1" t="s">
        <v>157</v>
      </c>
      <c r="AU369" s="271" t="s">
        <v>148</v>
      </c>
      <c r="AV369" s="14" t="s">
        <v>84</v>
      </c>
      <c r="AW369" s="14" t="s">
        <v>32</v>
      </c>
      <c r="AX369" s="14" t="s">
        <v>76</v>
      </c>
      <c r="AY369" s="271" t="s">
        <v>140</v>
      </c>
    </row>
    <row r="370" spans="1:51" s="13" customFormat="1" ht="12">
      <c r="A370" s="13"/>
      <c r="B370" s="250"/>
      <c r="C370" s="251"/>
      <c r="D370" s="252" t="s">
        <v>157</v>
      </c>
      <c r="E370" s="253" t="s">
        <v>1</v>
      </c>
      <c r="F370" s="254" t="s">
        <v>607</v>
      </c>
      <c r="G370" s="251"/>
      <c r="H370" s="255">
        <v>21.3</v>
      </c>
      <c r="I370" s="256"/>
      <c r="J370" s="251"/>
      <c r="K370" s="251"/>
      <c r="L370" s="257"/>
      <c r="M370" s="258"/>
      <c r="N370" s="259"/>
      <c r="O370" s="259"/>
      <c r="P370" s="259"/>
      <c r="Q370" s="259"/>
      <c r="R370" s="259"/>
      <c r="S370" s="259"/>
      <c r="T370" s="26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1" t="s">
        <v>157</v>
      </c>
      <c r="AU370" s="261" t="s">
        <v>148</v>
      </c>
      <c r="AV370" s="13" t="s">
        <v>148</v>
      </c>
      <c r="AW370" s="13" t="s">
        <v>32</v>
      </c>
      <c r="AX370" s="13" t="s">
        <v>76</v>
      </c>
      <c r="AY370" s="261" t="s">
        <v>140</v>
      </c>
    </row>
    <row r="371" spans="1:51" s="13" customFormat="1" ht="12">
      <c r="A371" s="13"/>
      <c r="B371" s="250"/>
      <c r="C371" s="251"/>
      <c r="D371" s="252" t="s">
        <v>157</v>
      </c>
      <c r="E371" s="253" t="s">
        <v>1</v>
      </c>
      <c r="F371" s="254" t="s">
        <v>608</v>
      </c>
      <c r="G371" s="251"/>
      <c r="H371" s="255">
        <v>51.74</v>
      </c>
      <c r="I371" s="256"/>
      <c r="J371" s="251"/>
      <c r="K371" s="251"/>
      <c r="L371" s="257"/>
      <c r="M371" s="258"/>
      <c r="N371" s="259"/>
      <c r="O371" s="259"/>
      <c r="P371" s="259"/>
      <c r="Q371" s="259"/>
      <c r="R371" s="259"/>
      <c r="S371" s="259"/>
      <c r="T371" s="26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1" t="s">
        <v>157</v>
      </c>
      <c r="AU371" s="261" t="s">
        <v>148</v>
      </c>
      <c r="AV371" s="13" t="s">
        <v>148</v>
      </c>
      <c r="AW371" s="13" t="s">
        <v>32</v>
      </c>
      <c r="AX371" s="13" t="s">
        <v>76</v>
      </c>
      <c r="AY371" s="261" t="s">
        <v>140</v>
      </c>
    </row>
    <row r="372" spans="1:51" s="15" customFormat="1" ht="12">
      <c r="A372" s="15"/>
      <c r="B372" s="272"/>
      <c r="C372" s="273"/>
      <c r="D372" s="252" t="s">
        <v>157</v>
      </c>
      <c r="E372" s="274" t="s">
        <v>1</v>
      </c>
      <c r="F372" s="275" t="s">
        <v>163</v>
      </c>
      <c r="G372" s="273"/>
      <c r="H372" s="276">
        <v>104.341</v>
      </c>
      <c r="I372" s="277"/>
      <c r="J372" s="273"/>
      <c r="K372" s="273"/>
      <c r="L372" s="278"/>
      <c r="M372" s="279"/>
      <c r="N372" s="280"/>
      <c r="O372" s="280"/>
      <c r="P372" s="280"/>
      <c r="Q372" s="280"/>
      <c r="R372" s="280"/>
      <c r="S372" s="280"/>
      <c r="T372" s="281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82" t="s">
        <v>157</v>
      </c>
      <c r="AU372" s="282" t="s">
        <v>148</v>
      </c>
      <c r="AV372" s="15" t="s">
        <v>147</v>
      </c>
      <c r="AW372" s="15" t="s">
        <v>32</v>
      </c>
      <c r="AX372" s="15" t="s">
        <v>84</v>
      </c>
      <c r="AY372" s="282" t="s">
        <v>140</v>
      </c>
    </row>
    <row r="373" spans="1:63" s="12" customFormat="1" ht="25.9" customHeight="1">
      <c r="A373" s="12"/>
      <c r="B373" s="220"/>
      <c r="C373" s="221"/>
      <c r="D373" s="222" t="s">
        <v>75</v>
      </c>
      <c r="E373" s="223" t="s">
        <v>431</v>
      </c>
      <c r="F373" s="223" t="s">
        <v>609</v>
      </c>
      <c r="G373" s="221"/>
      <c r="H373" s="221"/>
      <c r="I373" s="224"/>
      <c r="J373" s="225">
        <f>BK373</f>
        <v>0</v>
      </c>
      <c r="K373" s="221"/>
      <c r="L373" s="226"/>
      <c r="M373" s="227"/>
      <c r="N373" s="228"/>
      <c r="O373" s="228"/>
      <c r="P373" s="229">
        <f>P374</f>
        <v>0</v>
      </c>
      <c r="Q373" s="228"/>
      <c r="R373" s="229">
        <f>R374</f>
        <v>0</v>
      </c>
      <c r="S373" s="228"/>
      <c r="T373" s="230">
        <f>T374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31" t="s">
        <v>141</v>
      </c>
      <c r="AT373" s="232" t="s">
        <v>75</v>
      </c>
      <c r="AU373" s="232" t="s">
        <v>76</v>
      </c>
      <c r="AY373" s="231" t="s">
        <v>140</v>
      </c>
      <c r="BK373" s="233">
        <f>BK374</f>
        <v>0</v>
      </c>
    </row>
    <row r="374" spans="1:63" s="12" customFormat="1" ht="22.8" customHeight="1">
      <c r="A374" s="12"/>
      <c r="B374" s="220"/>
      <c r="C374" s="221"/>
      <c r="D374" s="222" t="s">
        <v>75</v>
      </c>
      <c r="E374" s="234" t="s">
        <v>610</v>
      </c>
      <c r="F374" s="234" t="s">
        <v>611</v>
      </c>
      <c r="G374" s="221"/>
      <c r="H374" s="221"/>
      <c r="I374" s="224"/>
      <c r="J374" s="235">
        <f>BK374</f>
        <v>0</v>
      </c>
      <c r="K374" s="221"/>
      <c r="L374" s="226"/>
      <c r="M374" s="227"/>
      <c r="N374" s="228"/>
      <c r="O374" s="228"/>
      <c r="P374" s="229">
        <f>P375</f>
        <v>0</v>
      </c>
      <c r="Q374" s="228"/>
      <c r="R374" s="229">
        <f>R375</f>
        <v>0</v>
      </c>
      <c r="S374" s="228"/>
      <c r="T374" s="230">
        <f>T375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31" t="s">
        <v>141</v>
      </c>
      <c r="AT374" s="232" t="s">
        <v>75</v>
      </c>
      <c r="AU374" s="232" t="s">
        <v>84</v>
      </c>
      <c r="AY374" s="231" t="s">
        <v>140</v>
      </c>
      <c r="BK374" s="233">
        <f>BK375</f>
        <v>0</v>
      </c>
    </row>
    <row r="375" spans="1:65" s="2" customFormat="1" ht="16.5" customHeight="1">
      <c r="A375" s="38"/>
      <c r="B375" s="39"/>
      <c r="C375" s="236" t="s">
        <v>612</v>
      </c>
      <c r="D375" s="236" t="s">
        <v>143</v>
      </c>
      <c r="E375" s="237" t="s">
        <v>613</v>
      </c>
      <c r="F375" s="238" t="s">
        <v>614</v>
      </c>
      <c r="G375" s="239" t="s">
        <v>346</v>
      </c>
      <c r="H375" s="240">
        <v>1</v>
      </c>
      <c r="I375" s="241"/>
      <c r="J375" s="242">
        <f>ROUND(I375*H375,2)</f>
        <v>0</v>
      </c>
      <c r="K375" s="243"/>
      <c r="L375" s="44"/>
      <c r="M375" s="244" t="s">
        <v>1</v>
      </c>
      <c r="N375" s="245" t="s">
        <v>42</v>
      </c>
      <c r="O375" s="91"/>
      <c r="P375" s="246">
        <f>O375*H375</f>
        <v>0</v>
      </c>
      <c r="Q375" s="246">
        <v>0</v>
      </c>
      <c r="R375" s="246">
        <f>Q375*H375</f>
        <v>0</v>
      </c>
      <c r="S375" s="246">
        <v>0</v>
      </c>
      <c r="T375" s="247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48" t="s">
        <v>466</v>
      </c>
      <c r="AT375" s="248" t="s">
        <v>143</v>
      </c>
      <c r="AU375" s="248" t="s">
        <v>148</v>
      </c>
      <c r="AY375" s="17" t="s">
        <v>140</v>
      </c>
      <c r="BE375" s="249">
        <f>IF(N375="základní",J375,0)</f>
        <v>0</v>
      </c>
      <c r="BF375" s="249">
        <f>IF(N375="snížená",J375,0)</f>
        <v>0</v>
      </c>
      <c r="BG375" s="249">
        <f>IF(N375="zákl. přenesená",J375,0)</f>
        <v>0</v>
      </c>
      <c r="BH375" s="249">
        <f>IF(N375="sníž. přenesená",J375,0)</f>
        <v>0</v>
      </c>
      <c r="BI375" s="249">
        <f>IF(N375="nulová",J375,0)</f>
        <v>0</v>
      </c>
      <c r="BJ375" s="17" t="s">
        <v>148</v>
      </c>
      <c r="BK375" s="249">
        <f>ROUND(I375*H375,2)</f>
        <v>0</v>
      </c>
      <c r="BL375" s="17" t="s">
        <v>466</v>
      </c>
      <c r="BM375" s="248" t="s">
        <v>615</v>
      </c>
    </row>
    <row r="376" spans="1:63" s="12" customFormat="1" ht="25.9" customHeight="1">
      <c r="A376" s="12"/>
      <c r="B376" s="220"/>
      <c r="C376" s="221"/>
      <c r="D376" s="222" t="s">
        <v>75</v>
      </c>
      <c r="E376" s="223" t="s">
        <v>616</v>
      </c>
      <c r="F376" s="223" t="s">
        <v>617</v>
      </c>
      <c r="G376" s="221"/>
      <c r="H376" s="221"/>
      <c r="I376" s="224"/>
      <c r="J376" s="225">
        <f>BK376</f>
        <v>0</v>
      </c>
      <c r="K376" s="221"/>
      <c r="L376" s="226"/>
      <c r="M376" s="227"/>
      <c r="N376" s="228"/>
      <c r="O376" s="228"/>
      <c r="P376" s="229">
        <f>P377</f>
        <v>0</v>
      </c>
      <c r="Q376" s="228"/>
      <c r="R376" s="229">
        <f>R377</f>
        <v>0</v>
      </c>
      <c r="S376" s="228"/>
      <c r="T376" s="230">
        <f>T377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31" t="s">
        <v>169</v>
      </c>
      <c r="AT376" s="232" t="s">
        <v>75</v>
      </c>
      <c r="AU376" s="232" t="s">
        <v>76</v>
      </c>
      <c r="AY376" s="231" t="s">
        <v>140</v>
      </c>
      <c r="BK376" s="233">
        <f>BK377</f>
        <v>0</v>
      </c>
    </row>
    <row r="377" spans="1:63" s="12" customFormat="1" ht="22.8" customHeight="1">
      <c r="A377" s="12"/>
      <c r="B377" s="220"/>
      <c r="C377" s="221"/>
      <c r="D377" s="222" t="s">
        <v>75</v>
      </c>
      <c r="E377" s="234" t="s">
        <v>618</v>
      </c>
      <c r="F377" s="234" t="s">
        <v>619</v>
      </c>
      <c r="G377" s="221"/>
      <c r="H377" s="221"/>
      <c r="I377" s="224"/>
      <c r="J377" s="235">
        <f>BK377</f>
        <v>0</v>
      </c>
      <c r="K377" s="221"/>
      <c r="L377" s="226"/>
      <c r="M377" s="227"/>
      <c r="N377" s="228"/>
      <c r="O377" s="228"/>
      <c r="P377" s="229">
        <f>P378</f>
        <v>0</v>
      </c>
      <c r="Q377" s="228"/>
      <c r="R377" s="229">
        <f>R378</f>
        <v>0</v>
      </c>
      <c r="S377" s="228"/>
      <c r="T377" s="230">
        <f>T378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31" t="s">
        <v>169</v>
      </c>
      <c r="AT377" s="232" t="s">
        <v>75</v>
      </c>
      <c r="AU377" s="232" t="s">
        <v>84</v>
      </c>
      <c r="AY377" s="231" t="s">
        <v>140</v>
      </c>
      <c r="BK377" s="233">
        <f>BK378</f>
        <v>0</v>
      </c>
    </row>
    <row r="378" spans="1:65" s="2" customFormat="1" ht="16.5" customHeight="1">
      <c r="A378" s="38"/>
      <c r="B378" s="39"/>
      <c r="C378" s="236" t="s">
        <v>620</v>
      </c>
      <c r="D378" s="236" t="s">
        <v>143</v>
      </c>
      <c r="E378" s="237" t="s">
        <v>621</v>
      </c>
      <c r="F378" s="238" t="s">
        <v>619</v>
      </c>
      <c r="G378" s="239" t="s">
        <v>622</v>
      </c>
      <c r="H378" s="240">
        <v>1.6</v>
      </c>
      <c r="I378" s="241"/>
      <c r="J378" s="242">
        <f>ROUND(I378*H378,2)</f>
        <v>0</v>
      </c>
      <c r="K378" s="243"/>
      <c r="L378" s="44"/>
      <c r="M378" s="294" t="s">
        <v>1</v>
      </c>
      <c r="N378" s="295" t="s">
        <v>42</v>
      </c>
      <c r="O378" s="296"/>
      <c r="P378" s="297">
        <f>O378*H378</f>
        <v>0</v>
      </c>
      <c r="Q378" s="297">
        <v>0</v>
      </c>
      <c r="R378" s="297">
        <f>Q378*H378</f>
        <v>0</v>
      </c>
      <c r="S378" s="297">
        <v>0</v>
      </c>
      <c r="T378" s="298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8" t="s">
        <v>623</v>
      </c>
      <c r="AT378" s="248" t="s">
        <v>143</v>
      </c>
      <c r="AU378" s="248" t="s">
        <v>148</v>
      </c>
      <c r="AY378" s="17" t="s">
        <v>140</v>
      </c>
      <c r="BE378" s="249">
        <f>IF(N378="základní",J378,0)</f>
        <v>0</v>
      </c>
      <c r="BF378" s="249">
        <f>IF(N378="snížená",J378,0)</f>
        <v>0</v>
      </c>
      <c r="BG378" s="249">
        <f>IF(N378="zákl. přenesená",J378,0)</f>
        <v>0</v>
      </c>
      <c r="BH378" s="249">
        <f>IF(N378="sníž. přenesená",J378,0)</f>
        <v>0</v>
      </c>
      <c r="BI378" s="249">
        <f>IF(N378="nulová",J378,0)</f>
        <v>0</v>
      </c>
      <c r="BJ378" s="17" t="s">
        <v>148</v>
      </c>
      <c r="BK378" s="249">
        <f>ROUND(I378*H378,2)</f>
        <v>0</v>
      </c>
      <c r="BL378" s="17" t="s">
        <v>623</v>
      </c>
      <c r="BM378" s="248" t="s">
        <v>624</v>
      </c>
    </row>
    <row r="379" spans="1:31" s="2" customFormat="1" ht="6.95" customHeight="1">
      <c r="A379" s="38"/>
      <c r="B379" s="66"/>
      <c r="C379" s="67"/>
      <c r="D379" s="67"/>
      <c r="E379" s="67"/>
      <c r="F379" s="67"/>
      <c r="G379" s="67"/>
      <c r="H379" s="67"/>
      <c r="I379" s="183"/>
      <c r="J379" s="67"/>
      <c r="K379" s="67"/>
      <c r="L379" s="44"/>
      <c r="M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</row>
  </sheetData>
  <sheetProtection password="CC35" sheet="1" objects="1" scenarios="1" formatColumns="0" formatRows="0" autoFilter="0"/>
  <autoFilter ref="C136:K378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84</v>
      </c>
    </row>
    <row r="4" spans="2:46" s="1" customFormat="1" ht="24.95" customHeight="1">
      <c r="B4" s="20"/>
      <c r="D4" s="140" t="s">
        <v>95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STAVEBNÍ ÚPRAVY BYTŮ GRANÁTOVÁ ČP.1897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96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627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16. 3. 2019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98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34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ROUND(J137,2)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ROUND((SUM(BE137:BE396)),2)</f>
        <v>0</v>
      </c>
      <c r="G33" s="38"/>
      <c r="H33" s="38"/>
      <c r="I33" s="162">
        <v>0.21</v>
      </c>
      <c r="J33" s="161">
        <f>ROUND(((SUM(BE137:BE396))*I33),2)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ROUND((SUM(BF137:BF396)),2)</f>
        <v>0</v>
      </c>
      <c r="G34" s="38"/>
      <c r="H34" s="38"/>
      <c r="I34" s="162">
        <v>0.15</v>
      </c>
      <c r="J34" s="161">
        <f>ROUND(((SUM(BF137:BF396))*I34),2)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ROUND((SUM(BG137:BG396)),2)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ROUND((SUM(BH137:BH396)),2)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ROUND((SUM(BI137:BI396)),2)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STAVEBNÍ ÚPRAVY BYTŮ GRANÁTOVÁ ČP.1897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SO4 - BYT Č.71    2+ KK  VARIANTA B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TURNOV</v>
      </c>
      <c r="G89" s="40"/>
      <c r="H89" s="40"/>
      <c r="I89" s="147" t="s">
        <v>22</v>
      </c>
      <c r="J89" s="79" t="str">
        <f>IF(J12="","",J12)</f>
        <v>16. 3. 2019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TURNOV, ANTONÍNA DVOŘÁKA 335, TURNOV</v>
      </c>
      <c r="G91" s="40"/>
      <c r="H91" s="40"/>
      <c r="I91" s="147" t="s">
        <v>30</v>
      </c>
      <c r="J91" s="36" t="str">
        <f>E21</f>
        <v>ING.PAVEL MAREK projekční atelier TURNOV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JANA VYDROVÁ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100</v>
      </c>
      <c r="D94" s="189"/>
      <c r="E94" s="189"/>
      <c r="F94" s="189"/>
      <c r="G94" s="189"/>
      <c r="H94" s="189"/>
      <c r="I94" s="190"/>
      <c r="J94" s="191" t="s">
        <v>101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102</v>
      </c>
      <c r="D96" s="40"/>
      <c r="E96" s="40"/>
      <c r="F96" s="40"/>
      <c r="G96" s="40"/>
      <c r="H96" s="40"/>
      <c r="I96" s="144"/>
      <c r="J96" s="110">
        <f>J137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93"/>
      <c r="C97" s="194"/>
      <c r="D97" s="195" t="s">
        <v>104</v>
      </c>
      <c r="E97" s="196"/>
      <c r="F97" s="196"/>
      <c r="G97" s="196"/>
      <c r="H97" s="196"/>
      <c r="I97" s="197"/>
      <c r="J97" s="198">
        <f>J138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105</v>
      </c>
      <c r="E98" s="203"/>
      <c r="F98" s="203"/>
      <c r="G98" s="203"/>
      <c r="H98" s="203"/>
      <c r="I98" s="204"/>
      <c r="J98" s="205">
        <f>J139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106</v>
      </c>
      <c r="E99" s="203"/>
      <c r="F99" s="203"/>
      <c r="G99" s="203"/>
      <c r="H99" s="203"/>
      <c r="I99" s="204"/>
      <c r="J99" s="205">
        <f>J149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107</v>
      </c>
      <c r="E100" s="203"/>
      <c r="F100" s="203"/>
      <c r="G100" s="203"/>
      <c r="H100" s="203"/>
      <c r="I100" s="204"/>
      <c r="J100" s="205">
        <f>J193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108</v>
      </c>
      <c r="E101" s="203"/>
      <c r="F101" s="203"/>
      <c r="G101" s="203"/>
      <c r="H101" s="203"/>
      <c r="I101" s="204"/>
      <c r="J101" s="205">
        <f>J198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109</v>
      </c>
      <c r="E102" s="203"/>
      <c r="F102" s="203"/>
      <c r="G102" s="203"/>
      <c r="H102" s="203"/>
      <c r="I102" s="204"/>
      <c r="J102" s="205">
        <f>J250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3"/>
      <c r="C103" s="194"/>
      <c r="D103" s="195" t="s">
        <v>110</v>
      </c>
      <c r="E103" s="196"/>
      <c r="F103" s="196"/>
      <c r="G103" s="196"/>
      <c r="H103" s="196"/>
      <c r="I103" s="197"/>
      <c r="J103" s="198">
        <f>J252</f>
        <v>0</v>
      </c>
      <c r="K103" s="194"/>
      <c r="L103" s="19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0"/>
      <c r="C104" s="201"/>
      <c r="D104" s="202" t="s">
        <v>111</v>
      </c>
      <c r="E104" s="203"/>
      <c r="F104" s="203"/>
      <c r="G104" s="203"/>
      <c r="H104" s="203"/>
      <c r="I104" s="204"/>
      <c r="J104" s="205">
        <f>J253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112</v>
      </c>
      <c r="E105" s="203"/>
      <c r="F105" s="203"/>
      <c r="G105" s="203"/>
      <c r="H105" s="203"/>
      <c r="I105" s="204"/>
      <c r="J105" s="205">
        <f>J261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113</v>
      </c>
      <c r="E106" s="203"/>
      <c r="F106" s="203"/>
      <c r="G106" s="203"/>
      <c r="H106" s="203"/>
      <c r="I106" s="204"/>
      <c r="J106" s="205">
        <f>J263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0"/>
      <c r="C107" s="201"/>
      <c r="D107" s="202" t="s">
        <v>114</v>
      </c>
      <c r="E107" s="203"/>
      <c r="F107" s="203"/>
      <c r="G107" s="203"/>
      <c r="H107" s="203"/>
      <c r="I107" s="204"/>
      <c r="J107" s="205">
        <f>J277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0"/>
      <c r="C108" s="201"/>
      <c r="D108" s="202" t="s">
        <v>115</v>
      </c>
      <c r="E108" s="203"/>
      <c r="F108" s="203"/>
      <c r="G108" s="203"/>
      <c r="H108" s="203"/>
      <c r="I108" s="204"/>
      <c r="J108" s="205">
        <f>J286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0"/>
      <c r="C109" s="201"/>
      <c r="D109" s="202" t="s">
        <v>116</v>
      </c>
      <c r="E109" s="203"/>
      <c r="F109" s="203"/>
      <c r="G109" s="203"/>
      <c r="H109" s="203"/>
      <c r="I109" s="204"/>
      <c r="J109" s="205">
        <f>J297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0"/>
      <c r="C110" s="201"/>
      <c r="D110" s="202" t="s">
        <v>117</v>
      </c>
      <c r="E110" s="203"/>
      <c r="F110" s="203"/>
      <c r="G110" s="203"/>
      <c r="H110" s="203"/>
      <c r="I110" s="204"/>
      <c r="J110" s="205">
        <f>J309</f>
        <v>0</v>
      </c>
      <c r="K110" s="201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0"/>
      <c r="C111" s="201"/>
      <c r="D111" s="202" t="s">
        <v>118</v>
      </c>
      <c r="E111" s="203"/>
      <c r="F111" s="203"/>
      <c r="G111" s="203"/>
      <c r="H111" s="203"/>
      <c r="I111" s="204"/>
      <c r="J111" s="205">
        <f>J335</f>
        <v>0</v>
      </c>
      <c r="K111" s="201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0"/>
      <c r="C112" s="201"/>
      <c r="D112" s="202" t="s">
        <v>119</v>
      </c>
      <c r="E112" s="203"/>
      <c r="F112" s="203"/>
      <c r="G112" s="203"/>
      <c r="H112" s="203"/>
      <c r="I112" s="204"/>
      <c r="J112" s="205">
        <f>J368</f>
        <v>0</v>
      </c>
      <c r="K112" s="201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0"/>
      <c r="C113" s="201"/>
      <c r="D113" s="202" t="s">
        <v>120</v>
      </c>
      <c r="E113" s="203"/>
      <c r="F113" s="203"/>
      <c r="G113" s="203"/>
      <c r="H113" s="203"/>
      <c r="I113" s="204"/>
      <c r="J113" s="205">
        <f>J370</f>
        <v>0</v>
      </c>
      <c r="K113" s="201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93"/>
      <c r="C114" s="194"/>
      <c r="D114" s="195" t="s">
        <v>121</v>
      </c>
      <c r="E114" s="196"/>
      <c r="F114" s="196"/>
      <c r="G114" s="196"/>
      <c r="H114" s="196"/>
      <c r="I114" s="197"/>
      <c r="J114" s="198">
        <f>J391</f>
        <v>0</v>
      </c>
      <c r="K114" s="194"/>
      <c r="L114" s="19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200"/>
      <c r="C115" s="201"/>
      <c r="D115" s="202" t="s">
        <v>122</v>
      </c>
      <c r="E115" s="203"/>
      <c r="F115" s="203"/>
      <c r="G115" s="203"/>
      <c r="H115" s="203"/>
      <c r="I115" s="204"/>
      <c r="J115" s="205">
        <f>J392</f>
        <v>0</v>
      </c>
      <c r="K115" s="201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93"/>
      <c r="C116" s="194"/>
      <c r="D116" s="195" t="s">
        <v>123</v>
      </c>
      <c r="E116" s="196"/>
      <c r="F116" s="196"/>
      <c r="G116" s="196"/>
      <c r="H116" s="196"/>
      <c r="I116" s="197"/>
      <c r="J116" s="198">
        <f>J394</f>
        <v>0</v>
      </c>
      <c r="K116" s="194"/>
      <c r="L116" s="19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200"/>
      <c r="C117" s="201"/>
      <c r="D117" s="202" t="s">
        <v>124</v>
      </c>
      <c r="E117" s="203"/>
      <c r="F117" s="203"/>
      <c r="G117" s="203"/>
      <c r="H117" s="203"/>
      <c r="I117" s="204"/>
      <c r="J117" s="205">
        <f>J395</f>
        <v>0</v>
      </c>
      <c r="K117" s="201"/>
      <c r="L117" s="20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66"/>
      <c r="C119" s="67"/>
      <c r="D119" s="67"/>
      <c r="E119" s="67"/>
      <c r="F119" s="67"/>
      <c r="G119" s="67"/>
      <c r="H119" s="67"/>
      <c r="I119" s="183"/>
      <c r="J119" s="67"/>
      <c r="K119" s="67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3" spans="1:31" s="2" customFormat="1" ht="6.95" customHeight="1">
      <c r="A123" s="38"/>
      <c r="B123" s="68"/>
      <c r="C123" s="69"/>
      <c r="D123" s="69"/>
      <c r="E123" s="69"/>
      <c r="F123" s="69"/>
      <c r="G123" s="69"/>
      <c r="H123" s="69"/>
      <c r="I123" s="186"/>
      <c r="J123" s="69"/>
      <c r="K123" s="69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4.95" customHeight="1">
      <c r="A124" s="38"/>
      <c r="B124" s="39"/>
      <c r="C124" s="23" t="s">
        <v>125</v>
      </c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16</v>
      </c>
      <c r="D126" s="40"/>
      <c r="E126" s="40"/>
      <c r="F126" s="40"/>
      <c r="G126" s="40"/>
      <c r="H126" s="40"/>
      <c r="I126" s="14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187" t="str">
        <f>E7</f>
        <v>STAVEBNÍ ÚPRAVY BYTŮ GRANÁTOVÁ ČP.1897</v>
      </c>
      <c r="F127" s="32"/>
      <c r="G127" s="32"/>
      <c r="H127" s="32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96</v>
      </c>
      <c r="D128" s="40"/>
      <c r="E128" s="40"/>
      <c r="F128" s="40"/>
      <c r="G128" s="40"/>
      <c r="H128" s="40"/>
      <c r="I128" s="14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E9</f>
        <v xml:space="preserve">SO4 - BYT Č.71    2+ KK  VARIANTA B</v>
      </c>
      <c r="F129" s="40"/>
      <c r="G129" s="40"/>
      <c r="H129" s="40"/>
      <c r="I129" s="14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14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F12</f>
        <v>TURNOV</v>
      </c>
      <c r="G131" s="40"/>
      <c r="H131" s="40"/>
      <c r="I131" s="147" t="s">
        <v>22</v>
      </c>
      <c r="J131" s="79" t="str">
        <f>IF(J12="","",J12)</f>
        <v>16. 3. 2019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14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40.05" customHeight="1">
      <c r="A133" s="38"/>
      <c r="B133" s="39"/>
      <c r="C133" s="32" t="s">
        <v>24</v>
      </c>
      <c r="D133" s="40"/>
      <c r="E133" s="40"/>
      <c r="F133" s="27" t="str">
        <f>E15</f>
        <v>MĚSTO TURNOV, ANTONÍNA DVOŘÁKA 335, TURNOV</v>
      </c>
      <c r="G133" s="40"/>
      <c r="H133" s="40"/>
      <c r="I133" s="147" t="s">
        <v>30</v>
      </c>
      <c r="J133" s="36" t="str">
        <f>E21</f>
        <v>ING.PAVEL MAREK projekční atelier TURNOV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IF(E18="","",E18)</f>
        <v>Vyplň údaj</v>
      </c>
      <c r="G134" s="40"/>
      <c r="H134" s="40"/>
      <c r="I134" s="147" t="s">
        <v>33</v>
      </c>
      <c r="J134" s="36" t="str">
        <f>E24</f>
        <v>JANA VYDROVÁ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144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07"/>
      <c r="B136" s="208"/>
      <c r="C136" s="209" t="s">
        <v>126</v>
      </c>
      <c r="D136" s="210" t="s">
        <v>61</v>
      </c>
      <c r="E136" s="210" t="s">
        <v>57</v>
      </c>
      <c r="F136" s="210" t="s">
        <v>58</v>
      </c>
      <c r="G136" s="210" t="s">
        <v>127</v>
      </c>
      <c r="H136" s="210" t="s">
        <v>128</v>
      </c>
      <c r="I136" s="211" t="s">
        <v>129</v>
      </c>
      <c r="J136" s="212" t="s">
        <v>101</v>
      </c>
      <c r="K136" s="213" t="s">
        <v>130</v>
      </c>
      <c r="L136" s="214"/>
      <c r="M136" s="100" t="s">
        <v>1</v>
      </c>
      <c r="N136" s="101" t="s">
        <v>40</v>
      </c>
      <c r="O136" s="101" t="s">
        <v>131</v>
      </c>
      <c r="P136" s="101" t="s">
        <v>132</v>
      </c>
      <c r="Q136" s="101" t="s">
        <v>133</v>
      </c>
      <c r="R136" s="101" t="s">
        <v>134</v>
      </c>
      <c r="S136" s="101" t="s">
        <v>135</v>
      </c>
      <c r="T136" s="102" t="s">
        <v>136</v>
      </c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</row>
    <row r="137" spans="1:63" s="2" customFormat="1" ht="22.8" customHeight="1">
      <c r="A137" s="38"/>
      <c r="B137" s="39"/>
      <c r="C137" s="107" t="s">
        <v>137</v>
      </c>
      <c r="D137" s="40"/>
      <c r="E137" s="40"/>
      <c r="F137" s="40"/>
      <c r="G137" s="40"/>
      <c r="H137" s="40"/>
      <c r="I137" s="144"/>
      <c r="J137" s="215">
        <f>BK137</f>
        <v>0</v>
      </c>
      <c r="K137" s="40"/>
      <c r="L137" s="44"/>
      <c r="M137" s="103"/>
      <c r="N137" s="216"/>
      <c r="O137" s="104"/>
      <c r="P137" s="217">
        <f>P138+P252+P391+P394</f>
        <v>0</v>
      </c>
      <c r="Q137" s="104"/>
      <c r="R137" s="217">
        <f>R138+R252+R391+R394</f>
        <v>5.263309680000001</v>
      </c>
      <c r="S137" s="104"/>
      <c r="T137" s="218">
        <f>T138+T252+T391+T394</f>
        <v>3.5914586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103</v>
      </c>
      <c r="BK137" s="219">
        <f>BK138+BK252+BK391+BK394</f>
        <v>0</v>
      </c>
    </row>
    <row r="138" spans="1:63" s="12" customFormat="1" ht="25.9" customHeight="1">
      <c r="A138" s="12"/>
      <c r="B138" s="220"/>
      <c r="C138" s="221"/>
      <c r="D138" s="222" t="s">
        <v>75</v>
      </c>
      <c r="E138" s="223" t="s">
        <v>138</v>
      </c>
      <c r="F138" s="223" t="s">
        <v>139</v>
      </c>
      <c r="G138" s="221"/>
      <c r="H138" s="221"/>
      <c r="I138" s="224"/>
      <c r="J138" s="225">
        <f>BK138</f>
        <v>0</v>
      </c>
      <c r="K138" s="221"/>
      <c r="L138" s="226"/>
      <c r="M138" s="227"/>
      <c r="N138" s="228"/>
      <c r="O138" s="228"/>
      <c r="P138" s="229">
        <f>P139+P149+P193+P198+P250</f>
        <v>0</v>
      </c>
      <c r="Q138" s="228"/>
      <c r="R138" s="229">
        <f>R139+R149+R193+R198+R250</f>
        <v>3.17607534</v>
      </c>
      <c r="S138" s="228"/>
      <c r="T138" s="230">
        <f>T139+T149+T193+T198+T250</f>
        <v>3.553093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1" t="s">
        <v>84</v>
      </c>
      <c r="AT138" s="232" t="s">
        <v>75</v>
      </c>
      <c r="AU138" s="232" t="s">
        <v>76</v>
      </c>
      <c r="AY138" s="231" t="s">
        <v>140</v>
      </c>
      <c r="BK138" s="233">
        <f>BK139+BK149+BK193+BK198+BK250</f>
        <v>0</v>
      </c>
    </row>
    <row r="139" spans="1:63" s="12" customFormat="1" ht="22.8" customHeight="1">
      <c r="A139" s="12"/>
      <c r="B139" s="220"/>
      <c r="C139" s="221"/>
      <c r="D139" s="222" t="s">
        <v>75</v>
      </c>
      <c r="E139" s="234" t="s">
        <v>141</v>
      </c>
      <c r="F139" s="234" t="s">
        <v>142</v>
      </c>
      <c r="G139" s="221"/>
      <c r="H139" s="221"/>
      <c r="I139" s="224"/>
      <c r="J139" s="235">
        <f>BK139</f>
        <v>0</v>
      </c>
      <c r="K139" s="221"/>
      <c r="L139" s="226"/>
      <c r="M139" s="227"/>
      <c r="N139" s="228"/>
      <c r="O139" s="228"/>
      <c r="P139" s="229">
        <f>SUM(P140:P148)</f>
        <v>0</v>
      </c>
      <c r="Q139" s="228"/>
      <c r="R139" s="229">
        <f>SUM(R140:R148)</f>
        <v>1.6146089</v>
      </c>
      <c r="S139" s="228"/>
      <c r="T139" s="230">
        <f>SUM(T140:T148)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1" t="s">
        <v>84</v>
      </c>
      <c r="AT139" s="232" t="s">
        <v>75</v>
      </c>
      <c r="AU139" s="232" t="s">
        <v>84</v>
      </c>
      <c r="AY139" s="231" t="s">
        <v>140</v>
      </c>
      <c r="BK139" s="233">
        <f>SUM(BK140:BK148)</f>
        <v>0</v>
      </c>
    </row>
    <row r="140" spans="1:65" s="2" customFormat="1" ht="21.75" customHeight="1">
      <c r="A140" s="38"/>
      <c r="B140" s="39"/>
      <c r="C140" s="236" t="s">
        <v>84</v>
      </c>
      <c r="D140" s="236" t="s">
        <v>143</v>
      </c>
      <c r="E140" s="237" t="s">
        <v>153</v>
      </c>
      <c r="F140" s="238" t="s">
        <v>154</v>
      </c>
      <c r="G140" s="239" t="s">
        <v>155</v>
      </c>
      <c r="H140" s="240">
        <v>13.42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42</v>
      </c>
      <c r="O140" s="91"/>
      <c r="P140" s="246">
        <f>O140*H140</f>
        <v>0</v>
      </c>
      <c r="Q140" s="246">
        <v>0.06917</v>
      </c>
      <c r="R140" s="246">
        <f>Q140*H140</f>
        <v>0.9282613999999999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147</v>
      </c>
      <c r="AT140" s="248" t="s">
        <v>143</v>
      </c>
      <c r="AU140" s="248" t="s">
        <v>148</v>
      </c>
      <c r="AY140" s="17" t="s">
        <v>140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148</v>
      </c>
      <c r="BK140" s="249">
        <f>ROUND(I140*H140,2)</f>
        <v>0</v>
      </c>
      <c r="BL140" s="17" t="s">
        <v>147</v>
      </c>
      <c r="BM140" s="248" t="s">
        <v>628</v>
      </c>
    </row>
    <row r="141" spans="1:51" s="13" customFormat="1" ht="12">
      <c r="A141" s="13"/>
      <c r="B141" s="250"/>
      <c r="C141" s="251"/>
      <c r="D141" s="252" t="s">
        <v>157</v>
      </c>
      <c r="E141" s="253" t="s">
        <v>1</v>
      </c>
      <c r="F141" s="254" t="s">
        <v>629</v>
      </c>
      <c r="G141" s="251"/>
      <c r="H141" s="255">
        <v>13.78</v>
      </c>
      <c r="I141" s="256"/>
      <c r="J141" s="251"/>
      <c r="K141" s="251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157</v>
      </c>
      <c r="AU141" s="261" t="s">
        <v>148</v>
      </c>
      <c r="AV141" s="13" t="s">
        <v>148</v>
      </c>
      <c r="AW141" s="13" t="s">
        <v>32</v>
      </c>
      <c r="AX141" s="13" t="s">
        <v>76</v>
      </c>
      <c r="AY141" s="261" t="s">
        <v>140</v>
      </c>
    </row>
    <row r="142" spans="1:51" s="14" customFormat="1" ht="12">
      <c r="A142" s="14"/>
      <c r="B142" s="262"/>
      <c r="C142" s="263"/>
      <c r="D142" s="252" t="s">
        <v>157</v>
      </c>
      <c r="E142" s="264" t="s">
        <v>1</v>
      </c>
      <c r="F142" s="265" t="s">
        <v>630</v>
      </c>
      <c r="G142" s="263"/>
      <c r="H142" s="264" t="s">
        <v>1</v>
      </c>
      <c r="I142" s="266"/>
      <c r="J142" s="263"/>
      <c r="K142" s="263"/>
      <c r="L142" s="267"/>
      <c r="M142" s="268"/>
      <c r="N142" s="269"/>
      <c r="O142" s="269"/>
      <c r="P142" s="269"/>
      <c r="Q142" s="269"/>
      <c r="R142" s="269"/>
      <c r="S142" s="269"/>
      <c r="T142" s="27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1" t="s">
        <v>157</v>
      </c>
      <c r="AU142" s="271" t="s">
        <v>148</v>
      </c>
      <c r="AV142" s="14" t="s">
        <v>84</v>
      </c>
      <c r="AW142" s="14" t="s">
        <v>32</v>
      </c>
      <c r="AX142" s="14" t="s">
        <v>76</v>
      </c>
      <c r="AY142" s="271" t="s">
        <v>140</v>
      </c>
    </row>
    <row r="143" spans="1:51" s="13" customFormat="1" ht="12">
      <c r="A143" s="13"/>
      <c r="B143" s="250"/>
      <c r="C143" s="251"/>
      <c r="D143" s="252" t="s">
        <v>157</v>
      </c>
      <c r="E143" s="253" t="s">
        <v>1</v>
      </c>
      <c r="F143" s="254" t="s">
        <v>631</v>
      </c>
      <c r="G143" s="251"/>
      <c r="H143" s="255">
        <v>-0.36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157</v>
      </c>
      <c r="AU143" s="261" t="s">
        <v>148</v>
      </c>
      <c r="AV143" s="13" t="s">
        <v>148</v>
      </c>
      <c r="AW143" s="13" t="s">
        <v>32</v>
      </c>
      <c r="AX143" s="13" t="s">
        <v>76</v>
      </c>
      <c r="AY143" s="261" t="s">
        <v>140</v>
      </c>
    </row>
    <row r="144" spans="1:51" s="15" customFormat="1" ht="12">
      <c r="A144" s="15"/>
      <c r="B144" s="272"/>
      <c r="C144" s="273"/>
      <c r="D144" s="252" t="s">
        <v>157</v>
      </c>
      <c r="E144" s="274" t="s">
        <v>1</v>
      </c>
      <c r="F144" s="275" t="s">
        <v>163</v>
      </c>
      <c r="G144" s="273"/>
      <c r="H144" s="276">
        <v>13.42</v>
      </c>
      <c r="I144" s="277"/>
      <c r="J144" s="273"/>
      <c r="K144" s="273"/>
      <c r="L144" s="278"/>
      <c r="M144" s="279"/>
      <c r="N144" s="280"/>
      <c r="O144" s="280"/>
      <c r="P144" s="280"/>
      <c r="Q144" s="280"/>
      <c r="R144" s="280"/>
      <c r="S144" s="280"/>
      <c r="T144" s="28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82" t="s">
        <v>157</v>
      </c>
      <c r="AU144" s="282" t="s">
        <v>148</v>
      </c>
      <c r="AV144" s="15" t="s">
        <v>147</v>
      </c>
      <c r="AW144" s="15" t="s">
        <v>32</v>
      </c>
      <c r="AX144" s="15" t="s">
        <v>84</v>
      </c>
      <c r="AY144" s="282" t="s">
        <v>140</v>
      </c>
    </row>
    <row r="145" spans="1:65" s="2" customFormat="1" ht="21.75" customHeight="1">
      <c r="A145" s="38"/>
      <c r="B145" s="39"/>
      <c r="C145" s="236" t="s">
        <v>148</v>
      </c>
      <c r="D145" s="236" t="s">
        <v>143</v>
      </c>
      <c r="E145" s="237" t="s">
        <v>164</v>
      </c>
      <c r="F145" s="238" t="s">
        <v>165</v>
      </c>
      <c r="G145" s="239" t="s">
        <v>155</v>
      </c>
      <c r="H145" s="240">
        <v>6.63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42</v>
      </c>
      <c r="O145" s="91"/>
      <c r="P145" s="246">
        <f>O145*H145</f>
        <v>0</v>
      </c>
      <c r="Q145" s="246">
        <v>0.10325</v>
      </c>
      <c r="R145" s="246">
        <f>Q145*H145</f>
        <v>0.6845475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147</v>
      </c>
      <c r="AT145" s="248" t="s">
        <v>143</v>
      </c>
      <c r="AU145" s="248" t="s">
        <v>148</v>
      </c>
      <c r="AY145" s="17" t="s">
        <v>140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148</v>
      </c>
      <c r="BK145" s="249">
        <f>ROUND(I145*H145,2)</f>
        <v>0</v>
      </c>
      <c r="BL145" s="17" t="s">
        <v>147</v>
      </c>
      <c r="BM145" s="248" t="s">
        <v>632</v>
      </c>
    </row>
    <row r="146" spans="1:51" s="13" customFormat="1" ht="12">
      <c r="A146" s="13"/>
      <c r="B146" s="250"/>
      <c r="C146" s="251"/>
      <c r="D146" s="252" t="s">
        <v>157</v>
      </c>
      <c r="E146" s="253" t="s">
        <v>1</v>
      </c>
      <c r="F146" s="254" t="s">
        <v>633</v>
      </c>
      <c r="G146" s="251"/>
      <c r="H146" s="255">
        <v>6.63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1" t="s">
        <v>157</v>
      </c>
      <c r="AU146" s="261" t="s">
        <v>148</v>
      </c>
      <c r="AV146" s="13" t="s">
        <v>148</v>
      </c>
      <c r="AW146" s="13" t="s">
        <v>32</v>
      </c>
      <c r="AX146" s="13" t="s">
        <v>84</v>
      </c>
      <c r="AY146" s="261" t="s">
        <v>140</v>
      </c>
    </row>
    <row r="147" spans="1:65" s="2" customFormat="1" ht="21.75" customHeight="1">
      <c r="A147" s="38"/>
      <c r="B147" s="39"/>
      <c r="C147" s="236" t="s">
        <v>141</v>
      </c>
      <c r="D147" s="236" t="s">
        <v>143</v>
      </c>
      <c r="E147" s="237" t="s">
        <v>170</v>
      </c>
      <c r="F147" s="238" t="s">
        <v>171</v>
      </c>
      <c r="G147" s="239" t="s">
        <v>172</v>
      </c>
      <c r="H147" s="240">
        <v>9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42</v>
      </c>
      <c r="O147" s="91"/>
      <c r="P147" s="246">
        <f>O147*H147</f>
        <v>0</v>
      </c>
      <c r="Q147" s="246">
        <v>0.0002</v>
      </c>
      <c r="R147" s="246">
        <f>Q147*H147</f>
        <v>0.0018000000000000002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147</v>
      </c>
      <c r="AT147" s="248" t="s">
        <v>143</v>
      </c>
      <c r="AU147" s="248" t="s">
        <v>148</v>
      </c>
      <c r="AY147" s="17" t="s">
        <v>140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148</v>
      </c>
      <c r="BK147" s="249">
        <f>ROUND(I147*H147,2)</f>
        <v>0</v>
      </c>
      <c r="BL147" s="17" t="s">
        <v>147</v>
      </c>
      <c r="BM147" s="248" t="s">
        <v>634</v>
      </c>
    </row>
    <row r="148" spans="1:51" s="13" customFormat="1" ht="12">
      <c r="A148" s="13"/>
      <c r="B148" s="250"/>
      <c r="C148" s="251"/>
      <c r="D148" s="252" t="s">
        <v>157</v>
      </c>
      <c r="E148" s="253" t="s">
        <v>1</v>
      </c>
      <c r="F148" s="254" t="s">
        <v>635</v>
      </c>
      <c r="G148" s="251"/>
      <c r="H148" s="255">
        <v>9</v>
      </c>
      <c r="I148" s="256"/>
      <c r="J148" s="251"/>
      <c r="K148" s="251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157</v>
      </c>
      <c r="AU148" s="261" t="s">
        <v>148</v>
      </c>
      <c r="AV148" s="13" t="s">
        <v>148</v>
      </c>
      <c r="AW148" s="13" t="s">
        <v>32</v>
      </c>
      <c r="AX148" s="13" t="s">
        <v>84</v>
      </c>
      <c r="AY148" s="261" t="s">
        <v>140</v>
      </c>
    </row>
    <row r="149" spans="1:63" s="12" customFormat="1" ht="22.8" customHeight="1">
      <c r="A149" s="12"/>
      <c r="B149" s="220"/>
      <c r="C149" s="221"/>
      <c r="D149" s="222" t="s">
        <v>75</v>
      </c>
      <c r="E149" s="234" t="s">
        <v>175</v>
      </c>
      <c r="F149" s="234" t="s">
        <v>176</v>
      </c>
      <c r="G149" s="221"/>
      <c r="H149" s="221"/>
      <c r="I149" s="224"/>
      <c r="J149" s="235">
        <f>BK149</f>
        <v>0</v>
      </c>
      <c r="K149" s="221"/>
      <c r="L149" s="226"/>
      <c r="M149" s="227"/>
      <c r="N149" s="228"/>
      <c r="O149" s="228"/>
      <c r="P149" s="229">
        <f>SUM(P150:P192)</f>
        <v>0</v>
      </c>
      <c r="Q149" s="228"/>
      <c r="R149" s="229">
        <f>SUM(R150:R192)</f>
        <v>1.5544068</v>
      </c>
      <c r="S149" s="228"/>
      <c r="T149" s="230">
        <f>SUM(T150:T192)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1" t="s">
        <v>84</v>
      </c>
      <c r="AT149" s="232" t="s">
        <v>75</v>
      </c>
      <c r="AU149" s="232" t="s">
        <v>84</v>
      </c>
      <c r="AY149" s="231" t="s">
        <v>140</v>
      </c>
      <c r="BK149" s="233">
        <f>SUM(BK150:BK192)</f>
        <v>0</v>
      </c>
    </row>
    <row r="150" spans="1:65" s="2" customFormat="1" ht="21.75" customHeight="1">
      <c r="A150" s="38"/>
      <c r="B150" s="39"/>
      <c r="C150" s="236" t="s">
        <v>147</v>
      </c>
      <c r="D150" s="236" t="s">
        <v>143</v>
      </c>
      <c r="E150" s="237" t="s">
        <v>177</v>
      </c>
      <c r="F150" s="238" t="s">
        <v>178</v>
      </c>
      <c r="G150" s="239" t="s">
        <v>155</v>
      </c>
      <c r="H150" s="240">
        <v>20.57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42</v>
      </c>
      <c r="O150" s="91"/>
      <c r="P150" s="246">
        <f>O150*H150</f>
        <v>0</v>
      </c>
      <c r="Q150" s="246">
        <v>0.00438</v>
      </c>
      <c r="R150" s="246">
        <f>Q150*H150</f>
        <v>0.0900966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147</v>
      </c>
      <c r="AT150" s="248" t="s">
        <v>143</v>
      </c>
      <c r="AU150" s="248" t="s">
        <v>148</v>
      </c>
      <c r="AY150" s="17" t="s">
        <v>140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148</v>
      </c>
      <c r="BK150" s="249">
        <f>ROUND(I150*H150,2)</f>
        <v>0</v>
      </c>
      <c r="BL150" s="17" t="s">
        <v>147</v>
      </c>
      <c r="BM150" s="248" t="s">
        <v>636</v>
      </c>
    </row>
    <row r="151" spans="1:51" s="14" customFormat="1" ht="12">
      <c r="A151" s="14"/>
      <c r="B151" s="262"/>
      <c r="C151" s="263"/>
      <c r="D151" s="252" t="s">
        <v>157</v>
      </c>
      <c r="E151" s="264" t="s">
        <v>1</v>
      </c>
      <c r="F151" s="265" t="s">
        <v>180</v>
      </c>
      <c r="G151" s="263"/>
      <c r="H151" s="264" t="s">
        <v>1</v>
      </c>
      <c r="I151" s="266"/>
      <c r="J151" s="263"/>
      <c r="K151" s="263"/>
      <c r="L151" s="267"/>
      <c r="M151" s="268"/>
      <c r="N151" s="269"/>
      <c r="O151" s="269"/>
      <c r="P151" s="269"/>
      <c r="Q151" s="269"/>
      <c r="R151" s="269"/>
      <c r="S151" s="269"/>
      <c r="T151" s="27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1" t="s">
        <v>157</v>
      </c>
      <c r="AU151" s="271" t="s">
        <v>148</v>
      </c>
      <c r="AV151" s="14" t="s">
        <v>84</v>
      </c>
      <c r="AW151" s="14" t="s">
        <v>32</v>
      </c>
      <c r="AX151" s="14" t="s">
        <v>76</v>
      </c>
      <c r="AY151" s="271" t="s">
        <v>140</v>
      </c>
    </row>
    <row r="152" spans="1:51" s="13" customFormat="1" ht="12">
      <c r="A152" s="13"/>
      <c r="B152" s="250"/>
      <c r="C152" s="251"/>
      <c r="D152" s="252" t="s">
        <v>157</v>
      </c>
      <c r="E152" s="253" t="s">
        <v>1</v>
      </c>
      <c r="F152" s="254" t="s">
        <v>637</v>
      </c>
      <c r="G152" s="251"/>
      <c r="H152" s="255">
        <v>8.97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1" t="s">
        <v>157</v>
      </c>
      <c r="AU152" s="261" t="s">
        <v>148</v>
      </c>
      <c r="AV152" s="13" t="s">
        <v>148</v>
      </c>
      <c r="AW152" s="13" t="s">
        <v>32</v>
      </c>
      <c r="AX152" s="13" t="s">
        <v>76</v>
      </c>
      <c r="AY152" s="261" t="s">
        <v>140</v>
      </c>
    </row>
    <row r="153" spans="1:51" s="13" customFormat="1" ht="12">
      <c r="A153" s="13"/>
      <c r="B153" s="250"/>
      <c r="C153" s="251"/>
      <c r="D153" s="252" t="s">
        <v>157</v>
      </c>
      <c r="E153" s="253" t="s">
        <v>1</v>
      </c>
      <c r="F153" s="254" t="s">
        <v>638</v>
      </c>
      <c r="G153" s="251"/>
      <c r="H153" s="255">
        <v>11.96</v>
      </c>
      <c r="I153" s="256"/>
      <c r="J153" s="251"/>
      <c r="K153" s="251"/>
      <c r="L153" s="257"/>
      <c r="M153" s="258"/>
      <c r="N153" s="259"/>
      <c r="O153" s="259"/>
      <c r="P153" s="259"/>
      <c r="Q153" s="259"/>
      <c r="R153" s="259"/>
      <c r="S153" s="259"/>
      <c r="T153" s="26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1" t="s">
        <v>157</v>
      </c>
      <c r="AU153" s="261" t="s">
        <v>148</v>
      </c>
      <c r="AV153" s="13" t="s">
        <v>148</v>
      </c>
      <c r="AW153" s="13" t="s">
        <v>32</v>
      </c>
      <c r="AX153" s="13" t="s">
        <v>76</v>
      </c>
      <c r="AY153" s="261" t="s">
        <v>140</v>
      </c>
    </row>
    <row r="154" spans="1:51" s="14" customFormat="1" ht="12">
      <c r="A154" s="14"/>
      <c r="B154" s="262"/>
      <c r="C154" s="263"/>
      <c r="D154" s="252" t="s">
        <v>157</v>
      </c>
      <c r="E154" s="264" t="s">
        <v>1</v>
      </c>
      <c r="F154" s="265" t="s">
        <v>630</v>
      </c>
      <c r="G154" s="263"/>
      <c r="H154" s="264" t="s">
        <v>1</v>
      </c>
      <c r="I154" s="266"/>
      <c r="J154" s="263"/>
      <c r="K154" s="263"/>
      <c r="L154" s="267"/>
      <c r="M154" s="268"/>
      <c r="N154" s="269"/>
      <c r="O154" s="269"/>
      <c r="P154" s="269"/>
      <c r="Q154" s="269"/>
      <c r="R154" s="269"/>
      <c r="S154" s="269"/>
      <c r="T154" s="27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1" t="s">
        <v>157</v>
      </c>
      <c r="AU154" s="271" t="s">
        <v>148</v>
      </c>
      <c r="AV154" s="14" t="s">
        <v>84</v>
      </c>
      <c r="AW154" s="14" t="s">
        <v>32</v>
      </c>
      <c r="AX154" s="14" t="s">
        <v>76</v>
      </c>
      <c r="AY154" s="271" t="s">
        <v>140</v>
      </c>
    </row>
    <row r="155" spans="1:51" s="13" customFormat="1" ht="12">
      <c r="A155" s="13"/>
      <c r="B155" s="250"/>
      <c r="C155" s="251"/>
      <c r="D155" s="252" t="s">
        <v>157</v>
      </c>
      <c r="E155" s="253" t="s">
        <v>1</v>
      </c>
      <c r="F155" s="254" t="s">
        <v>631</v>
      </c>
      <c r="G155" s="251"/>
      <c r="H155" s="255">
        <v>-0.36</v>
      </c>
      <c r="I155" s="256"/>
      <c r="J155" s="251"/>
      <c r="K155" s="251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157</v>
      </c>
      <c r="AU155" s="261" t="s">
        <v>148</v>
      </c>
      <c r="AV155" s="13" t="s">
        <v>148</v>
      </c>
      <c r="AW155" s="13" t="s">
        <v>32</v>
      </c>
      <c r="AX155" s="13" t="s">
        <v>76</v>
      </c>
      <c r="AY155" s="261" t="s">
        <v>140</v>
      </c>
    </row>
    <row r="156" spans="1:51" s="15" customFormat="1" ht="12">
      <c r="A156" s="15"/>
      <c r="B156" s="272"/>
      <c r="C156" s="273"/>
      <c r="D156" s="252" t="s">
        <v>157</v>
      </c>
      <c r="E156" s="274" t="s">
        <v>1</v>
      </c>
      <c r="F156" s="275" t="s">
        <v>163</v>
      </c>
      <c r="G156" s="273"/>
      <c r="H156" s="276">
        <v>20.57</v>
      </c>
      <c r="I156" s="277"/>
      <c r="J156" s="273"/>
      <c r="K156" s="273"/>
      <c r="L156" s="278"/>
      <c r="M156" s="279"/>
      <c r="N156" s="280"/>
      <c r="O156" s="280"/>
      <c r="P156" s="280"/>
      <c r="Q156" s="280"/>
      <c r="R156" s="280"/>
      <c r="S156" s="280"/>
      <c r="T156" s="28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2" t="s">
        <v>157</v>
      </c>
      <c r="AU156" s="282" t="s">
        <v>148</v>
      </c>
      <c r="AV156" s="15" t="s">
        <v>147</v>
      </c>
      <c r="AW156" s="15" t="s">
        <v>32</v>
      </c>
      <c r="AX156" s="15" t="s">
        <v>84</v>
      </c>
      <c r="AY156" s="282" t="s">
        <v>140</v>
      </c>
    </row>
    <row r="157" spans="1:65" s="2" customFormat="1" ht="21.75" customHeight="1">
      <c r="A157" s="38"/>
      <c r="B157" s="39"/>
      <c r="C157" s="236" t="s">
        <v>169</v>
      </c>
      <c r="D157" s="236" t="s">
        <v>143</v>
      </c>
      <c r="E157" s="237" t="s">
        <v>186</v>
      </c>
      <c r="F157" s="238" t="s">
        <v>187</v>
      </c>
      <c r="G157" s="239" t="s">
        <v>155</v>
      </c>
      <c r="H157" s="240">
        <v>85.958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42</v>
      </c>
      <c r="O157" s="91"/>
      <c r="P157" s="246">
        <f>O157*H157</f>
        <v>0</v>
      </c>
      <c r="Q157" s="246">
        <v>0.003</v>
      </c>
      <c r="R157" s="246">
        <f>Q157*H157</f>
        <v>0.257874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147</v>
      </c>
      <c r="AT157" s="248" t="s">
        <v>143</v>
      </c>
      <c r="AU157" s="248" t="s">
        <v>148</v>
      </c>
      <c r="AY157" s="17" t="s">
        <v>140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148</v>
      </c>
      <c r="BK157" s="249">
        <f>ROUND(I157*H157,2)</f>
        <v>0</v>
      </c>
      <c r="BL157" s="17" t="s">
        <v>147</v>
      </c>
      <c r="BM157" s="248" t="s">
        <v>639</v>
      </c>
    </row>
    <row r="158" spans="1:51" s="13" customFormat="1" ht="12">
      <c r="A158" s="13"/>
      <c r="B158" s="250"/>
      <c r="C158" s="251"/>
      <c r="D158" s="252" t="s">
        <v>157</v>
      </c>
      <c r="E158" s="253" t="s">
        <v>1</v>
      </c>
      <c r="F158" s="254" t="s">
        <v>640</v>
      </c>
      <c r="G158" s="251"/>
      <c r="H158" s="255">
        <v>16.692</v>
      </c>
      <c r="I158" s="256"/>
      <c r="J158" s="251"/>
      <c r="K158" s="251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157</v>
      </c>
      <c r="AU158" s="261" t="s">
        <v>148</v>
      </c>
      <c r="AV158" s="13" t="s">
        <v>148</v>
      </c>
      <c r="AW158" s="13" t="s">
        <v>32</v>
      </c>
      <c r="AX158" s="13" t="s">
        <v>76</v>
      </c>
      <c r="AY158" s="261" t="s">
        <v>140</v>
      </c>
    </row>
    <row r="159" spans="1:51" s="13" customFormat="1" ht="12">
      <c r="A159" s="13"/>
      <c r="B159" s="250"/>
      <c r="C159" s="251"/>
      <c r="D159" s="252" t="s">
        <v>157</v>
      </c>
      <c r="E159" s="253" t="s">
        <v>1</v>
      </c>
      <c r="F159" s="254" t="s">
        <v>641</v>
      </c>
      <c r="G159" s="251"/>
      <c r="H159" s="255">
        <v>14.508</v>
      </c>
      <c r="I159" s="256"/>
      <c r="J159" s="251"/>
      <c r="K159" s="251"/>
      <c r="L159" s="257"/>
      <c r="M159" s="258"/>
      <c r="N159" s="259"/>
      <c r="O159" s="259"/>
      <c r="P159" s="259"/>
      <c r="Q159" s="259"/>
      <c r="R159" s="259"/>
      <c r="S159" s="259"/>
      <c r="T159" s="26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1" t="s">
        <v>157</v>
      </c>
      <c r="AU159" s="261" t="s">
        <v>148</v>
      </c>
      <c r="AV159" s="13" t="s">
        <v>148</v>
      </c>
      <c r="AW159" s="13" t="s">
        <v>32</v>
      </c>
      <c r="AX159" s="13" t="s">
        <v>76</v>
      </c>
      <c r="AY159" s="261" t="s">
        <v>140</v>
      </c>
    </row>
    <row r="160" spans="1:51" s="13" customFormat="1" ht="12">
      <c r="A160" s="13"/>
      <c r="B160" s="250"/>
      <c r="C160" s="251"/>
      <c r="D160" s="252" t="s">
        <v>157</v>
      </c>
      <c r="E160" s="253" t="s">
        <v>1</v>
      </c>
      <c r="F160" s="254" t="s">
        <v>642</v>
      </c>
      <c r="G160" s="251"/>
      <c r="H160" s="255">
        <v>41.288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1" t="s">
        <v>157</v>
      </c>
      <c r="AU160" s="261" t="s">
        <v>148</v>
      </c>
      <c r="AV160" s="13" t="s">
        <v>148</v>
      </c>
      <c r="AW160" s="13" t="s">
        <v>32</v>
      </c>
      <c r="AX160" s="13" t="s">
        <v>76</v>
      </c>
      <c r="AY160" s="261" t="s">
        <v>140</v>
      </c>
    </row>
    <row r="161" spans="1:51" s="13" customFormat="1" ht="12">
      <c r="A161" s="13"/>
      <c r="B161" s="250"/>
      <c r="C161" s="251"/>
      <c r="D161" s="252" t="s">
        <v>157</v>
      </c>
      <c r="E161" s="253" t="s">
        <v>1</v>
      </c>
      <c r="F161" s="254" t="s">
        <v>643</v>
      </c>
      <c r="G161" s="251"/>
      <c r="H161" s="255">
        <v>31.642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1" t="s">
        <v>157</v>
      </c>
      <c r="AU161" s="261" t="s">
        <v>148</v>
      </c>
      <c r="AV161" s="13" t="s">
        <v>148</v>
      </c>
      <c r="AW161" s="13" t="s">
        <v>32</v>
      </c>
      <c r="AX161" s="13" t="s">
        <v>76</v>
      </c>
      <c r="AY161" s="261" t="s">
        <v>140</v>
      </c>
    </row>
    <row r="162" spans="1:51" s="14" customFormat="1" ht="12">
      <c r="A162" s="14"/>
      <c r="B162" s="262"/>
      <c r="C162" s="263"/>
      <c r="D162" s="252" t="s">
        <v>157</v>
      </c>
      <c r="E162" s="264" t="s">
        <v>1</v>
      </c>
      <c r="F162" s="265" t="s">
        <v>160</v>
      </c>
      <c r="G162" s="263"/>
      <c r="H162" s="264" t="s">
        <v>1</v>
      </c>
      <c r="I162" s="266"/>
      <c r="J162" s="263"/>
      <c r="K162" s="263"/>
      <c r="L162" s="267"/>
      <c r="M162" s="268"/>
      <c r="N162" s="269"/>
      <c r="O162" s="269"/>
      <c r="P162" s="269"/>
      <c r="Q162" s="269"/>
      <c r="R162" s="269"/>
      <c r="S162" s="269"/>
      <c r="T162" s="27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1" t="s">
        <v>157</v>
      </c>
      <c r="AU162" s="271" t="s">
        <v>148</v>
      </c>
      <c r="AV162" s="14" t="s">
        <v>84</v>
      </c>
      <c r="AW162" s="14" t="s">
        <v>32</v>
      </c>
      <c r="AX162" s="14" t="s">
        <v>76</v>
      </c>
      <c r="AY162" s="271" t="s">
        <v>140</v>
      </c>
    </row>
    <row r="163" spans="1:51" s="13" customFormat="1" ht="12">
      <c r="A163" s="13"/>
      <c r="B163" s="250"/>
      <c r="C163" s="251"/>
      <c r="D163" s="252" t="s">
        <v>157</v>
      </c>
      <c r="E163" s="253" t="s">
        <v>1</v>
      </c>
      <c r="F163" s="254" t="s">
        <v>644</v>
      </c>
      <c r="G163" s="251"/>
      <c r="H163" s="255">
        <v>-12.608</v>
      </c>
      <c r="I163" s="256"/>
      <c r="J163" s="251"/>
      <c r="K163" s="251"/>
      <c r="L163" s="257"/>
      <c r="M163" s="258"/>
      <c r="N163" s="259"/>
      <c r="O163" s="259"/>
      <c r="P163" s="259"/>
      <c r="Q163" s="259"/>
      <c r="R163" s="259"/>
      <c r="S163" s="259"/>
      <c r="T163" s="26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1" t="s">
        <v>157</v>
      </c>
      <c r="AU163" s="261" t="s">
        <v>148</v>
      </c>
      <c r="AV163" s="13" t="s">
        <v>148</v>
      </c>
      <c r="AW163" s="13" t="s">
        <v>32</v>
      </c>
      <c r="AX163" s="13" t="s">
        <v>76</v>
      </c>
      <c r="AY163" s="261" t="s">
        <v>140</v>
      </c>
    </row>
    <row r="164" spans="1:51" s="13" customFormat="1" ht="12">
      <c r="A164" s="13"/>
      <c r="B164" s="250"/>
      <c r="C164" s="251"/>
      <c r="D164" s="252" t="s">
        <v>157</v>
      </c>
      <c r="E164" s="253" t="s">
        <v>1</v>
      </c>
      <c r="F164" s="254" t="s">
        <v>191</v>
      </c>
      <c r="G164" s="251"/>
      <c r="H164" s="255">
        <v>-2.124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157</v>
      </c>
      <c r="AU164" s="261" t="s">
        <v>148</v>
      </c>
      <c r="AV164" s="13" t="s">
        <v>148</v>
      </c>
      <c r="AW164" s="13" t="s">
        <v>32</v>
      </c>
      <c r="AX164" s="13" t="s">
        <v>76</v>
      </c>
      <c r="AY164" s="261" t="s">
        <v>140</v>
      </c>
    </row>
    <row r="165" spans="1:51" s="13" customFormat="1" ht="12">
      <c r="A165" s="13"/>
      <c r="B165" s="250"/>
      <c r="C165" s="251"/>
      <c r="D165" s="252" t="s">
        <v>157</v>
      </c>
      <c r="E165" s="253" t="s">
        <v>1</v>
      </c>
      <c r="F165" s="254" t="s">
        <v>645</v>
      </c>
      <c r="G165" s="251"/>
      <c r="H165" s="255">
        <v>-3.875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157</v>
      </c>
      <c r="AU165" s="261" t="s">
        <v>148</v>
      </c>
      <c r="AV165" s="13" t="s">
        <v>148</v>
      </c>
      <c r="AW165" s="13" t="s">
        <v>32</v>
      </c>
      <c r="AX165" s="13" t="s">
        <v>76</v>
      </c>
      <c r="AY165" s="261" t="s">
        <v>140</v>
      </c>
    </row>
    <row r="166" spans="1:51" s="14" customFormat="1" ht="12">
      <c r="A166" s="14"/>
      <c r="B166" s="262"/>
      <c r="C166" s="263"/>
      <c r="D166" s="252" t="s">
        <v>157</v>
      </c>
      <c r="E166" s="264" t="s">
        <v>1</v>
      </c>
      <c r="F166" s="265" t="s">
        <v>646</v>
      </c>
      <c r="G166" s="263"/>
      <c r="H166" s="264" t="s">
        <v>1</v>
      </c>
      <c r="I166" s="266"/>
      <c r="J166" s="263"/>
      <c r="K166" s="263"/>
      <c r="L166" s="267"/>
      <c r="M166" s="268"/>
      <c r="N166" s="269"/>
      <c r="O166" s="269"/>
      <c r="P166" s="269"/>
      <c r="Q166" s="269"/>
      <c r="R166" s="269"/>
      <c r="S166" s="269"/>
      <c r="T166" s="27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1" t="s">
        <v>157</v>
      </c>
      <c r="AU166" s="271" t="s">
        <v>148</v>
      </c>
      <c r="AV166" s="14" t="s">
        <v>84</v>
      </c>
      <c r="AW166" s="14" t="s">
        <v>32</v>
      </c>
      <c r="AX166" s="14" t="s">
        <v>76</v>
      </c>
      <c r="AY166" s="271" t="s">
        <v>140</v>
      </c>
    </row>
    <row r="167" spans="1:51" s="13" customFormat="1" ht="12">
      <c r="A167" s="13"/>
      <c r="B167" s="250"/>
      <c r="C167" s="251"/>
      <c r="D167" s="252" t="s">
        <v>157</v>
      </c>
      <c r="E167" s="253" t="s">
        <v>1</v>
      </c>
      <c r="F167" s="254" t="s">
        <v>647</v>
      </c>
      <c r="G167" s="251"/>
      <c r="H167" s="255">
        <v>0.435</v>
      </c>
      <c r="I167" s="256"/>
      <c r="J167" s="251"/>
      <c r="K167" s="251"/>
      <c r="L167" s="257"/>
      <c r="M167" s="258"/>
      <c r="N167" s="259"/>
      <c r="O167" s="259"/>
      <c r="P167" s="259"/>
      <c r="Q167" s="259"/>
      <c r="R167" s="259"/>
      <c r="S167" s="259"/>
      <c r="T167" s="26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1" t="s">
        <v>157</v>
      </c>
      <c r="AU167" s="261" t="s">
        <v>148</v>
      </c>
      <c r="AV167" s="13" t="s">
        <v>148</v>
      </c>
      <c r="AW167" s="13" t="s">
        <v>32</v>
      </c>
      <c r="AX167" s="13" t="s">
        <v>76</v>
      </c>
      <c r="AY167" s="261" t="s">
        <v>140</v>
      </c>
    </row>
    <row r="168" spans="1:51" s="15" customFormat="1" ht="12">
      <c r="A168" s="15"/>
      <c r="B168" s="272"/>
      <c r="C168" s="273"/>
      <c r="D168" s="252" t="s">
        <v>157</v>
      </c>
      <c r="E168" s="274" t="s">
        <v>1</v>
      </c>
      <c r="F168" s="275" t="s">
        <v>163</v>
      </c>
      <c r="G168" s="273"/>
      <c r="H168" s="276">
        <v>85.958</v>
      </c>
      <c r="I168" s="277"/>
      <c r="J168" s="273"/>
      <c r="K168" s="273"/>
      <c r="L168" s="278"/>
      <c r="M168" s="279"/>
      <c r="N168" s="280"/>
      <c r="O168" s="280"/>
      <c r="P168" s="280"/>
      <c r="Q168" s="280"/>
      <c r="R168" s="280"/>
      <c r="S168" s="280"/>
      <c r="T168" s="281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2" t="s">
        <v>157</v>
      </c>
      <c r="AU168" s="282" t="s">
        <v>148</v>
      </c>
      <c r="AV168" s="15" t="s">
        <v>147</v>
      </c>
      <c r="AW168" s="15" t="s">
        <v>32</v>
      </c>
      <c r="AX168" s="15" t="s">
        <v>84</v>
      </c>
      <c r="AY168" s="282" t="s">
        <v>140</v>
      </c>
    </row>
    <row r="169" spans="1:65" s="2" customFormat="1" ht="21.75" customHeight="1">
      <c r="A169" s="38"/>
      <c r="B169" s="39"/>
      <c r="C169" s="236" t="s">
        <v>175</v>
      </c>
      <c r="D169" s="236" t="s">
        <v>143</v>
      </c>
      <c r="E169" s="237" t="s">
        <v>194</v>
      </c>
      <c r="F169" s="238" t="s">
        <v>195</v>
      </c>
      <c r="G169" s="239" t="s">
        <v>155</v>
      </c>
      <c r="H169" s="240">
        <v>8.97</v>
      </c>
      <c r="I169" s="241"/>
      <c r="J169" s="242">
        <f>ROUND(I169*H169,2)</f>
        <v>0</v>
      </c>
      <c r="K169" s="243"/>
      <c r="L169" s="44"/>
      <c r="M169" s="244" t="s">
        <v>1</v>
      </c>
      <c r="N169" s="245" t="s">
        <v>42</v>
      </c>
      <c r="O169" s="91"/>
      <c r="P169" s="246">
        <f>O169*H169</f>
        <v>0</v>
      </c>
      <c r="Q169" s="246">
        <v>0.01838</v>
      </c>
      <c r="R169" s="246">
        <f>Q169*H169</f>
        <v>0.1648686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147</v>
      </c>
      <c r="AT169" s="248" t="s">
        <v>143</v>
      </c>
      <c r="AU169" s="248" t="s">
        <v>148</v>
      </c>
      <c r="AY169" s="17" t="s">
        <v>140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148</v>
      </c>
      <c r="BK169" s="249">
        <f>ROUND(I169*H169,2)</f>
        <v>0</v>
      </c>
      <c r="BL169" s="17" t="s">
        <v>147</v>
      </c>
      <c r="BM169" s="248" t="s">
        <v>648</v>
      </c>
    </row>
    <row r="170" spans="1:51" s="13" customFormat="1" ht="12">
      <c r="A170" s="13"/>
      <c r="B170" s="250"/>
      <c r="C170" s="251"/>
      <c r="D170" s="252" t="s">
        <v>157</v>
      </c>
      <c r="E170" s="253" t="s">
        <v>1</v>
      </c>
      <c r="F170" s="254" t="s">
        <v>649</v>
      </c>
      <c r="G170" s="251"/>
      <c r="H170" s="255">
        <v>8.97</v>
      </c>
      <c r="I170" s="256"/>
      <c r="J170" s="251"/>
      <c r="K170" s="251"/>
      <c r="L170" s="257"/>
      <c r="M170" s="258"/>
      <c r="N170" s="259"/>
      <c r="O170" s="259"/>
      <c r="P170" s="259"/>
      <c r="Q170" s="259"/>
      <c r="R170" s="259"/>
      <c r="S170" s="259"/>
      <c r="T170" s="26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1" t="s">
        <v>157</v>
      </c>
      <c r="AU170" s="261" t="s">
        <v>148</v>
      </c>
      <c r="AV170" s="13" t="s">
        <v>148</v>
      </c>
      <c r="AW170" s="13" t="s">
        <v>32</v>
      </c>
      <c r="AX170" s="13" t="s">
        <v>84</v>
      </c>
      <c r="AY170" s="261" t="s">
        <v>140</v>
      </c>
    </row>
    <row r="171" spans="1:65" s="2" customFormat="1" ht="21.75" customHeight="1">
      <c r="A171" s="38"/>
      <c r="B171" s="39"/>
      <c r="C171" s="236" t="s">
        <v>185</v>
      </c>
      <c r="D171" s="236" t="s">
        <v>143</v>
      </c>
      <c r="E171" s="237" t="s">
        <v>203</v>
      </c>
      <c r="F171" s="238" t="s">
        <v>204</v>
      </c>
      <c r="G171" s="239" t="s">
        <v>155</v>
      </c>
      <c r="H171" s="240">
        <v>85.958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42</v>
      </c>
      <c r="O171" s="91"/>
      <c r="P171" s="246">
        <f>O171*H171</f>
        <v>0</v>
      </c>
      <c r="Q171" s="246">
        <v>0.0057</v>
      </c>
      <c r="R171" s="246">
        <f>Q171*H171</f>
        <v>0.4899606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147</v>
      </c>
      <c r="AT171" s="248" t="s">
        <v>143</v>
      </c>
      <c r="AU171" s="248" t="s">
        <v>148</v>
      </c>
      <c r="AY171" s="17" t="s">
        <v>140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148</v>
      </c>
      <c r="BK171" s="249">
        <f>ROUND(I171*H171,2)</f>
        <v>0</v>
      </c>
      <c r="BL171" s="17" t="s">
        <v>147</v>
      </c>
      <c r="BM171" s="248" t="s">
        <v>650</v>
      </c>
    </row>
    <row r="172" spans="1:51" s="13" customFormat="1" ht="12">
      <c r="A172" s="13"/>
      <c r="B172" s="250"/>
      <c r="C172" s="251"/>
      <c r="D172" s="252" t="s">
        <v>157</v>
      </c>
      <c r="E172" s="253" t="s">
        <v>1</v>
      </c>
      <c r="F172" s="254" t="s">
        <v>640</v>
      </c>
      <c r="G172" s="251"/>
      <c r="H172" s="255">
        <v>16.692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157</v>
      </c>
      <c r="AU172" s="261" t="s">
        <v>148</v>
      </c>
      <c r="AV172" s="13" t="s">
        <v>148</v>
      </c>
      <c r="AW172" s="13" t="s">
        <v>32</v>
      </c>
      <c r="AX172" s="13" t="s">
        <v>76</v>
      </c>
      <c r="AY172" s="261" t="s">
        <v>140</v>
      </c>
    </row>
    <row r="173" spans="1:51" s="13" customFormat="1" ht="12">
      <c r="A173" s="13"/>
      <c r="B173" s="250"/>
      <c r="C173" s="251"/>
      <c r="D173" s="252" t="s">
        <v>157</v>
      </c>
      <c r="E173" s="253" t="s">
        <v>1</v>
      </c>
      <c r="F173" s="254" t="s">
        <v>641</v>
      </c>
      <c r="G173" s="251"/>
      <c r="H173" s="255">
        <v>14.508</v>
      </c>
      <c r="I173" s="256"/>
      <c r="J173" s="251"/>
      <c r="K173" s="251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157</v>
      </c>
      <c r="AU173" s="261" t="s">
        <v>148</v>
      </c>
      <c r="AV173" s="13" t="s">
        <v>148</v>
      </c>
      <c r="AW173" s="13" t="s">
        <v>32</v>
      </c>
      <c r="AX173" s="13" t="s">
        <v>76</v>
      </c>
      <c r="AY173" s="261" t="s">
        <v>140</v>
      </c>
    </row>
    <row r="174" spans="1:51" s="13" customFormat="1" ht="12">
      <c r="A174" s="13"/>
      <c r="B174" s="250"/>
      <c r="C174" s="251"/>
      <c r="D174" s="252" t="s">
        <v>157</v>
      </c>
      <c r="E174" s="253" t="s">
        <v>1</v>
      </c>
      <c r="F174" s="254" t="s">
        <v>642</v>
      </c>
      <c r="G174" s="251"/>
      <c r="H174" s="255">
        <v>41.288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1" t="s">
        <v>157</v>
      </c>
      <c r="AU174" s="261" t="s">
        <v>148</v>
      </c>
      <c r="AV174" s="13" t="s">
        <v>148</v>
      </c>
      <c r="AW174" s="13" t="s">
        <v>32</v>
      </c>
      <c r="AX174" s="13" t="s">
        <v>76</v>
      </c>
      <c r="AY174" s="261" t="s">
        <v>140</v>
      </c>
    </row>
    <row r="175" spans="1:51" s="13" customFormat="1" ht="12">
      <c r="A175" s="13"/>
      <c r="B175" s="250"/>
      <c r="C175" s="251"/>
      <c r="D175" s="252" t="s">
        <v>157</v>
      </c>
      <c r="E175" s="253" t="s">
        <v>1</v>
      </c>
      <c r="F175" s="254" t="s">
        <v>643</v>
      </c>
      <c r="G175" s="251"/>
      <c r="H175" s="255">
        <v>31.642</v>
      </c>
      <c r="I175" s="256"/>
      <c r="J175" s="251"/>
      <c r="K175" s="251"/>
      <c r="L175" s="257"/>
      <c r="M175" s="258"/>
      <c r="N175" s="259"/>
      <c r="O175" s="259"/>
      <c r="P175" s="259"/>
      <c r="Q175" s="259"/>
      <c r="R175" s="259"/>
      <c r="S175" s="259"/>
      <c r="T175" s="26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1" t="s">
        <v>157</v>
      </c>
      <c r="AU175" s="261" t="s">
        <v>148</v>
      </c>
      <c r="AV175" s="13" t="s">
        <v>148</v>
      </c>
      <c r="AW175" s="13" t="s">
        <v>32</v>
      </c>
      <c r="AX175" s="13" t="s">
        <v>76</v>
      </c>
      <c r="AY175" s="261" t="s">
        <v>140</v>
      </c>
    </row>
    <row r="176" spans="1:51" s="14" customFormat="1" ht="12">
      <c r="A176" s="14"/>
      <c r="B176" s="262"/>
      <c r="C176" s="263"/>
      <c r="D176" s="252" t="s">
        <v>157</v>
      </c>
      <c r="E176" s="264" t="s">
        <v>1</v>
      </c>
      <c r="F176" s="265" t="s">
        <v>160</v>
      </c>
      <c r="G176" s="263"/>
      <c r="H176" s="264" t="s">
        <v>1</v>
      </c>
      <c r="I176" s="266"/>
      <c r="J176" s="263"/>
      <c r="K176" s="263"/>
      <c r="L176" s="267"/>
      <c r="M176" s="268"/>
      <c r="N176" s="269"/>
      <c r="O176" s="269"/>
      <c r="P176" s="269"/>
      <c r="Q176" s="269"/>
      <c r="R176" s="269"/>
      <c r="S176" s="269"/>
      <c r="T176" s="27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1" t="s">
        <v>157</v>
      </c>
      <c r="AU176" s="271" t="s">
        <v>148</v>
      </c>
      <c r="AV176" s="14" t="s">
        <v>84</v>
      </c>
      <c r="AW176" s="14" t="s">
        <v>32</v>
      </c>
      <c r="AX176" s="14" t="s">
        <v>76</v>
      </c>
      <c r="AY176" s="271" t="s">
        <v>140</v>
      </c>
    </row>
    <row r="177" spans="1:51" s="13" customFormat="1" ht="12">
      <c r="A177" s="13"/>
      <c r="B177" s="250"/>
      <c r="C177" s="251"/>
      <c r="D177" s="252" t="s">
        <v>157</v>
      </c>
      <c r="E177" s="253" t="s">
        <v>1</v>
      </c>
      <c r="F177" s="254" t="s">
        <v>644</v>
      </c>
      <c r="G177" s="251"/>
      <c r="H177" s="255">
        <v>-12.608</v>
      </c>
      <c r="I177" s="256"/>
      <c r="J177" s="251"/>
      <c r="K177" s="251"/>
      <c r="L177" s="257"/>
      <c r="M177" s="258"/>
      <c r="N177" s="259"/>
      <c r="O177" s="259"/>
      <c r="P177" s="259"/>
      <c r="Q177" s="259"/>
      <c r="R177" s="259"/>
      <c r="S177" s="259"/>
      <c r="T177" s="26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1" t="s">
        <v>157</v>
      </c>
      <c r="AU177" s="261" t="s">
        <v>148</v>
      </c>
      <c r="AV177" s="13" t="s">
        <v>148</v>
      </c>
      <c r="AW177" s="13" t="s">
        <v>32</v>
      </c>
      <c r="AX177" s="13" t="s">
        <v>76</v>
      </c>
      <c r="AY177" s="261" t="s">
        <v>140</v>
      </c>
    </row>
    <row r="178" spans="1:51" s="13" customFormat="1" ht="12">
      <c r="A178" s="13"/>
      <c r="B178" s="250"/>
      <c r="C178" s="251"/>
      <c r="D178" s="252" t="s">
        <v>157</v>
      </c>
      <c r="E178" s="253" t="s">
        <v>1</v>
      </c>
      <c r="F178" s="254" t="s">
        <v>191</v>
      </c>
      <c r="G178" s="251"/>
      <c r="H178" s="255">
        <v>-2.124</v>
      </c>
      <c r="I178" s="256"/>
      <c r="J178" s="251"/>
      <c r="K178" s="251"/>
      <c r="L178" s="257"/>
      <c r="M178" s="258"/>
      <c r="N178" s="259"/>
      <c r="O178" s="259"/>
      <c r="P178" s="259"/>
      <c r="Q178" s="259"/>
      <c r="R178" s="259"/>
      <c r="S178" s="259"/>
      <c r="T178" s="26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1" t="s">
        <v>157</v>
      </c>
      <c r="AU178" s="261" t="s">
        <v>148</v>
      </c>
      <c r="AV178" s="13" t="s">
        <v>148</v>
      </c>
      <c r="AW178" s="13" t="s">
        <v>32</v>
      </c>
      <c r="AX178" s="13" t="s">
        <v>76</v>
      </c>
      <c r="AY178" s="261" t="s">
        <v>140</v>
      </c>
    </row>
    <row r="179" spans="1:51" s="13" customFormat="1" ht="12">
      <c r="A179" s="13"/>
      <c r="B179" s="250"/>
      <c r="C179" s="251"/>
      <c r="D179" s="252" t="s">
        <v>157</v>
      </c>
      <c r="E179" s="253" t="s">
        <v>1</v>
      </c>
      <c r="F179" s="254" t="s">
        <v>645</v>
      </c>
      <c r="G179" s="251"/>
      <c r="H179" s="255">
        <v>-3.875</v>
      </c>
      <c r="I179" s="256"/>
      <c r="J179" s="251"/>
      <c r="K179" s="251"/>
      <c r="L179" s="257"/>
      <c r="M179" s="258"/>
      <c r="N179" s="259"/>
      <c r="O179" s="259"/>
      <c r="P179" s="259"/>
      <c r="Q179" s="259"/>
      <c r="R179" s="259"/>
      <c r="S179" s="259"/>
      <c r="T179" s="26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1" t="s">
        <v>157</v>
      </c>
      <c r="AU179" s="261" t="s">
        <v>148</v>
      </c>
      <c r="AV179" s="13" t="s">
        <v>148</v>
      </c>
      <c r="AW179" s="13" t="s">
        <v>32</v>
      </c>
      <c r="AX179" s="13" t="s">
        <v>76</v>
      </c>
      <c r="AY179" s="261" t="s">
        <v>140</v>
      </c>
    </row>
    <row r="180" spans="1:51" s="14" customFormat="1" ht="12">
      <c r="A180" s="14"/>
      <c r="B180" s="262"/>
      <c r="C180" s="263"/>
      <c r="D180" s="252" t="s">
        <v>157</v>
      </c>
      <c r="E180" s="264" t="s">
        <v>1</v>
      </c>
      <c r="F180" s="265" t="s">
        <v>646</v>
      </c>
      <c r="G180" s="263"/>
      <c r="H180" s="264" t="s">
        <v>1</v>
      </c>
      <c r="I180" s="266"/>
      <c r="J180" s="263"/>
      <c r="K180" s="263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157</v>
      </c>
      <c r="AU180" s="271" t="s">
        <v>148</v>
      </c>
      <c r="AV180" s="14" t="s">
        <v>84</v>
      </c>
      <c r="AW180" s="14" t="s">
        <v>32</v>
      </c>
      <c r="AX180" s="14" t="s">
        <v>76</v>
      </c>
      <c r="AY180" s="271" t="s">
        <v>140</v>
      </c>
    </row>
    <row r="181" spans="1:51" s="13" customFormat="1" ht="12">
      <c r="A181" s="13"/>
      <c r="B181" s="250"/>
      <c r="C181" s="251"/>
      <c r="D181" s="252" t="s">
        <v>157</v>
      </c>
      <c r="E181" s="253" t="s">
        <v>1</v>
      </c>
      <c r="F181" s="254" t="s">
        <v>647</v>
      </c>
      <c r="G181" s="251"/>
      <c r="H181" s="255">
        <v>0.435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1" t="s">
        <v>157</v>
      </c>
      <c r="AU181" s="261" t="s">
        <v>148</v>
      </c>
      <c r="AV181" s="13" t="s">
        <v>148</v>
      </c>
      <c r="AW181" s="13" t="s">
        <v>32</v>
      </c>
      <c r="AX181" s="13" t="s">
        <v>76</v>
      </c>
      <c r="AY181" s="261" t="s">
        <v>140</v>
      </c>
    </row>
    <row r="182" spans="1:51" s="15" customFormat="1" ht="12">
      <c r="A182" s="15"/>
      <c r="B182" s="272"/>
      <c r="C182" s="273"/>
      <c r="D182" s="252" t="s">
        <v>157</v>
      </c>
      <c r="E182" s="274" t="s">
        <v>1</v>
      </c>
      <c r="F182" s="275" t="s">
        <v>163</v>
      </c>
      <c r="G182" s="273"/>
      <c r="H182" s="276">
        <v>85.958</v>
      </c>
      <c r="I182" s="277"/>
      <c r="J182" s="273"/>
      <c r="K182" s="273"/>
      <c r="L182" s="278"/>
      <c r="M182" s="279"/>
      <c r="N182" s="280"/>
      <c r="O182" s="280"/>
      <c r="P182" s="280"/>
      <c r="Q182" s="280"/>
      <c r="R182" s="280"/>
      <c r="S182" s="280"/>
      <c r="T182" s="28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2" t="s">
        <v>157</v>
      </c>
      <c r="AU182" s="282" t="s">
        <v>148</v>
      </c>
      <c r="AV182" s="15" t="s">
        <v>147</v>
      </c>
      <c r="AW182" s="15" t="s">
        <v>32</v>
      </c>
      <c r="AX182" s="15" t="s">
        <v>84</v>
      </c>
      <c r="AY182" s="282" t="s">
        <v>140</v>
      </c>
    </row>
    <row r="183" spans="1:65" s="2" customFormat="1" ht="21.75" customHeight="1">
      <c r="A183" s="38"/>
      <c r="B183" s="39"/>
      <c r="C183" s="236" t="s">
        <v>193</v>
      </c>
      <c r="D183" s="236" t="s">
        <v>143</v>
      </c>
      <c r="E183" s="237" t="s">
        <v>207</v>
      </c>
      <c r="F183" s="238" t="s">
        <v>208</v>
      </c>
      <c r="G183" s="239" t="s">
        <v>155</v>
      </c>
      <c r="H183" s="240">
        <v>26.267</v>
      </c>
      <c r="I183" s="241"/>
      <c r="J183" s="242">
        <f>ROUND(I183*H183,2)</f>
        <v>0</v>
      </c>
      <c r="K183" s="243"/>
      <c r="L183" s="44"/>
      <c r="M183" s="244" t="s">
        <v>1</v>
      </c>
      <c r="N183" s="245" t="s">
        <v>42</v>
      </c>
      <c r="O183" s="91"/>
      <c r="P183" s="246">
        <f>O183*H183</f>
        <v>0</v>
      </c>
      <c r="Q183" s="246">
        <v>0.021</v>
      </c>
      <c r="R183" s="246">
        <f>Q183*H183</f>
        <v>0.5516070000000001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147</v>
      </c>
      <c r="AT183" s="248" t="s">
        <v>143</v>
      </c>
      <c r="AU183" s="248" t="s">
        <v>148</v>
      </c>
      <c r="AY183" s="17" t="s">
        <v>140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148</v>
      </c>
      <c r="BK183" s="249">
        <f>ROUND(I183*H183,2)</f>
        <v>0</v>
      </c>
      <c r="BL183" s="17" t="s">
        <v>147</v>
      </c>
      <c r="BM183" s="248" t="s">
        <v>651</v>
      </c>
    </row>
    <row r="184" spans="1:51" s="14" customFormat="1" ht="12">
      <c r="A184" s="14"/>
      <c r="B184" s="262"/>
      <c r="C184" s="263"/>
      <c r="D184" s="252" t="s">
        <v>157</v>
      </c>
      <c r="E184" s="264" t="s">
        <v>1</v>
      </c>
      <c r="F184" s="265" t="s">
        <v>213</v>
      </c>
      <c r="G184" s="263"/>
      <c r="H184" s="264" t="s">
        <v>1</v>
      </c>
      <c r="I184" s="266"/>
      <c r="J184" s="263"/>
      <c r="K184" s="263"/>
      <c r="L184" s="267"/>
      <c r="M184" s="268"/>
      <c r="N184" s="269"/>
      <c r="O184" s="269"/>
      <c r="P184" s="269"/>
      <c r="Q184" s="269"/>
      <c r="R184" s="269"/>
      <c r="S184" s="269"/>
      <c r="T184" s="27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1" t="s">
        <v>157</v>
      </c>
      <c r="AU184" s="271" t="s">
        <v>148</v>
      </c>
      <c r="AV184" s="14" t="s">
        <v>84</v>
      </c>
      <c r="AW184" s="14" t="s">
        <v>32</v>
      </c>
      <c r="AX184" s="14" t="s">
        <v>76</v>
      </c>
      <c r="AY184" s="271" t="s">
        <v>140</v>
      </c>
    </row>
    <row r="185" spans="1:51" s="13" customFormat="1" ht="12">
      <c r="A185" s="13"/>
      <c r="B185" s="250"/>
      <c r="C185" s="251"/>
      <c r="D185" s="252" t="s">
        <v>157</v>
      </c>
      <c r="E185" s="253" t="s">
        <v>1</v>
      </c>
      <c r="F185" s="254" t="s">
        <v>652</v>
      </c>
      <c r="G185" s="251"/>
      <c r="H185" s="255">
        <v>1.62</v>
      </c>
      <c r="I185" s="256"/>
      <c r="J185" s="251"/>
      <c r="K185" s="251"/>
      <c r="L185" s="257"/>
      <c r="M185" s="258"/>
      <c r="N185" s="259"/>
      <c r="O185" s="259"/>
      <c r="P185" s="259"/>
      <c r="Q185" s="259"/>
      <c r="R185" s="259"/>
      <c r="S185" s="259"/>
      <c r="T185" s="26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1" t="s">
        <v>157</v>
      </c>
      <c r="AU185" s="261" t="s">
        <v>148</v>
      </c>
      <c r="AV185" s="13" t="s">
        <v>148</v>
      </c>
      <c r="AW185" s="13" t="s">
        <v>32</v>
      </c>
      <c r="AX185" s="13" t="s">
        <v>76</v>
      </c>
      <c r="AY185" s="261" t="s">
        <v>140</v>
      </c>
    </row>
    <row r="186" spans="1:51" s="14" customFormat="1" ht="12">
      <c r="A186" s="14"/>
      <c r="B186" s="262"/>
      <c r="C186" s="263"/>
      <c r="D186" s="252" t="s">
        <v>157</v>
      </c>
      <c r="E186" s="264" t="s">
        <v>1</v>
      </c>
      <c r="F186" s="265" t="s">
        <v>653</v>
      </c>
      <c r="G186" s="263"/>
      <c r="H186" s="264" t="s">
        <v>1</v>
      </c>
      <c r="I186" s="266"/>
      <c r="J186" s="263"/>
      <c r="K186" s="263"/>
      <c r="L186" s="267"/>
      <c r="M186" s="268"/>
      <c r="N186" s="269"/>
      <c r="O186" s="269"/>
      <c r="P186" s="269"/>
      <c r="Q186" s="269"/>
      <c r="R186" s="269"/>
      <c r="S186" s="269"/>
      <c r="T186" s="27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1" t="s">
        <v>157</v>
      </c>
      <c r="AU186" s="271" t="s">
        <v>148</v>
      </c>
      <c r="AV186" s="14" t="s">
        <v>84</v>
      </c>
      <c r="AW186" s="14" t="s">
        <v>32</v>
      </c>
      <c r="AX186" s="14" t="s">
        <v>76</v>
      </c>
      <c r="AY186" s="271" t="s">
        <v>140</v>
      </c>
    </row>
    <row r="187" spans="1:51" s="13" customFormat="1" ht="12">
      <c r="A187" s="13"/>
      <c r="B187" s="250"/>
      <c r="C187" s="251"/>
      <c r="D187" s="252" t="s">
        <v>157</v>
      </c>
      <c r="E187" s="253" t="s">
        <v>1</v>
      </c>
      <c r="F187" s="254" t="s">
        <v>654</v>
      </c>
      <c r="G187" s="251"/>
      <c r="H187" s="255">
        <v>21.683</v>
      </c>
      <c r="I187" s="256"/>
      <c r="J187" s="251"/>
      <c r="K187" s="251"/>
      <c r="L187" s="257"/>
      <c r="M187" s="258"/>
      <c r="N187" s="259"/>
      <c r="O187" s="259"/>
      <c r="P187" s="259"/>
      <c r="Q187" s="259"/>
      <c r="R187" s="259"/>
      <c r="S187" s="259"/>
      <c r="T187" s="26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1" t="s">
        <v>157</v>
      </c>
      <c r="AU187" s="261" t="s">
        <v>148</v>
      </c>
      <c r="AV187" s="13" t="s">
        <v>148</v>
      </c>
      <c r="AW187" s="13" t="s">
        <v>32</v>
      </c>
      <c r="AX187" s="13" t="s">
        <v>76</v>
      </c>
      <c r="AY187" s="261" t="s">
        <v>140</v>
      </c>
    </row>
    <row r="188" spans="1:51" s="13" customFormat="1" ht="12">
      <c r="A188" s="13"/>
      <c r="B188" s="250"/>
      <c r="C188" s="251"/>
      <c r="D188" s="252" t="s">
        <v>157</v>
      </c>
      <c r="E188" s="253" t="s">
        <v>1</v>
      </c>
      <c r="F188" s="254" t="s">
        <v>655</v>
      </c>
      <c r="G188" s="251"/>
      <c r="H188" s="255">
        <v>4.9</v>
      </c>
      <c r="I188" s="256"/>
      <c r="J188" s="251"/>
      <c r="K188" s="251"/>
      <c r="L188" s="257"/>
      <c r="M188" s="258"/>
      <c r="N188" s="259"/>
      <c r="O188" s="259"/>
      <c r="P188" s="259"/>
      <c r="Q188" s="259"/>
      <c r="R188" s="259"/>
      <c r="S188" s="259"/>
      <c r="T188" s="26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1" t="s">
        <v>157</v>
      </c>
      <c r="AU188" s="261" t="s">
        <v>148</v>
      </c>
      <c r="AV188" s="13" t="s">
        <v>148</v>
      </c>
      <c r="AW188" s="13" t="s">
        <v>32</v>
      </c>
      <c r="AX188" s="13" t="s">
        <v>76</v>
      </c>
      <c r="AY188" s="261" t="s">
        <v>140</v>
      </c>
    </row>
    <row r="189" spans="1:51" s="14" customFormat="1" ht="12">
      <c r="A189" s="14"/>
      <c r="B189" s="262"/>
      <c r="C189" s="263"/>
      <c r="D189" s="252" t="s">
        <v>157</v>
      </c>
      <c r="E189" s="264" t="s">
        <v>1</v>
      </c>
      <c r="F189" s="265" t="s">
        <v>160</v>
      </c>
      <c r="G189" s="263"/>
      <c r="H189" s="264" t="s">
        <v>1</v>
      </c>
      <c r="I189" s="266"/>
      <c r="J189" s="263"/>
      <c r="K189" s="263"/>
      <c r="L189" s="267"/>
      <c r="M189" s="268"/>
      <c r="N189" s="269"/>
      <c r="O189" s="269"/>
      <c r="P189" s="269"/>
      <c r="Q189" s="269"/>
      <c r="R189" s="269"/>
      <c r="S189" s="269"/>
      <c r="T189" s="27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1" t="s">
        <v>157</v>
      </c>
      <c r="AU189" s="271" t="s">
        <v>148</v>
      </c>
      <c r="AV189" s="14" t="s">
        <v>84</v>
      </c>
      <c r="AW189" s="14" t="s">
        <v>32</v>
      </c>
      <c r="AX189" s="14" t="s">
        <v>76</v>
      </c>
      <c r="AY189" s="271" t="s">
        <v>140</v>
      </c>
    </row>
    <row r="190" spans="1:51" s="13" customFormat="1" ht="12">
      <c r="A190" s="13"/>
      <c r="B190" s="250"/>
      <c r="C190" s="251"/>
      <c r="D190" s="252" t="s">
        <v>157</v>
      </c>
      <c r="E190" s="253" t="s">
        <v>1</v>
      </c>
      <c r="F190" s="254" t="s">
        <v>161</v>
      </c>
      <c r="G190" s="251"/>
      <c r="H190" s="255">
        <v>-1.576</v>
      </c>
      <c r="I190" s="256"/>
      <c r="J190" s="251"/>
      <c r="K190" s="251"/>
      <c r="L190" s="257"/>
      <c r="M190" s="258"/>
      <c r="N190" s="259"/>
      <c r="O190" s="259"/>
      <c r="P190" s="259"/>
      <c r="Q190" s="259"/>
      <c r="R190" s="259"/>
      <c r="S190" s="259"/>
      <c r="T190" s="26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1" t="s">
        <v>157</v>
      </c>
      <c r="AU190" s="261" t="s">
        <v>148</v>
      </c>
      <c r="AV190" s="13" t="s">
        <v>148</v>
      </c>
      <c r="AW190" s="13" t="s">
        <v>32</v>
      </c>
      <c r="AX190" s="13" t="s">
        <v>76</v>
      </c>
      <c r="AY190" s="261" t="s">
        <v>140</v>
      </c>
    </row>
    <row r="191" spans="1:51" s="13" customFormat="1" ht="12">
      <c r="A191" s="13"/>
      <c r="B191" s="250"/>
      <c r="C191" s="251"/>
      <c r="D191" s="252" t="s">
        <v>157</v>
      </c>
      <c r="E191" s="253" t="s">
        <v>1</v>
      </c>
      <c r="F191" s="254" t="s">
        <v>631</v>
      </c>
      <c r="G191" s="251"/>
      <c r="H191" s="255">
        <v>-0.36</v>
      </c>
      <c r="I191" s="256"/>
      <c r="J191" s="251"/>
      <c r="K191" s="251"/>
      <c r="L191" s="257"/>
      <c r="M191" s="258"/>
      <c r="N191" s="259"/>
      <c r="O191" s="259"/>
      <c r="P191" s="259"/>
      <c r="Q191" s="259"/>
      <c r="R191" s="259"/>
      <c r="S191" s="259"/>
      <c r="T191" s="26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1" t="s">
        <v>157</v>
      </c>
      <c r="AU191" s="261" t="s">
        <v>148</v>
      </c>
      <c r="AV191" s="13" t="s">
        <v>148</v>
      </c>
      <c r="AW191" s="13" t="s">
        <v>32</v>
      </c>
      <c r="AX191" s="13" t="s">
        <v>76</v>
      </c>
      <c r="AY191" s="261" t="s">
        <v>140</v>
      </c>
    </row>
    <row r="192" spans="1:51" s="15" customFormat="1" ht="12">
      <c r="A192" s="15"/>
      <c r="B192" s="272"/>
      <c r="C192" s="273"/>
      <c r="D192" s="252" t="s">
        <v>157</v>
      </c>
      <c r="E192" s="274" t="s">
        <v>1</v>
      </c>
      <c r="F192" s="275" t="s">
        <v>163</v>
      </c>
      <c r="G192" s="273"/>
      <c r="H192" s="276">
        <v>26.267</v>
      </c>
      <c r="I192" s="277"/>
      <c r="J192" s="273"/>
      <c r="K192" s="273"/>
      <c r="L192" s="278"/>
      <c r="M192" s="279"/>
      <c r="N192" s="280"/>
      <c r="O192" s="280"/>
      <c r="P192" s="280"/>
      <c r="Q192" s="280"/>
      <c r="R192" s="280"/>
      <c r="S192" s="280"/>
      <c r="T192" s="28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82" t="s">
        <v>157</v>
      </c>
      <c r="AU192" s="282" t="s">
        <v>148</v>
      </c>
      <c r="AV192" s="15" t="s">
        <v>147</v>
      </c>
      <c r="AW192" s="15" t="s">
        <v>32</v>
      </c>
      <c r="AX192" s="15" t="s">
        <v>84</v>
      </c>
      <c r="AY192" s="282" t="s">
        <v>140</v>
      </c>
    </row>
    <row r="193" spans="1:63" s="12" customFormat="1" ht="22.8" customHeight="1">
      <c r="A193" s="12"/>
      <c r="B193" s="220"/>
      <c r="C193" s="221"/>
      <c r="D193" s="222" t="s">
        <v>75</v>
      </c>
      <c r="E193" s="234" t="s">
        <v>202</v>
      </c>
      <c r="F193" s="234" t="s">
        <v>215</v>
      </c>
      <c r="G193" s="221"/>
      <c r="H193" s="221"/>
      <c r="I193" s="224"/>
      <c r="J193" s="235">
        <f>BK193</f>
        <v>0</v>
      </c>
      <c r="K193" s="221"/>
      <c r="L193" s="226"/>
      <c r="M193" s="227"/>
      <c r="N193" s="228"/>
      <c r="O193" s="228"/>
      <c r="P193" s="229">
        <f>SUM(P194:P197)</f>
        <v>0</v>
      </c>
      <c r="Q193" s="228"/>
      <c r="R193" s="229">
        <f>SUM(R194:R197)</f>
        <v>0.00705964</v>
      </c>
      <c r="S193" s="228"/>
      <c r="T193" s="230">
        <f>SUM(T194:T197)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1" t="s">
        <v>84</v>
      </c>
      <c r="AT193" s="232" t="s">
        <v>75</v>
      </c>
      <c r="AU193" s="232" t="s">
        <v>84</v>
      </c>
      <c r="AY193" s="231" t="s">
        <v>140</v>
      </c>
      <c r="BK193" s="233">
        <f>SUM(BK194:BK197)</f>
        <v>0</v>
      </c>
    </row>
    <row r="194" spans="1:65" s="2" customFormat="1" ht="21.75" customHeight="1">
      <c r="A194" s="38"/>
      <c r="B194" s="39"/>
      <c r="C194" s="236" t="s">
        <v>202</v>
      </c>
      <c r="D194" s="236" t="s">
        <v>143</v>
      </c>
      <c r="E194" s="237" t="s">
        <v>217</v>
      </c>
      <c r="F194" s="238" t="s">
        <v>218</v>
      </c>
      <c r="G194" s="239" t="s">
        <v>155</v>
      </c>
      <c r="H194" s="240">
        <v>40.4</v>
      </c>
      <c r="I194" s="241"/>
      <c r="J194" s="242">
        <f>ROUND(I194*H194,2)</f>
        <v>0</v>
      </c>
      <c r="K194" s="243"/>
      <c r="L194" s="44"/>
      <c r="M194" s="244" t="s">
        <v>1</v>
      </c>
      <c r="N194" s="245" t="s">
        <v>42</v>
      </c>
      <c r="O194" s="91"/>
      <c r="P194" s="246">
        <f>O194*H194</f>
        <v>0</v>
      </c>
      <c r="Q194" s="246">
        <v>0.00013</v>
      </c>
      <c r="R194" s="246">
        <f>Q194*H194</f>
        <v>0.005252</v>
      </c>
      <c r="S194" s="246">
        <v>0</v>
      </c>
      <c r="T194" s="24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8" t="s">
        <v>147</v>
      </c>
      <c r="AT194" s="248" t="s">
        <v>143</v>
      </c>
      <c r="AU194" s="248" t="s">
        <v>148</v>
      </c>
      <c r="AY194" s="17" t="s">
        <v>140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148</v>
      </c>
      <c r="BK194" s="249">
        <f>ROUND(I194*H194,2)</f>
        <v>0</v>
      </c>
      <c r="BL194" s="17" t="s">
        <v>147</v>
      </c>
      <c r="BM194" s="248" t="s">
        <v>656</v>
      </c>
    </row>
    <row r="195" spans="1:51" s="13" customFormat="1" ht="12">
      <c r="A195" s="13"/>
      <c r="B195" s="250"/>
      <c r="C195" s="251"/>
      <c r="D195" s="252" t="s">
        <v>157</v>
      </c>
      <c r="E195" s="253" t="s">
        <v>1</v>
      </c>
      <c r="F195" s="254" t="s">
        <v>657</v>
      </c>
      <c r="G195" s="251"/>
      <c r="H195" s="255">
        <v>40.4</v>
      </c>
      <c r="I195" s="256"/>
      <c r="J195" s="251"/>
      <c r="K195" s="251"/>
      <c r="L195" s="257"/>
      <c r="M195" s="258"/>
      <c r="N195" s="259"/>
      <c r="O195" s="259"/>
      <c r="P195" s="259"/>
      <c r="Q195" s="259"/>
      <c r="R195" s="259"/>
      <c r="S195" s="259"/>
      <c r="T195" s="26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1" t="s">
        <v>157</v>
      </c>
      <c r="AU195" s="261" t="s">
        <v>148</v>
      </c>
      <c r="AV195" s="13" t="s">
        <v>148</v>
      </c>
      <c r="AW195" s="13" t="s">
        <v>32</v>
      </c>
      <c r="AX195" s="13" t="s">
        <v>84</v>
      </c>
      <c r="AY195" s="261" t="s">
        <v>140</v>
      </c>
    </row>
    <row r="196" spans="1:65" s="2" customFormat="1" ht="21.75" customHeight="1">
      <c r="A196" s="38"/>
      <c r="B196" s="39"/>
      <c r="C196" s="236" t="s">
        <v>206</v>
      </c>
      <c r="D196" s="236" t="s">
        <v>143</v>
      </c>
      <c r="E196" s="237" t="s">
        <v>222</v>
      </c>
      <c r="F196" s="238" t="s">
        <v>223</v>
      </c>
      <c r="G196" s="239" t="s">
        <v>155</v>
      </c>
      <c r="H196" s="240">
        <v>45.191</v>
      </c>
      <c r="I196" s="241"/>
      <c r="J196" s="242">
        <f>ROUND(I196*H196,2)</f>
        <v>0</v>
      </c>
      <c r="K196" s="243"/>
      <c r="L196" s="44"/>
      <c r="M196" s="244" t="s">
        <v>1</v>
      </c>
      <c r="N196" s="245" t="s">
        <v>42</v>
      </c>
      <c r="O196" s="91"/>
      <c r="P196" s="246">
        <f>O196*H196</f>
        <v>0</v>
      </c>
      <c r="Q196" s="246">
        <v>4E-05</v>
      </c>
      <c r="R196" s="246">
        <f>Q196*H196</f>
        <v>0.0018076400000000003</v>
      </c>
      <c r="S196" s="246">
        <v>0</v>
      </c>
      <c r="T196" s="24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8" t="s">
        <v>147</v>
      </c>
      <c r="AT196" s="248" t="s">
        <v>143</v>
      </c>
      <c r="AU196" s="248" t="s">
        <v>148</v>
      </c>
      <c r="AY196" s="17" t="s">
        <v>140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148</v>
      </c>
      <c r="BK196" s="249">
        <f>ROUND(I196*H196,2)</f>
        <v>0</v>
      </c>
      <c r="BL196" s="17" t="s">
        <v>147</v>
      </c>
      <c r="BM196" s="248" t="s">
        <v>658</v>
      </c>
    </row>
    <row r="197" spans="1:51" s="13" customFormat="1" ht="12">
      <c r="A197" s="13"/>
      <c r="B197" s="250"/>
      <c r="C197" s="251"/>
      <c r="D197" s="252" t="s">
        <v>157</v>
      </c>
      <c r="E197" s="253" t="s">
        <v>1</v>
      </c>
      <c r="F197" s="254" t="s">
        <v>659</v>
      </c>
      <c r="G197" s="251"/>
      <c r="H197" s="255">
        <v>45.191</v>
      </c>
      <c r="I197" s="256"/>
      <c r="J197" s="251"/>
      <c r="K197" s="251"/>
      <c r="L197" s="257"/>
      <c r="M197" s="258"/>
      <c r="N197" s="259"/>
      <c r="O197" s="259"/>
      <c r="P197" s="259"/>
      <c r="Q197" s="259"/>
      <c r="R197" s="259"/>
      <c r="S197" s="259"/>
      <c r="T197" s="26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1" t="s">
        <v>157</v>
      </c>
      <c r="AU197" s="261" t="s">
        <v>148</v>
      </c>
      <c r="AV197" s="13" t="s">
        <v>148</v>
      </c>
      <c r="AW197" s="13" t="s">
        <v>32</v>
      </c>
      <c r="AX197" s="13" t="s">
        <v>84</v>
      </c>
      <c r="AY197" s="261" t="s">
        <v>140</v>
      </c>
    </row>
    <row r="198" spans="1:63" s="12" customFormat="1" ht="22.8" customHeight="1">
      <c r="A198" s="12"/>
      <c r="B198" s="220"/>
      <c r="C198" s="221"/>
      <c r="D198" s="222" t="s">
        <v>75</v>
      </c>
      <c r="E198" s="234" t="s">
        <v>226</v>
      </c>
      <c r="F198" s="234" t="s">
        <v>227</v>
      </c>
      <c r="G198" s="221"/>
      <c r="H198" s="221"/>
      <c r="I198" s="224"/>
      <c r="J198" s="235">
        <f>BK198</f>
        <v>0</v>
      </c>
      <c r="K198" s="221"/>
      <c r="L198" s="226"/>
      <c r="M198" s="227"/>
      <c r="N198" s="228"/>
      <c r="O198" s="228"/>
      <c r="P198" s="229">
        <f>SUM(P199:P249)</f>
        <v>0</v>
      </c>
      <c r="Q198" s="228"/>
      <c r="R198" s="229">
        <f>SUM(R199:R249)</f>
        <v>0</v>
      </c>
      <c r="S198" s="228"/>
      <c r="T198" s="230">
        <f>SUM(T199:T249)</f>
        <v>3.553093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1" t="s">
        <v>84</v>
      </c>
      <c r="AT198" s="232" t="s">
        <v>75</v>
      </c>
      <c r="AU198" s="232" t="s">
        <v>84</v>
      </c>
      <c r="AY198" s="231" t="s">
        <v>140</v>
      </c>
      <c r="BK198" s="233">
        <f>SUM(BK199:BK249)</f>
        <v>0</v>
      </c>
    </row>
    <row r="199" spans="1:65" s="2" customFormat="1" ht="16.5" customHeight="1">
      <c r="A199" s="38"/>
      <c r="B199" s="39"/>
      <c r="C199" s="236" t="s">
        <v>216</v>
      </c>
      <c r="D199" s="236" t="s">
        <v>143</v>
      </c>
      <c r="E199" s="237" t="s">
        <v>660</v>
      </c>
      <c r="F199" s="238" t="s">
        <v>661</v>
      </c>
      <c r="G199" s="239" t="s">
        <v>155</v>
      </c>
      <c r="H199" s="240">
        <v>1.56</v>
      </c>
      <c r="I199" s="241"/>
      <c r="J199" s="242">
        <f>ROUND(I199*H199,2)</f>
        <v>0</v>
      </c>
      <c r="K199" s="243"/>
      <c r="L199" s="44"/>
      <c r="M199" s="244" t="s">
        <v>1</v>
      </c>
      <c r="N199" s="245" t="s">
        <v>42</v>
      </c>
      <c r="O199" s="91"/>
      <c r="P199" s="246">
        <f>O199*H199</f>
        <v>0</v>
      </c>
      <c r="Q199" s="246">
        <v>0</v>
      </c>
      <c r="R199" s="246">
        <f>Q199*H199</f>
        <v>0</v>
      </c>
      <c r="S199" s="246">
        <v>0.131</v>
      </c>
      <c r="T199" s="247">
        <f>S199*H199</f>
        <v>0.20436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8" t="s">
        <v>147</v>
      </c>
      <c r="AT199" s="248" t="s">
        <v>143</v>
      </c>
      <c r="AU199" s="248" t="s">
        <v>148</v>
      </c>
      <c r="AY199" s="17" t="s">
        <v>140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148</v>
      </c>
      <c r="BK199" s="249">
        <f>ROUND(I199*H199,2)</f>
        <v>0</v>
      </c>
      <c r="BL199" s="17" t="s">
        <v>147</v>
      </c>
      <c r="BM199" s="248" t="s">
        <v>662</v>
      </c>
    </row>
    <row r="200" spans="1:51" s="13" customFormat="1" ht="12">
      <c r="A200" s="13"/>
      <c r="B200" s="250"/>
      <c r="C200" s="251"/>
      <c r="D200" s="252" t="s">
        <v>157</v>
      </c>
      <c r="E200" s="253" t="s">
        <v>1</v>
      </c>
      <c r="F200" s="254" t="s">
        <v>663</v>
      </c>
      <c r="G200" s="251"/>
      <c r="H200" s="255">
        <v>1.56</v>
      </c>
      <c r="I200" s="256"/>
      <c r="J200" s="251"/>
      <c r="K200" s="251"/>
      <c r="L200" s="257"/>
      <c r="M200" s="258"/>
      <c r="N200" s="259"/>
      <c r="O200" s="259"/>
      <c r="P200" s="259"/>
      <c r="Q200" s="259"/>
      <c r="R200" s="259"/>
      <c r="S200" s="259"/>
      <c r="T200" s="26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1" t="s">
        <v>157</v>
      </c>
      <c r="AU200" s="261" t="s">
        <v>148</v>
      </c>
      <c r="AV200" s="13" t="s">
        <v>148</v>
      </c>
      <c r="AW200" s="13" t="s">
        <v>32</v>
      </c>
      <c r="AX200" s="13" t="s">
        <v>84</v>
      </c>
      <c r="AY200" s="261" t="s">
        <v>140</v>
      </c>
    </row>
    <row r="201" spans="1:65" s="2" customFormat="1" ht="16.5" customHeight="1">
      <c r="A201" s="38"/>
      <c r="B201" s="39"/>
      <c r="C201" s="236" t="s">
        <v>221</v>
      </c>
      <c r="D201" s="236" t="s">
        <v>143</v>
      </c>
      <c r="E201" s="237" t="s">
        <v>229</v>
      </c>
      <c r="F201" s="238" t="s">
        <v>230</v>
      </c>
      <c r="G201" s="239" t="s">
        <v>155</v>
      </c>
      <c r="H201" s="240">
        <v>14.294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42</v>
      </c>
      <c r="O201" s="91"/>
      <c r="P201" s="246">
        <f>O201*H201</f>
        <v>0</v>
      </c>
      <c r="Q201" s="246">
        <v>0</v>
      </c>
      <c r="R201" s="246">
        <f>Q201*H201</f>
        <v>0</v>
      </c>
      <c r="S201" s="246">
        <v>0.1</v>
      </c>
      <c r="T201" s="247">
        <f>S201*H201</f>
        <v>1.4294000000000002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147</v>
      </c>
      <c r="AT201" s="248" t="s">
        <v>143</v>
      </c>
      <c r="AU201" s="248" t="s">
        <v>148</v>
      </c>
      <c r="AY201" s="17" t="s">
        <v>140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7" t="s">
        <v>148</v>
      </c>
      <c r="BK201" s="249">
        <f>ROUND(I201*H201,2)</f>
        <v>0</v>
      </c>
      <c r="BL201" s="17" t="s">
        <v>147</v>
      </c>
      <c r="BM201" s="248" t="s">
        <v>664</v>
      </c>
    </row>
    <row r="202" spans="1:51" s="13" customFormat="1" ht="12">
      <c r="A202" s="13"/>
      <c r="B202" s="250"/>
      <c r="C202" s="251"/>
      <c r="D202" s="252" t="s">
        <v>157</v>
      </c>
      <c r="E202" s="253" t="s">
        <v>1</v>
      </c>
      <c r="F202" s="254" t="s">
        <v>665</v>
      </c>
      <c r="G202" s="251"/>
      <c r="H202" s="255">
        <v>18.252</v>
      </c>
      <c r="I202" s="256"/>
      <c r="J202" s="251"/>
      <c r="K202" s="251"/>
      <c r="L202" s="257"/>
      <c r="M202" s="258"/>
      <c r="N202" s="259"/>
      <c r="O202" s="259"/>
      <c r="P202" s="259"/>
      <c r="Q202" s="259"/>
      <c r="R202" s="259"/>
      <c r="S202" s="259"/>
      <c r="T202" s="26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1" t="s">
        <v>157</v>
      </c>
      <c r="AU202" s="261" t="s">
        <v>148</v>
      </c>
      <c r="AV202" s="13" t="s">
        <v>148</v>
      </c>
      <c r="AW202" s="13" t="s">
        <v>32</v>
      </c>
      <c r="AX202" s="13" t="s">
        <v>76</v>
      </c>
      <c r="AY202" s="261" t="s">
        <v>140</v>
      </c>
    </row>
    <row r="203" spans="1:51" s="14" customFormat="1" ht="12">
      <c r="A203" s="14"/>
      <c r="B203" s="262"/>
      <c r="C203" s="263"/>
      <c r="D203" s="252" t="s">
        <v>157</v>
      </c>
      <c r="E203" s="264" t="s">
        <v>1</v>
      </c>
      <c r="F203" s="265" t="s">
        <v>160</v>
      </c>
      <c r="G203" s="263"/>
      <c r="H203" s="264" t="s">
        <v>1</v>
      </c>
      <c r="I203" s="266"/>
      <c r="J203" s="263"/>
      <c r="K203" s="263"/>
      <c r="L203" s="267"/>
      <c r="M203" s="268"/>
      <c r="N203" s="269"/>
      <c r="O203" s="269"/>
      <c r="P203" s="269"/>
      <c r="Q203" s="269"/>
      <c r="R203" s="269"/>
      <c r="S203" s="269"/>
      <c r="T203" s="27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1" t="s">
        <v>157</v>
      </c>
      <c r="AU203" s="271" t="s">
        <v>148</v>
      </c>
      <c r="AV203" s="14" t="s">
        <v>84</v>
      </c>
      <c r="AW203" s="14" t="s">
        <v>32</v>
      </c>
      <c r="AX203" s="14" t="s">
        <v>76</v>
      </c>
      <c r="AY203" s="271" t="s">
        <v>140</v>
      </c>
    </row>
    <row r="204" spans="1:51" s="13" customFormat="1" ht="12">
      <c r="A204" s="13"/>
      <c r="B204" s="250"/>
      <c r="C204" s="251"/>
      <c r="D204" s="252" t="s">
        <v>157</v>
      </c>
      <c r="E204" s="253" t="s">
        <v>1</v>
      </c>
      <c r="F204" s="254" t="s">
        <v>666</v>
      </c>
      <c r="G204" s="251"/>
      <c r="H204" s="255">
        <v>-1.182</v>
      </c>
      <c r="I204" s="256"/>
      <c r="J204" s="251"/>
      <c r="K204" s="251"/>
      <c r="L204" s="257"/>
      <c r="M204" s="258"/>
      <c r="N204" s="259"/>
      <c r="O204" s="259"/>
      <c r="P204" s="259"/>
      <c r="Q204" s="259"/>
      <c r="R204" s="259"/>
      <c r="S204" s="259"/>
      <c r="T204" s="26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1" t="s">
        <v>157</v>
      </c>
      <c r="AU204" s="261" t="s">
        <v>148</v>
      </c>
      <c r="AV204" s="13" t="s">
        <v>148</v>
      </c>
      <c r="AW204" s="13" t="s">
        <v>32</v>
      </c>
      <c r="AX204" s="13" t="s">
        <v>76</v>
      </c>
      <c r="AY204" s="261" t="s">
        <v>140</v>
      </c>
    </row>
    <row r="205" spans="1:51" s="13" customFormat="1" ht="12">
      <c r="A205" s="13"/>
      <c r="B205" s="250"/>
      <c r="C205" s="251"/>
      <c r="D205" s="252" t="s">
        <v>157</v>
      </c>
      <c r="E205" s="253" t="s">
        <v>1</v>
      </c>
      <c r="F205" s="254" t="s">
        <v>235</v>
      </c>
      <c r="G205" s="251"/>
      <c r="H205" s="255">
        <v>-1.2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1" t="s">
        <v>157</v>
      </c>
      <c r="AU205" s="261" t="s">
        <v>148</v>
      </c>
      <c r="AV205" s="13" t="s">
        <v>148</v>
      </c>
      <c r="AW205" s="13" t="s">
        <v>32</v>
      </c>
      <c r="AX205" s="13" t="s">
        <v>76</v>
      </c>
      <c r="AY205" s="261" t="s">
        <v>140</v>
      </c>
    </row>
    <row r="206" spans="1:51" s="13" customFormat="1" ht="12">
      <c r="A206" s="13"/>
      <c r="B206" s="250"/>
      <c r="C206" s="251"/>
      <c r="D206" s="252" t="s">
        <v>157</v>
      </c>
      <c r="E206" s="253" t="s">
        <v>1</v>
      </c>
      <c r="F206" s="254" t="s">
        <v>161</v>
      </c>
      <c r="G206" s="251"/>
      <c r="H206" s="255">
        <v>-1.576</v>
      </c>
      <c r="I206" s="256"/>
      <c r="J206" s="251"/>
      <c r="K206" s="251"/>
      <c r="L206" s="257"/>
      <c r="M206" s="258"/>
      <c r="N206" s="259"/>
      <c r="O206" s="259"/>
      <c r="P206" s="259"/>
      <c r="Q206" s="259"/>
      <c r="R206" s="259"/>
      <c r="S206" s="259"/>
      <c r="T206" s="26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1" t="s">
        <v>157</v>
      </c>
      <c r="AU206" s="261" t="s">
        <v>148</v>
      </c>
      <c r="AV206" s="13" t="s">
        <v>148</v>
      </c>
      <c r="AW206" s="13" t="s">
        <v>32</v>
      </c>
      <c r="AX206" s="13" t="s">
        <v>76</v>
      </c>
      <c r="AY206" s="261" t="s">
        <v>140</v>
      </c>
    </row>
    <row r="207" spans="1:51" s="15" customFormat="1" ht="12">
      <c r="A207" s="15"/>
      <c r="B207" s="272"/>
      <c r="C207" s="273"/>
      <c r="D207" s="252" t="s">
        <v>157</v>
      </c>
      <c r="E207" s="274" t="s">
        <v>1</v>
      </c>
      <c r="F207" s="275" t="s">
        <v>163</v>
      </c>
      <c r="G207" s="273"/>
      <c r="H207" s="276">
        <v>14.294</v>
      </c>
      <c r="I207" s="277"/>
      <c r="J207" s="273"/>
      <c r="K207" s="273"/>
      <c r="L207" s="278"/>
      <c r="M207" s="279"/>
      <c r="N207" s="280"/>
      <c r="O207" s="280"/>
      <c r="P207" s="280"/>
      <c r="Q207" s="280"/>
      <c r="R207" s="280"/>
      <c r="S207" s="280"/>
      <c r="T207" s="281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82" t="s">
        <v>157</v>
      </c>
      <c r="AU207" s="282" t="s">
        <v>148</v>
      </c>
      <c r="AV207" s="15" t="s">
        <v>147</v>
      </c>
      <c r="AW207" s="15" t="s">
        <v>32</v>
      </c>
      <c r="AX207" s="15" t="s">
        <v>84</v>
      </c>
      <c r="AY207" s="282" t="s">
        <v>140</v>
      </c>
    </row>
    <row r="208" spans="1:65" s="2" customFormat="1" ht="21.75" customHeight="1">
      <c r="A208" s="38"/>
      <c r="B208" s="39"/>
      <c r="C208" s="236" t="s">
        <v>228</v>
      </c>
      <c r="D208" s="236" t="s">
        <v>143</v>
      </c>
      <c r="E208" s="237" t="s">
        <v>667</v>
      </c>
      <c r="F208" s="238" t="s">
        <v>668</v>
      </c>
      <c r="G208" s="239" t="s">
        <v>155</v>
      </c>
      <c r="H208" s="240">
        <v>0.26</v>
      </c>
      <c r="I208" s="241"/>
      <c r="J208" s="242">
        <f>ROUND(I208*H208,2)</f>
        <v>0</v>
      </c>
      <c r="K208" s="243"/>
      <c r="L208" s="44"/>
      <c r="M208" s="244" t="s">
        <v>1</v>
      </c>
      <c r="N208" s="245" t="s">
        <v>42</v>
      </c>
      <c r="O208" s="91"/>
      <c r="P208" s="246">
        <f>O208*H208</f>
        <v>0</v>
      </c>
      <c r="Q208" s="246">
        <v>0</v>
      </c>
      <c r="R208" s="246">
        <f>Q208*H208</f>
        <v>0</v>
      </c>
      <c r="S208" s="246">
        <v>0.183</v>
      </c>
      <c r="T208" s="247">
        <f>S208*H208</f>
        <v>0.04758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8" t="s">
        <v>147</v>
      </c>
      <c r="AT208" s="248" t="s">
        <v>143</v>
      </c>
      <c r="AU208" s="248" t="s">
        <v>148</v>
      </c>
      <c r="AY208" s="17" t="s">
        <v>140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148</v>
      </c>
      <c r="BK208" s="249">
        <f>ROUND(I208*H208,2)</f>
        <v>0</v>
      </c>
      <c r="BL208" s="17" t="s">
        <v>147</v>
      </c>
      <c r="BM208" s="248" t="s">
        <v>669</v>
      </c>
    </row>
    <row r="209" spans="1:51" s="14" customFormat="1" ht="12">
      <c r="A209" s="14"/>
      <c r="B209" s="262"/>
      <c r="C209" s="263"/>
      <c r="D209" s="252" t="s">
        <v>157</v>
      </c>
      <c r="E209" s="264" t="s">
        <v>1</v>
      </c>
      <c r="F209" s="265" t="s">
        <v>670</v>
      </c>
      <c r="G209" s="263"/>
      <c r="H209" s="264" t="s">
        <v>1</v>
      </c>
      <c r="I209" s="266"/>
      <c r="J209" s="263"/>
      <c r="K209" s="263"/>
      <c r="L209" s="267"/>
      <c r="M209" s="268"/>
      <c r="N209" s="269"/>
      <c r="O209" s="269"/>
      <c r="P209" s="269"/>
      <c r="Q209" s="269"/>
      <c r="R209" s="269"/>
      <c r="S209" s="269"/>
      <c r="T209" s="27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1" t="s">
        <v>157</v>
      </c>
      <c r="AU209" s="271" t="s">
        <v>148</v>
      </c>
      <c r="AV209" s="14" t="s">
        <v>84</v>
      </c>
      <c r="AW209" s="14" t="s">
        <v>32</v>
      </c>
      <c r="AX209" s="14" t="s">
        <v>76</v>
      </c>
      <c r="AY209" s="271" t="s">
        <v>140</v>
      </c>
    </row>
    <row r="210" spans="1:51" s="13" customFormat="1" ht="12">
      <c r="A210" s="13"/>
      <c r="B210" s="250"/>
      <c r="C210" s="251"/>
      <c r="D210" s="252" t="s">
        <v>157</v>
      </c>
      <c r="E210" s="253" t="s">
        <v>1</v>
      </c>
      <c r="F210" s="254" t="s">
        <v>671</v>
      </c>
      <c r="G210" s="251"/>
      <c r="H210" s="255">
        <v>0.26</v>
      </c>
      <c r="I210" s="256"/>
      <c r="J210" s="251"/>
      <c r="K210" s="251"/>
      <c r="L210" s="257"/>
      <c r="M210" s="258"/>
      <c r="N210" s="259"/>
      <c r="O210" s="259"/>
      <c r="P210" s="259"/>
      <c r="Q210" s="259"/>
      <c r="R210" s="259"/>
      <c r="S210" s="259"/>
      <c r="T210" s="26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1" t="s">
        <v>157</v>
      </c>
      <c r="AU210" s="261" t="s">
        <v>148</v>
      </c>
      <c r="AV210" s="13" t="s">
        <v>148</v>
      </c>
      <c r="AW210" s="13" t="s">
        <v>32</v>
      </c>
      <c r="AX210" s="13" t="s">
        <v>84</v>
      </c>
      <c r="AY210" s="261" t="s">
        <v>140</v>
      </c>
    </row>
    <row r="211" spans="1:65" s="2" customFormat="1" ht="16.5" customHeight="1">
      <c r="A211" s="38"/>
      <c r="B211" s="39"/>
      <c r="C211" s="236" t="s">
        <v>236</v>
      </c>
      <c r="D211" s="236" t="s">
        <v>143</v>
      </c>
      <c r="E211" s="237" t="s">
        <v>237</v>
      </c>
      <c r="F211" s="238" t="s">
        <v>238</v>
      </c>
      <c r="G211" s="239" t="s">
        <v>155</v>
      </c>
      <c r="H211" s="240">
        <v>2.758</v>
      </c>
      <c r="I211" s="241"/>
      <c r="J211" s="242">
        <f>ROUND(I211*H211,2)</f>
        <v>0</v>
      </c>
      <c r="K211" s="243"/>
      <c r="L211" s="44"/>
      <c r="M211" s="244" t="s">
        <v>1</v>
      </c>
      <c r="N211" s="245" t="s">
        <v>42</v>
      </c>
      <c r="O211" s="91"/>
      <c r="P211" s="246">
        <f>O211*H211</f>
        <v>0</v>
      </c>
      <c r="Q211" s="246">
        <v>0</v>
      </c>
      <c r="R211" s="246">
        <f>Q211*H211</f>
        <v>0</v>
      </c>
      <c r="S211" s="246">
        <v>0.076</v>
      </c>
      <c r="T211" s="247">
        <f>S211*H211</f>
        <v>0.209608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8" t="s">
        <v>147</v>
      </c>
      <c r="AT211" s="248" t="s">
        <v>143</v>
      </c>
      <c r="AU211" s="248" t="s">
        <v>148</v>
      </c>
      <c r="AY211" s="17" t="s">
        <v>140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7" t="s">
        <v>148</v>
      </c>
      <c r="BK211" s="249">
        <f>ROUND(I211*H211,2)</f>
        <v>0</v>
      </c>
      <c r="BL211" s="17" t="s">
        <v>147</v>
      </c>
      <c r="BM211" s="248" t="s">
        <v>672</v>
      </c>
    </row>
    <row r="212" spans="1:51" s="13" customFormat="1" ht="12">
      <c r="A212" s="13"/>
      <c r="B212" s="250"/>
      <c r="C212" s="251"/>
      <c r="D212" s="252" t="s">
        <v>157</v>
      </c>
      <c r="E212" s="253" t="s">
        <v>1</v>
      </c>
      <c r="F212" s="254" t="s">
        <v>673</v>
      </c>
      <c r="G212" s="251"/>
      <c r="H212" s="255">
        <v>1.182</v>
      </c>
      <c r="I212" s="256"/>
      <c r="J212" s="251"/>
      <c r="K212" s="251"/>
      <c r="L212" s="257"/>
      <c r="M212" s="258"/>
      <c r="N212" s="259"/>
      <c r="O212" s="259"/>
      <c r="P212" s="259"/>
      <c r="Q212" s="259"/>
      <c r="R212" s="259"/>
      <c r="S212" s="259"/>
      <c r="T212" s="26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1" t="s">
        <v>157</v>
      </c>
      <c r="AU212" s="261" t="s">
        <v>148</v>
      </c>
      <c r="AV212" s="13" t="s">
        <v>148</v>
      </c>
      <c r="AW212" s="13" t="s">
        <v>32</v>
      </c>
      <c r="AX212" s="13" t="s">
        <v>76</v>
      </c>
      <c r="AY212" s="261" t="s">
        <v>140</v>
      </c>
    </row>
    <row r="213" spans="1:51" s="13" customFormat="1" ht="12">
      <c r="A213" s="13"/>
      <c r="B213" s="250"/>
      <c r="C213" s="251"/>
      <c r="D213" s="252" t="s">
        <v>157</v>
      </c>
      <c r="E213" s="253" t="s">
        <v>1</v>
      </c>
      <c r="F213" s="254" t="s">
        <v>241</v>
      </c>
      <c r="G213" s="251"/>
      <c r="H213" s="255">
        <v>1.576</v>
      </c>
      <c r="I213" s="256"/>
      <c r="J213" s="251"/>
      <c r="K213" s="251"/>
      <c r="L213" s="257"/>
      <c r="M213" s="258"/>
      <c r="N213" s="259"/>
      <c r="O213" s="259"/>
      <c r="P213" s="259"/>
      <c r="Q213" s="259"/>
      <c r="R213" s="259"/>
      <c r="S213" s="259"/>
      <c r="T213" s="26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1" t="s">
        <v>157</v>
      </c>
      <c r="AU213" s="261" t="s">
        <v>148</v>
      </c>
      <c r="AV213" s="13" t="s">
        <v>148</v>
      </c>
      <c r="AW213" s="13" t="s">
        <v>32</v>
      </c>
      <c r="AX213" s="13" t="s">
        <v>76</v>
      </c>
      <c r="AY213" s="261" t="s">
        <v>140</v>
      </c>
    </row>
    <row r="214" spans="1:51" s="15" customFormat="1" ht="12">
      <c r="A214" s="15"/>
      <c r="B214" s="272"/>
      <c r="C214" s="273"/>
      <c r="D214" s="252" t="s">
        <v>157</v>
      </c>
      <c r="E214" s="274" t="s">
        <v>1</v>
      </c>
      <c r="F214" s="275" t="s">
        <v>163</v>
      </c>
      <c r="G214" s="273"/>
      <c r="H214" s="276">
        <v>2.758</v>
      </c>
      <c r="I214" s="277"/>
      <c r="J214" s="273"/>
      <c r="K214" s="273"/>
      <c r="L214" s="278"/>
      <c r="M214" s="279"/>
      <c r="N214" s="280"/>
      <c r="O214" s="280"/>
      <c r="P214" s="280"/>
      <c r="Q214" s="280"/>
      <c r="R214" s="280"/>
      <c r="S214" s="280"/>
      <c r="T214" s="28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2" t="s">
        <v>157</v>
      </c>
      <c r="AU214" s="282" t="s">
        <v>148</v>
      </c>
      <c r="AV214" s="15" t="s">
        <v>147</v>
      </c>
      <c r="AW214" s="15" t="s">
        <v>32</v>
      </c>
      <c r="AX214" s="15" t="s">
        <v>84</v>
      </c>
      <c r="AY214" s="282" t="s">
        <v>140</v>
      </c>
    </row>
    <row r="215" spans="1:65" s="2" customFormat="1" ht="21.75" customHeight="1">
      <c r="A215" s="38"/>
      <c r="B215" s="39"/>
      <c r="C215" s="236" t="s">
        <v>8</v>
      </c>
      <c r="D215" s="236" t="s">
        <v>143</v>
      </c>
      <c r="E215" s="237" t="s">
        <v>674</v>
      </c>
      <c r="F215" s="238" t="s">
        <v>675</v>
      </c>
      <c r="G215" s="239" t="s">
        <v>155</v>
      </c>
      <c r="H215" s="240">
        <v>15.325</v>
      </c>
      <c r="I215" s="241"/>
      <c r="J215" s="242">
        <f>ROUND(I215*H215,2)</f>
        <v>0</v>
      </c>
      <c r="K215" s="243"/>
      <c r="L215" s="44"/>
      <c r="M215" s="244" t="s">
        <v>1</v>
      </c>
      <c r="N215" s="245" t="s">
        <v>42</v>
      </c>
      <c r="O215" s="91"/>
      <c r="P215" s="246">
        <f>O215*H215</f>
        <v>0</v>
      </c>
      <c r="Q215" s="246">
        <v>0</v>
      </c>
      <c r="R215" s="246">
        <f>Q215*H215</f>
        <v>0</v>
      </c>
      <c r="S215" s="246">
        <v>0.046</v>
      </c>
      <c r="T215" s="247">
        <f>S215*H215</f>
        <v>0.70495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147</v>
      </c>
      <c r="AT215" s="248" t="s">
        <v>143</v>
      </c>
      <c r="AU215" s="248" t="s">
        <v>148</v>
      </c>
      <c r="AY215" s="17" t="s">
        <v>140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148</v>
      </c>
      <c r="BK215" s="249">
        <f>ROUND(I215*H215,2)</f>
        <v>0</v>
      </c>
      <c r="BL215" s="17" t="s">
        <v>147</v>
      </c>
      <c r="BM215" s="248" t="s">
        <v>676</v>
      </c>
    </row>
    <row r="216" spans="1:51" s="13" customFormat="1" ht="12">
      <c r="A216" s="13"/>
      <c r="B216" s="250"/>
      <c r="C216" s="251"/>
      <c r="D216" s="252" t="s">
        <v>157</v>
      </c>
      <c r="E216" s="253" t="s">
        <v>1</v>
      </c>
      <c r="F216" s="254" t="s">
        <v>677</v>
      </c>
      <c r="G216" s="251"/>
      <c r="H216" s="255">
        <v>10.045</v>
      </c>
      <c r="I216" s="256"/>
      <c r="J216" s="251"/>
      <c r="K216" s="251"/>
      <c r="L216" s="257"/>
      <c r="M216" s="258"/>
      <c r="N216" s="259"/>
      <c r="O216" s="259"/>
      <c r="P216" s="259"/>
      <c r="Q216" s="259"/>
      <c r="R216" s="259"/>
      <c r="S216" s="259"/>
      <c r="T216" s="26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1" t="s">
        <v>157</v>
      </c>
      <c r="AU216" s="261" t="s">
        <v>148</v>
      </c>
      <c r="AV216" s="13" t="s">
        <v>148</v>
      </c>
      <c r="AW216" s="13" t="s">
        <v>32</v>
      </c>
      <c r="AX216" s="13" t="s">
        <v>76</v>
      </c>
      <c r="AY216" s="261" t="s">
        <v>140</v>
      </c>
    </row>
    <row r="217" spans="1:51" s="13" customFormat="1" ht="12">
      <c r="A217" s="13"/>
      <c r="B217" s="250"/>
      <c r="C217" s="251"/>
      <c r="D217" s="252" t="s">
        <v>157</v>
      </c>
      <c r="E217" s="253" t="s">
        <v>1</v>
      </c>
      <c r="F217" s="254" t="s">
        <v>678</v>
      </c>
      <c r="G217" s="251"/>
      <c r="H217" s="255">
        <v>5.28</v>
      </c>
      <c r="I217" s="256"/>
      <c r="J217" s="251"/>
      <c r="K217" s="251"/>
      <c r="L217" s="257"/>
      <c r="M217" s="258"/>
      <c r="N217" s="259"/>
      <c r="O217" s="259"/>
      <c r="P217" s="259"/>
      <c r="Q217" s="259"/>
      <c r="R217" s="259"/>
      <c r="S217" s="259"/>
      <c r="T217" s="26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1" t="s">
        <v>157</v>
      </c>
      <c r="AU217" s="261" t="s">
        <v>148</v>
      </c>
      <c r="AV217" s="13" t="s">
        <v>148</v>
      </c>
      <c r="AW217" s="13" t="s">
        <v>32</v>
      </c>
      <c r="AX217" s="13" t="s">
        <v>76</v>
      </c>
      <c r="AY217" s="261" t="s">
        <v>140</v>
      </c>
    </row>
    <row r="218" spans="1:51" s="15" customFormat="1" ht="12">
      <c r="A218" s="15"/>
      <c r="B218" s="272"/>
      <c r="C218" s="273"/>
      <c r="D218" s="252" t="s">
        <v>157</v>
      </c>
      <c r="E218" s="274" t="s">
        <v>1</v>
      </c>
      <c r="F218" s="275" t="s">
        <v>163</v>
      </c>
      <c r="G218" s="273"/>
      <c r="H218" s="276">
        <v>15.325</v>
      </c>
      <c r="I218" s="277"/>
      <c r="J218" s="273"/>
      <c r="K218" s="273"/>
      <c r="L218" s="278"/>
      <c r="M218" s="279"/>
      <c r="N218" s="280"/>
      <c r="O218" s="280"/>
      <c r="P218" s="280"/>
      <c r="Q218" s="280"/>
      <c r="R218" s="280"/>
      <c r="S218" s="280"/>
      <c r="T218" s="28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2" t="s">
        <v>157</v>
      </c>
      <c r="AU218" s="282" t="s">
        <v>148</v>
      </c>
      <c r="AV218" s="15" t="s">
        <v>147</v>
      </c>
      <c r="AW218" s="15" t="s">
        <v>32</v>
      </c>
      <c r="AX218" s="15" t="s">
        <v>84</v>
      </c>
      <c r="AY218" s="282" t="s">
        <v>140</v>
      </c>
    </row>
    <row r="219" spans="1:65" s="2" customFormat="1" ht="21.75" customHeight="1">
      <c r="A219" s="38"/>
      <c r="B219" s="39"/>
      <c r="C219" s="236" t="s">
        <v>246</v>
      </c>
      <c r="D219" s="236" t="s">
        <v>143</v>
      </c>
      <c r="E219" s="237" t="s">
        <v>242</v>
      </c>
      <c r="F219" s="238" t="s">
        <v>243</v>
      </c>
      <c r="G219" s="239" t="s">
        <v>155</v>
      </c>
      <c r="H219" s="240">
        <v>4.92</v>
      </c>
      <c r="I219" s="241"/>
      <c r="J219" s="242">
        <f>ROUND(I219*H219,2)</f>
        <v>0</v>
      </c>
      <c r="K219" s="243"/>
      <c r="L219" s="44"/>
      <c r="M219" s="244" t="s">
        <v>1</v>
      </c>
      <c r="N219" s="245" t="s">
        <v>42</v>
      </c>
      <c r="O219" s="91"/>
      <c r="P219" s="246">
        <f>O219*H219</f>
        <v>0</v>
      </c>
      <c r="Q219" s="246">
        <v>0</v>
      </c>
      <c r="R219" s="246">
        <f>Q219*H219</f>
        <v>0</v>
      </c>
      <c r="S219" s="246">
        <v>0.068</v>
      </c>
      <c r="T219" s="247">
        <f>S219*H219</f>
        <v>0.33456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147</v>
      </c>
      <c r="AT219" s="248" t="s">
        <v>143</v>
      </c>
      <c r="AU219" s="248" t="s">
        <v>148</v>
      </c>
      <c r="AY219" s="17" t="s">
        <v>140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148</v>
      </c>
      <c r="BK219" s="249">
        <f>ROUND(I219*H219,2)</f>
        <v>0</v>
      </c>
      <c r="BL219" s="17" t="s">
        <v>147</v>
      </c>
      <c r="BM219" s="248" t="s">
        <v>679</v>
      </c>
    </row>
    <row r="220" spans="1:51" s="13" customFormat="1" ht="12">
      <c r="A220" s="13"/>
      <c r="B220" s="250"/>
      <c r="C220" s="251"/>
      <c r="D220" s="252" t="s">
        <v>157</v>
      </c>
      <c r="E220" s="253" t="s">
        <v>1</v>
      </c>
      <c r="F220" s="254" t="s">
        <v>680</v>
      </c>
      <c r="G220" s="251"/>
      <c r="H220" s="255">
        <v>4.92</v>
      </c>
      <c r="I220" s="256"/>
      <c r="J220" s="251"/>
      <c r="K220" s="251"/>
      <c r="L220" s="257"/>
      <c r="M220" s="258"/>
      <c r="N220" s="259"/>
      <c r="O220" s="259"/>
      <c r="P220" s="259"/>
      <c r="Q220" s="259"/>
      <c r="R220" s="259"/>
      <c r="S220" s="259"/>
      <c r="T220" s="26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1" t="s">
        <v>157</v>
      </c>
      <c r="AU220" s="261" t="s">
        <v>148</v>
      </c>
      <c r="AV220" s="13" t="s">
        <v>148</v>
      </c>
      <c r="AW220" s="13" t="s">
        <v>32</v>
      </c>
      <c r="AX220" s="13" t="s">
        <v>84</v>
      </c>
      <c r="AY220" s="261" t="s">
        <v>140</v>
      </c>
    </row>
    <row r="221" spans="1:65" s="2" customFormat="1" ht="16.5" customHeight="1">
      <c r="A221" s="38"/>
      <c r="B221" s="39"/>
      <c r="C221" s="236" t="s">
        <v>250</v>
      </c>
      <c r="D221" s="236" t="s">
        <v>143</v>
      </c>
      <c r="E221" s="237" t="s">
        <v>247</v>
      </c>
      <c r="F221" s="238" t="s">
        <v>248</v>
      </c>
      <c r="G221" s="239" t="s">
        <v>146</v>
      </c>
      <c r="H221" s="240">
        <v>3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42</v>
      </c>
      <c r="O221" s="91"/>
      <c r="P221" s="246">
        <f>O221*H221</f>
        <v>0</v>
      </c>
      <c r="Q221" s="246">
        <v>0</v>
      </c>
      <c r="R221" s="246">
        <f>Q221*H221</f>
        <v>0</v>
      </c>
      <c r="S221" s="246">
        <v>0.0031</v>
      </c>
      <c r="T221" s="247">
        <f>S221*H221</f>
        <v>0.0093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147</v>
      </c>
      <c r="AT221" s="248" t="s">
        <v>143</v>
      </c>
      <c r="AU221" s="248" t="s">
        <v>148</v>
      </c>
      <c r="AY221" s="17" t="s">
        <v>140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7" t="s">
        <v>148</v>
      </c>
      <c r="BK221" s="249">
        <f>ROUND(I221*H221,2)</f>
        <v>0</v>
      </c>
      <c r="BL221" s="17" t="s">
        <v>147</v>
      </c>
      <c r="BM221" s="248" t="s">
        <v>681</v>
      </c>
    </row>
    <row r="222" spans="1:65" s="2" customFormat="1" ht="16.5" customHeight="1">
      <c r="A222" s="38"/>
      <c r="B222" s="39"/>
      <c r="C222" s="236" t="s">
        <v>255</v>
      </c>
      <c r="D222" s="236" t="s">
        <v>143</v>
      </c>
      <c r="E222" s="237" t="s">
        <v>251</v>
      </c>
      <c r="F222" s="238" t="s">
        <v>252</v>
      </c>
      <c r="G222" s="239" t="s">
        <v>253</v>
      </c>
      <c r="H222" s="240">
        <v>1</v>
      </c>
      <c r="I222" s="241"/>
      <c r="J222" s="242">
        <f>ROUND(I222*H222,2)</f>
        <v>0</v>
      </c>
      <c r="K222" s="243"/>
      <c r="L222" s="44"/>
      <c r="M222" s="244" t="s">
        <v>1</v>
      </c>
      <c r="N222" s="245" t="s">
        <v>42</v>
      </c>
      <c r="O222" s="91"/>
      <c r="P222" s="246">
        <f>O222*H222</f>
        <v>0</v>
      </c>
      <c r="Q222" s="246">
        <v>0</v>
      </c>
      <c r="R222" s="246">
        <f>Q222*H222</f>
        <v>0</v>
      </c>
      <c r="S222" s="246">
        <v>0.01933</v>
      </c>
      <c r="T222" s="247">
        <f>S222*H222</f>
        <v>0.01933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8" t="s">
        <v>147</v>
      </c>
      <c r="AT222" s="248" t="s">
        <v>143</v>
      </c>
      <c r="AU222" s="248" t="s">
        <v>148</v>
      </c>
      <c r="AY222" s="17" t="s">
        <v>140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7" t="s">
        <v>148</v>
      </c>
      <c r="BK222" s="249">
        <f>ROUND(I222*H222,2)</f>
        <v>0</v>
      </c>
      <c r="BL222" s="17" t="s">
        <v>147</v>
      </c>
      <c r="BM222" s="248" t="s">
        <v>682</v>
      </c>
    </row>
    <row r="223" spans="1:65" s="2" customFormat="1" ht="16.5" customHeight="1">
      <c r="A223" s="38"/>
      <c r="B223" s="39"/>
      <c r="C223" s="236" t="s">
        <v>259</v>
      </c>
      <c r="D223" s="236" t="s">
        <v>143</v>
      </c>
      <c r="E223" s="237" t="s">
        <v>256</v>
      </c>
      <c r="F223" s="238" t="s">
        <v>257</v>
      </c>
      <c r="G223" s="239" t="s">
        <v>253</v>
      </c>
      <c r="H223" s="240">
        <v>1</v>
      </c>
      <c r="I223" s="241"/>
      <c r="J223" s="242">
        <f>ROUND(I223*H223,2)</f>
        <v>0</v>
      </c>
      <c r="K223" s="243"/>
      <c r="L223" s="44"/>
      <c r="M223" s="244" t="s">
        <v>1</v>
      </c>
      <c r="N223" s="245" t="s">
        <v>42</v>
      </c>
      <c r="O223" s="91"/>
      <c r="P223" s="246">
        <f>O223*H223</f>
        <v>0</v>
      </c>
      <c r="Q223" s="246">
        <v>0</v>
      </c>
      <c r="R223" s="246">
        <f>Q223*H223</f>
        <v>0</v>
      </c>
      <c r="S223" s="246">
        <v>0.01946</v>
      </c>
      <c r="T223" s="247">
        <f>S223*H223</f>
        <v>0.01946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147</v>
      </c>
      <c r="AT223" s="248" t="s">
        <v>143</v>
      </c>
      <c r="AU223" s="248" t="s">
        <v>148</v>
      </c>
      <c r="AY223" s="17" t="s">
        <v>140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148</v>
      </c>
      <c r="BK223" s="249">
        <f>ROUND(I223*H223,2)</f>
        <v>0</v>
      </c>
      <c r="BL223" s="17" t="s">
        <v>147</v>
      </c>
      <c r="BM223" s="248" t="s">
        <v>683</v>
      </c>
    </row>
    <row r="224" spans="1:65" s="2" customFormat="1" ht="16.5" customHeight="1">
      <c r="A224" s="38"/>
      <c r="B224" s="39"/>
      <c r="C224" s="236" t="s">
        <v>263</v>
      </c>
      <c r="D224" s="236" t="s">
        <v>143</v>
      </c>
      <c r="E224" s="237" t="s">
        <v>260</v>
      </c>
      <c r="F224" s="238" t="s">
        <v>261</v>
      </c>
      <c r="G224" s="239" t="s">
        <v>253</v>
      </c>
      <c r="H224" s="240">
        <v>1</v>
      </c>
      <c r="I224" s="241"/>
      <c r="J224" s="242">
        <f>ROUND(I224*H224,2)</f>
        <v>0</v>
      </c>
      <c r="K224" s="243"/>
      <c r="L224" s="44"/>
      <c r="M224" s="244" t="s">
        <v>1</v>
      </c>
      <c r="N224" s="245" t="s">
        <v>42</v>
      </c>
      <c r="O224" s="91"/>
      <c r="P224" s="246">
        <f>O224*H224</f>
        <v>0</v>
      </c>
      <c r="Q224" s="246">
        <v>0</v>
      </c>
      <c r="R224" s="246">
        <f>Q224*H224</f>
        <v>0</v>
      </c>
      <c r="S224" s="246">
        <v>0.0329</v>
      </c>
      <c r="T224" s="247">
        <f>S224*H224</f>
        <v>0.0329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8" t="s">
        <v>147</v>
      </c>
      <c r="AT224" s="248" t="s">
        <v>143</v>
      </c>
      <c r="AU224" s="248" t="s">
        <v>148</v>
      </c>
      <c r="AY224" s="17" t="s">
        <v>140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148</v>
      </c>
      <c r="BK224" s="249">
        <f>ROUND(I224*H224,2)</f>
        <v>0</v>
      </c>
      <c r="BL224" s="17" t="s">
        <v>147</v>
      </c>
      <c r="BM224" s="248" t="s">
        <v>684</v>
      </c>
    </row>
    <row r="225" spans="1:65" s="2" customFormat="1" ht="21.75" customHeight="1">
      <c r="A225" s="38"/>
      <c r="B225" s="39"/>
      <c r="C225" s="236" t="s">
        <v>7</v>
      </c>
      <c r="D225" s="236" t="s">
        <v>143</v>
      </c>
      <c r="E225" s="237" t="s">
        <v>264</v>
      </c>
      <c r="F225" s="238" t="s">
        <v>265</v>
      </c>
      <c r="G225" s="239" t="s">
        <v>253</v>
      </c>
      <c r="H225" s="240">
        <v>1</v>
      </c>
      <c r="I225" s="241"/>
      <c r="J225" s="242">
        <f>ROUND(I225*H225,2)</f>
        <v>0</v>
      </c>
      <c r="K225" s="243"/>
      <c r="L225" s="44"/>
      <c r="M225" s="244" t="s">
        <v>1</v>
      </c>
      <c r="N225" s="245" t="s">
        <v>42</v>
      </c>
      <c r="O225" s="91"/>
      <c r="P225" s="246">
        <f>O225*H225</f>
        <v>0</v>
      </c>
      <c r="Q225" s="246">
        <v>0</v>
      </c>
      <c r="R225" s="246">
        <f>Q225*H225</f>
        <v>0</v>
      </c>
      <c r="S225" s="246">
        <v>0.0092</v>
      </c>
      <c r="T225" s="247">
        <f>S225*H225</f>
        <v>0.0092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8" t="s">
        <v>147</v>
      </c>
      <c r="AT225" s="248" t="s">
        <v>143</v>
      </c>
      <c r="AU225" s="248" t="s">
        <v>148</v>
      </c>
      <c r="AY225" s="17" t="s">
        <v>140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148</v>
      </c>
      <c r="BK225" s="249">
        <f>ROUND(I225*H225,2)</f>
        <v>0</v>
      </c>
      <c r="BL225" s="17" t="s">
        <v>147</v>
      </c>
      <c r="BM225" s="248" t="s">
        <v>685</v>
      </c>
    </row>
    <row r="226" spans="1:65" s="2" customFormat="1" ht="16.5" customHeight="1">
      <c r="A226" s="38"/>
      <c r="B226" s="39"/>
      <c r="C226" s="236" t="s">
        <v>270</v>
      </c>
      <c r="D226" s="236" t="s">
        <v>143</v>
      </c>
      <c r="E226" s="237" t="s">
        <v>267</v>
      </c>
      <c r="F226" s="238" t="s">
        <v>268</v>
      </c>
      <c r="G226" s="239" t="s">
        <v>253</v>
      </c>
      <c r="H226" s="240">
        <v>1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42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0.00156</v>
      </c>
      <c r="T226" s="247">
        <f>S226*H226</f>
        <v>0.00156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147</v>
      </c>
      <c r="AT226" s="248" t="s">
        <v>143</v>
      </c>
      <c r="AU226" s="248" t="s">
        <v>148</v>
      </c>
      <c r="AY226" s="17" t="s">
        <v>140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7" t="s">
        <v>148</v>
      </c>
      <c r="BK226" s="249">
        <f>ROUND(I226*H226,2)</f>
        <v>0</v>
      </c>
      <c r="BL226" s="17" t="s">
        <v>147</v>
      </c>
      <c r="BM226" s="248" t="s">
        <v>686</v>
      </c>
    </row>
    <row r="227" spans="1:65" s="2" customFormat="1" ht="16.5" customHeight="1">
      <c r="A227" s="38"/>
      <c r="B227" s="39"/>
      <c r="C227" s="236" t="s">
        <v>274</v>
      </c>
      <c r="D227" s="236" t="s">
        <v>143</v>
      </c>
      <c r="E227" s="237" t="s">
        <v>271</v>
      </c>
      <c r="F227" s="238" t="s">
        <v>272</v>
      </c>
      <c r="G227" s="239" t="s">
        <v>253</v>
      </c>
      <c r="H227" s="240">
        <v>2</v>
      </c>
      <c r="I227" s="241"/>
      <c r="J227" s="242">
        <f>ROUND(I227*H227,2)</f>
        <v>0</v>
      </c>
      <c r="K227" s="243"/>
      <c r="L227" s="44"/>
      <c r="M227" s="244" t="s">
        <v>1</v>
      </c>
      <c r="N227" s="245" t="s">
        <v>42</v>
      </c>
      <c r="O227" s="91"/>
      <c r="P227" s="246">
        <f>O227*H227</f>
        <v>0</v>
      </c>
      <c r="Q227" s="246">
        <v>0</v>
      </c>
      <c r="R227" s="246">
        <f>Q227*H227</f>
        <v>0</v>
      </c>
      <c r="S227" s="246">
        <v>0.00086</v>
      </c>
      <c r="T227" s="247">
        <f>S227*H227</f>
        <v>0.00172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8" t="s">
        <v>147</v>
      </c>
      <c r="AT227" s="248" t="s">
        <v>143</v>
      </c>
      <c r="AU227" s="248" t="s">
        <v>148</v>
      </c>
      <c r="AY227" s="17" t="s">
        <v>140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7" t="s">
        <v>148</v>
      </c>
      <c r="BK227" s="249">
        <f>ROUND(I227*H227,2)</f>
        <v>0</v>
      </c>
      <c r="BL227" s="17" t="s">
        <v>147</v>
      </c>
      <c r="BM227" s="248" t="s">
        <v>687</v>
      </c>
    </row>
    <row r="228" spans="1:65" s="2" customFormat="1" ht="21.75" customHeight="1">
      <c r="A228" s="38"/>
      <c r="B228" s="39"/>
      <c r="C228" s="236" t="s">
        <v>279</v>
      </c>
      <c r="D228" s="236" t="s">
        <v>143</v>
      </c>
      <c r="E228" s="237" t="s">
        <v>275</v>
      </c>
      <c r="F228" s="238" t="s">
        <v>276</v>
      </c>
      <c r="G228" s="239" t="s">
        <v>155</v>
      </c>
      <c r="H228" s="240">
        <v>3.44</v>
      </c>
      <c r="I228" s="241"/>
      <c r="J228" s="242">
        <f>ROUND(I228*H228,2)</f>
        <v>0</v>
      </c>
      <c r="K228" s="243"/>
      <c r="L228" s="44"/>
      <c r="M228" s="244" t="s">
        <v>1</v>
      </c>
      <c r="N228" s="245" t="s">
        <v>42</v>
      </c>
      <c r="O228" s="91"/>
      <c r="P228" s="246">
        <f>O228*H228</f>
        <v>0</v>
      </c>
      <c r="Q228" s="246">
        <v>0</v>
      </c>
      <c r="R228" s="246">
        <f>Q228*H228</f>
        <v>0</v>
      </c>
      <c r="S228" s="246">
        <v>0.01725</v>
      </c>
      <c r="T228" s="247">
        <f>S228*H228</f>
        <v>0.059340000000000004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8" t="s">
        <v>147</v>
      </c>
      <c r="AT228" s="248" t="s">
        <v>143</v>
      </c>
      <c r="AU228" s="248" t="s">
        <v>148</v>
      </c>
      <c r="AY228" s="17" t="s">
        <v>140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7" t="s">
        <v>148</v>
      </c>
      <c r="BK228" s="249">
        <f>ROUND(I228*H228,2)</f>
        <v>0</v>
      </c>
      <c r="BL228" s="17" t="s">
        <v>147</v>
      </c>
      <c r="BM228" s="248" t="s">
        <v>688</v>
      </c>
    </row>
    <row r="229" spans="1:51" s="13" customFormat="1" ht="12">
      <c r="A229" s="13"/>
      <c r="B229" s="250"/>
      <c r="C229" s="251"/>
      <c r="D229" s="252" t="s">
        <v>157</v>
      </c>
      <c r="E229" s="253" t="s">
        <v>1</v>
      </c>
      <c r="F229" s="254" t="s">
        <v>689</v>
      </c>
      <c r="G229" s="251"/>
      <c r="H229" s="255">
        <v>3.44</v>
      </c>
      <c r="I229" s="256"/>
      <c r="J229" s="251"/>
      <c r="K229" s="251"/>
      <c r="L229" s="257"/>
      <c r="M229" s="258"/>
      <c r="N229" s="259"/>
      <c r="O229" s="259"/>
      <c r="P229" s="259"/>
      <c r="Q229" s="259"/>
      <c r="R229" s="259"/>
      <c r="S229" s="259"/>
      <c r="T229" s="26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1" t="s">
        <v>157</v>
      </c>
      <c r="AU229" s="261" t="s">
        <v>148</v>
      </c>
      <c r="AV229" s="13" t="s">
        <v>148</v>
      </c>
      <c r="AW229" s="13" t="s">
        <v>32</v>
      </c>
      <c r="AX229" s="13" t="s">
        <v>84</v>
      </c>
      <c r="AY229" s="261" t="s">
        <v>140</v>
      </c>
    </row>
    <row r="230" spans="1:65" s="2" customFormat="1" ht="21.75" customHeight="1">
      <c r="A230" s="38"/>
      <c r="B230" s="39"/>
      <c r="C230" s="236" t="s">
        <v>283</v>
      </c>
      <c r="D230" s="236" t="s">
        <v>143</v>
      </c>
      <c r="E230" s="237" t="s">
        <v>280</v>
      </c>
      <c r="F230" s="238" t="s">
        <v>281</v>
      </c>
      <c r="G230" s="239" t="s">
        <v>146</v>
      </c>
      <c r="H230" s="240">
        <v>1</v>
      </c>
      <c r="I230" s="241"/>
      <c r="J230" s="242">
        <f>ROUND(I230*H230,2)</f>
        <v>0</v>
      </c>
      <c r="K230" s="243"/>
      <c r="L230" s="44"/>
      <c r="M230" s="244" t="s">
        <v>1</v>
      </c>
      <c r="N230" s="245" t="s">
        <v>42</v>
      </c>
      <c r="O230" s="91"/>
      <c r="P230" s="246">
        <f>O230*H230</f>
        <v>0</v>
      </c>
      <c r="Q230" s="246">
        <v>0</v>
      </c>
      <c r="R230" s="246">
        <f>Q230*H230</f>
        <v>0</v>
      </c>
      <c r="S230" s="246">
        <v>0.131</v>
      </c>
      <c r="T230" s="247">
        <f>S230*H230</f>
        <v>0.131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8" t="s">
        <v>147</v>
      </c>
      <c r="AT230" s="248" t="s">
        <v>143</v>
      </c>
      <c r="AU230" s="248" t="s">
        <v>148</v>
      </c>
      <c r="AY230" s="17" t="s">
        <v>140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7" t="s">
        <v>148</v>
      </c>
      <c r="BK230" s="249">
        <f>ROUND(I230*H230,2)</f>
        <v>0</v>
      </c>
      <c r="BL230" s="17" t="s">
        <v>147</v>
      </c>
      <c r="BM230" s="248" t="s">
        <v>690</v>
      </c>
    </row>
    <row r="231" spans="1:65" s="2" customFormat="1" ht="21.75" customHeight="1">
      <c r="A231" s="38"/>
      <c r="B231" s="39"/>
      <c r="C231" s="236" t="s">
        <v>287</v>
      </c>
      <c r="D231" s="236" t="s">
        <v>143</v>
      </c>
      <c r="E231" s="237" t="s">
        <v>691</v>
      </c>
      <c r="F231" s="238" t="s">
        <v>692</v>
      </c>
      <c r="G231" s="239" t="s">
        <v>146</v>
      </c>
      <c r="H231" s="240">
        <v>1</v>
      </c>
      <c r="I231" s="241"/>
      <c r="J231" s="242">
        <f>ROUND(I231*H231,2)</f>
        <v>0</v>
      </c>
      <c r="K231" s="243"/>
      <c r="L231" s="44"/>
      <c r="M231" s="244" t="s">
        <v>1</v>
      </c>
      <c r="N231" s="245" t="s">
        <v>42</v>
      </c>
      <c r="O231" s="91"/>
      <c r="P231" s="246">
        <f>O231*H231</f>
        <v>0</v>
      </c>
      <c r="Q231" s="246">
        <v>0</v>
      </c>
      <c r="R231" s="246">
        <f>Q231*H231</f>
        <v>0</v>
      </c>
      <c r="S231" s="246">
        <v>0.0881</v>
      </c>
      <c r="T231" s="247">
        <f>S231*H231</f>
        <v>0.0881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8" t="s">
        <v>147</v>
      </c>
      <c r="AT231" s="248" t="s">
        <v>143</v>
      </c>
      <c r="AU231" s="248" t="s">
        <v>148</v>
      </c>
      <c r="AY231" s="17" t="s">
        <v>140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7" t="s">
        <v>148</v>
      </c>
      <c r="BK231" s="249">
        <f>ROUND(I231*H231,2)</f>
        <v>0</v>
      </c>
      <c r="BL231" s="17" t="s">
        <v>147</v>
      </c>
      <c r="BM231" s="248" t="s">
        <v>693</v>
      </c>
    </row>
    <row r="232" spans="1:65" s="2" customFormat="1" ht="21.75" customHeight="1">
      <c r="A232" s="38"/>
      <c r="B232" s="39"/>
      <c r="C232" s="236" t="s">
        <v>291</v>
      </c>
      <c r="D232" s="236" t="s">
        <v>143</v>
      </c>
      <c r="E232" s="237" t="s">
        <v>284</v>
      </c>
      <c r="F232" s="238" t="s">
        <v>285</v>
      </c>
      <c r="G232" s="239" t="s">
        <v>146</v>
      </c>
      <c r="H232" s="240">
        <v>1</v>
      </c>
      <c r="I232" s="241"/>
      <c r="J232" s="242">
        <f>ROUND(I232*H232,2)</f>
        <v>0</v>
      </c>
      <c r="K232" s="243"/>
      <c r="L232" s="44"/>
      <c r="M232" s="244" t="s">
        <v>1</v>
      </c>
      <c r="N232" s="245" t="s">
        <v>42</v>
      </c>
      <c r="O232" s="91"/>
      <c r="P232" s="246">
        <f>O232*H232</f>
        <v>0</v>
      </c>
      <c r="Q232" s="246">
        <v>0</v>
      </c>
      <c r="R232" s="246">
        <f>Q232*H232</f>
        <v>0</v>
      </c>
      <c r="S232" s="246">
        <v>0.1104</v>
      </c>
      <c r="T232" s="247">
        <f>S232*H232</f>
        <v>0.1104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8" t="s">
        <v>147</v>
      </c>
      <c r="AT232" s="248" t="s">
        <v>143</v>
      </c>
      <c r="AU232" s="248" t="s">
        <v>148</v>
      </c>
      <c r="AY232" s="17" t="s">
        <v>140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7" t="s">
        <v>148</v>
      </c>
      <c r="BK232" s="249">
        <f>ROUND(I232*H232,2)</f>
        <v>0</v>
      </c>
      <c r="BL232" s="17" t="s">
        <v>147</v>
      </c>
      <c r="BM232" s="248" t="s">
        <v>694</v>
      </c>
    </row>
    <row r="233" spans="1:65" s="2" customFormat="1" ht="21.75" customHeight="1">
      <c r="A233" s="38"/>
      <c r="B233" s="39"/>
      <c r="C233" s="236" t="s">
        <v>296</v>
      </c>
      <c r="D233" s="236" t="s">
        <v>143</v>
      </c>
      <c r="E233" s="237" t="s">
        <v>288</v>
      </c>
      <c r="F233" s="238" t="s">
        <v>289</v>
      </c>
      <c r="G233" s="239" t="s">
        <v>155</v>
      </c>
      <c r="H233" s="240">
        <v>42.015</v>
      </c>
      <c r="I233" s="241"/>
      <c r="J233" s="242">
        <f>ROUND(I233*H233,2)</f>
        <v>0</v>
      </c>
      <c r="K233" s="243"/>
      <c r="L233" s="44"/>
      <c r="M233" s="244" t="s">
        <v>1</v>
      </c>
      <c r="N233" s="245" t="s">
        <v>42</v>
      </c>
      <c r="O233" s="91"/>
      <c r="P233" s="246">
        <f>O233*H233</f>
        <v>0</v>
      </c>
      <c r="Q233" s="246">
        <v>0</v>
      </c>
      <c r="R233" s="246">
        <f>Q233*H233</f>
        <v>0</v>
      </c>
      <c r="S233" s="246">
        <v>0.003</v>
      </c>
      <c r="T233" s="247">
        <f>S233*H233</f>
        <v>0.12604500000000002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8" t="s">
        <v>147</v>
      </c>
      <c r="AT233" s="248" t="s">
        <v>143</v>
      </c>
      <c r="AU233" s="248" t="s">
        <v>148</v>
      </c>
      <c r="AY233" s="17" t="s">
        <v>140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7" t="s">
        <v>148</v>
      </c>
      <c r="BK233" s="249">
        <f>ROUND(I233*H233,2)</f>
        <v>0</v>
      </c>
      <c r="BL233" s="17" t="s">
        <v>147</v>
      </c>
      <c r="BM233" s="248" t="s">
        <v>695</v>
      </c>
    </row>
    <row r="234" spans="1:51" s="13" customFormat="1" ht="12">
      <c r="A234" s="13"/>
      <c r="B234" s="250"/>
      <c r="C234" s="251"/>
      <c r="D234" s="252" t="s">
        <v>157</v>
      </c>
      <c r="E234" s="253" t="s">
        <v>1</v>
      </c>
      <c r="F234" s="254" t="s">
        <v>696</v>
      </c>
      <c r="G234" s="251"/>
      <c r="H234" s="255">
        <v>19.9</v>
      </c>
      <c r="I234" s="256"/>
      <c r="J234" s="251"/>
      <c r="K234" s="251"/>
      <c r="L234" s="257"/>
      <c r="M234" s="258"/>
      <c r="N234" s="259"/>
      <c r="O234" s="259"/>
      <c r="P234" s="259"/>
      <c r="Q234" s="259"/>
      <c r="R234" s="259"/>
      <c r="S234" s="259"/>
      <c r="T234" s="26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1" t="s">
        <v>157</v>
      </c>
      <c r="AU234" s="261" t="s">
        <v>148</v>
      </c>
      <c r="AV234" s="13" t="s">
        <v>148</v>
      </c>
      <c r="AW234" s="13" t="s">
        <v>32</v>
      </c>
      <c r="AX234" s="13" t="s">
        <v>76</v>
      </c>
      <c r="AY234" s="261" t="s">
        <v>140</v>
      </c>
    </row>
    <row r="235" spans="1:51" s="13" customFormat="1" ht="12">
      <c r="A235" s="13"/>
      <c r="B235" s="250"/>
      <c r="C235" s="251"/>
      <c r="D235" s="252" t="s">
        <v>157</v>
      </c>
      <c r="E235" s="253" t="s">
        <v>1</v>
      </c>
      <c r="F235" s="254" t="s">
        <v>697</v>
      </c>
      <c r="G235" s="251"/>
      <c r="H235" s="255">
        <v>22.115</v>
      </c>
      <c r="I235" s="256"/>
      <c r="J235" s="251"/>
      <c r="K235" s="251"/>
      <c r="L235" s="257"/>
      <c r="M235" s="258"/>
      <c r="N235" s="259"/>
      <c r="O235" s="259"/>
      <c r="P235" s="259"/>
      <c r="Q235" s="259"/>
      <c r="R235" s="259"/>
      <c r="S235" s="259"/>
      <c r="T235" s="26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1" t="s">
        <v>157</v>
      </c>
      <c r="AU235" s="261" t="s">
        <v>148</v>
      </c>
      <c r="AV235" s="13" t="s">
        <v>148</v>
      </c>
      <c r="AW235" s="13" t="s">
        <v>32</v>
      </c>
      <c r="AX235" s="13" t="s">
        <v>76</v>
      </c>
      <c r="AY235" s="261" t="s">
        <v>140</v>
      </c>
    </row>
    <row r="236" spans="1:51" s="15" customFormat="1" ht="12">
      <c r="A236" s="15"/>
      <c r="B236" s="272"/>
      <c r="C236" s="273"/>
      <c r="D236" s="252" t="s">
        <v>157</v>
      </c>
      <c r="E236" s="274" t="s">
        <v>1</v>
      </c>
      <c r="F236" s="275" t="s">
        <v>163</v>
      </c>
      <c r="G236" s="273"/>
      <c r="H236" s="276">
        <v>42.015</v>
      </c>
      <c r="I236" s="277"/>
      <c r="J236" s="273"/>
      <c r="K236" s="273"/>
      <c r="L236" s="278"/>
      <c r="M236" s="279"/>
      <c r="N236" s="280"/>
      <c r="O236" s="280"/>
      <c r="P236" s="280"/>
      <c r="Q236" s="280"/>
      <c r="R236" s="280"/>
      <c r="S236" s="280"/>
      <c r="T236" s="281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82" t="s">
        <v>157</v>
      </c>
      <c r="AU236" s="282" t="s">
        <v>148</v>
      </c>
      <c r="AV236" s="15" t="s">
        <v>147</v>
      </c>
      <c r="AW236" s="15" t="s">
        <v>32</v>
      </c>
      <c r="AX236" s="15" t="s">
        <v>84</v>
      </c>
      <c r="AY236" s="282" t="s">
        <v>140</v>
      </c>
    </row>
    <row r="237" spans="1:65" s="2" customFormat="1" ht="16.5" customHeight="1">
      <c r="A237" s="38"/>
      <c r="B237" s="39"/>
      <c r="C237" s="236" t="s">
        <v>300</v>
      </c>
      <c r="D237" s="236" t="s">
        <v>143</v>
      </c>
      <c r="E237" s="237" t="s">
        <v>292</v>
      </c>
      <c r="F237" s="238" t="s">
        <v>293</v>
      </c>
      <c r="G237" s="239" t="s">
        <v>172</v>
      </c>
      <c r="H237" s="240">
        <v>47.6</v>
      </c>
      <c r="I237" s="241"/>
      <c r="J237" s="242">
        <f>ROUND(I237*H237,2)</f>
        <v>0</v>
      </c>
      <c r="K237" s="243"/>
      <c r="L237" s="44"/>
      <c r="M237" s="244" t="s">
        <v>1</v>
      </c>
      <c r="N237" s="245" t="s">
        <v>42</v>
      </c>
      <c r="O237" s="91"/>
      <c r="P237" s="246">
        <f>O237*H237</f>
        <v>0</v>
      </c>
      <c r="Q237" s="246">
        <v>0</v>
      </c>
      <c r="R237" s="246">
        <f>Q237*H237</f>
        <v>0</v>
      </c>
      <c r="S237" s="246">
        <v>0.0003</v>
      </c>
      <c r="T237" s="247">
        <f>S237*H237</f>
        <v>0.01428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8" t="s">
        <v>147</v>
      </c>
      <c r="AT237" s="248" t="s">
        <v>143</v>
      </c>
      <c r="AU237" s="248" t="s">
        <v>148</v>
      </c>
      <c r="AY237" s="17" t="s">
        <v>140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17" t="s">
        <v>148</v>
      </c>
      <c r="BK237" s="249">
        <f>ROUND(I237*H237,2)</f>
        <v>0</v>
      </c>
      <c r="BL237" s="17" t="s">
        <v>147</v>
      </c>
      <c r="BM237" s="248" t="s">
        <v>698</v>
      </c>
    </row>
    <row r="238" spans="1:51" s="13" customFormat="1" ht="12">
      <c r="A238" s="13"/>
      <c r="B238" s="250"/>
      <c r="C238" s="251"/>
      <c r="D238" s="252" t="s">
        <v>157</v>
      </c>
      <c r="E238" s="253" t="s">
        <v>1</v>
      </c>
      <c r="F238" s="254" t="s">
        <v>699</v>
      </c>
      <c r="G238" s="251"/>
      <c r="H238" s="255">
        <v>12</v>
      </c>
      <c r="I238" s="256"/>
      <c r="J238" s="251"/>
      <c r="K238" s="251"/>
      <c r="L238" s="257"/>
      <c r="M238" s="258"/>
      <c r="N238" s="259"/>
      <c r="O238" s="259"/>
      <c r="P238" s="259"/>
      <c r="Q238" s="259"/>
      <c r="R238" s="259"/>
      <c r="S238" s="259"/>
      <c r="T238" s="26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1" t="s">
        <v>157</v>
      </c>
      <c r="AU238" s="261" t="s">
        <v>148</v>
      </c>
      <c r="AV238" s="13" t="s">
        <v>148</v>
      </c>
      <c r="AW238" s="13" t="s">
        <v>32</v>
      </c>
      <c r="AX238" s="13" t="s">
        <v>76</v>
      </c>
      <c r="AY238" s="261" t="s">
        <v>140</v>
      </c>
    </row>
    <row r="239" spans="1:51" s="13" customFormat="1" ht="12">
      <c r="A239" s="13"/>
      <c r="B239" s="250"/>
      <c r="C239" s="251"/>
      <c r="D239" s="252" t="s">
        <v>157</v>
      </c>
      <c r="E239" s="253" t="s">
        <v>1</v>
      </c>
      <c r="F239" s="254" t="s">
        <v>700</v>
      </c>
      <c r="G239" s="251"/>
      <c r="H239" s="255">
        <v>15.88</v>
      </c>
      <c r="I239" s="256"/>
      <c r="J239" s="251"/>
      <c r="K239" s="251"/>
      <c r="L239" s="257"/>
      <c r="M239" s="258"/>
      <c r="N239" s="259"/>
      <c r="O239" s="259"/>
      <c r="P239" s="259"/>
      <c r="Q239" s="259"/>
      <c r="R239" s="259"/>
      <c r="S239" s="259"/>
      <c r="T239" s="26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1" t="s">
        <v>157</v>
      </c>
      <c r="AU239" s="261" t="s">
        <v>148</v>
      </c>
      <c r="AV239" s="13" t="s">
        <v>148</v>
      </c>
      <c r="AW239" s="13" t="s">
        <v>32</v>
      </c>
      <c r="AX239" s="13" t="s">
        <v>76</v>
      </c>
      <c r="AY239" s="261" t="s">
        <v>140</v>
      </c>
    </row>
    <row r="240" spans="1:51" s="13" customFormat="1" ht="12">
      <c r="A240" s="13"/>
      <c r="B240" s="250"/>
      <c r="C240" s="251"/>
      <c r="D240" s="252" t="s">
        <v>157</v>
      </c>
      <c r="E240" s="253" t="s">
        <v>1</v>
      </c>
      <c r="F240" s="254" t="s">
        <v>701</v>
      </c>
      <c r="G240" s="251"/>
      <c r="H240" s="255">
        <v>19.72</v>
      </c>
      <c r="I240" s="256"/>
      <c r="J240" s="251"/>
      <c r="K240" s="251"/>
      <c r="L240" s="257"/>
      <c r="M240" s="258"/>
      <c r="N240" s="259"/>
      <c r="O240" s="259"/>
      <c r="P240" s="259"/>
      <c r="Q240" s="259"/>
      <c r="R240" s="259"/>
      <c r="S240" s="259"/>
      <c r="T240" s="26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1" t="s">
        <v>157</v>
      </c>
      <c r="AU240" s="261" t="s">
        <v>148</v>
      </c>
      <c r="AV240" s="13" t="s">
        <v>148</v>
      </c>
      <c r="AW240" s="13" t="s">
        <v>32</v>
      </c>
      <c r="AX240" s="13" t="s">
        <v>76</v>
      </c>
      <c r="AY240" s="261" t="s">
        <v>140</v>
      </c>
    </row>
    <row r="241" spans="1:51" s="15" customFormat="1" ht="12">
      <c r="A241" s="15"/>
      <c r="B241" s="272"/>
      <c r="C241" s="273"/>
      <c r="D241" s="252" t="s">
        <v>157</v>
      </c>
      <c r="E241" s="274" t="s">
        <v>1</v>
      </c>
      <c r="F241" s="275" t="s">
        <v>163</v>
      </c>
      <c r="G241" s="273"/>
      <c r="H241" s="276">
        <v>47.6</v>
      </c>
      <c r="I241" s="277"/>
      <c r="J241" s="273"/>
      <c r="K241" s="273"/>
      <c r="L241" s="278"/>
      <c r="M241" s="279"/>
      <c r="N241" s="280"/>
      <c r="O241" s="280"/>
      <c r="P241" s="280"/>
      <c r="Q241" s="280"/>
      <c r="R241" s="280"/>
      <c r="S241" s="280"/>
      <c r="T241" s="281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82" t="s">
        <v>157</v>
      </c>
      <c r="AU241" s="282" t="s">
        <v>148</v>
      </c>
      <c r="AV241" s="15" t="s">
        <v>147</v>
      </c>
      <c r="AW241" s="15" t="s">
        <v>32</v>
      </c>
      <c r="AX241" s="15" t="s">
        <v>84</v>
      </c>
      <c r="AY241" s="282" t="s">
        <v>140</v>
      </c>
    </row>
    <row r="242" spans="1:65" s="2" customFormat="1" ht="16.5" customHeight="1">
      <c r="A242" s="38"/>
      <c r="B242" s="39"/>
      <c r="C242" s="236" t="s">
        <v>305</v>
      </c>
      <c r="D242" s="236" t="s">
        <v>143</v>
      </c>
      <c r="E242" s="237" t="s">
        <v>297</v>
      </c>
      <c r="F242" s="238" t="s">
        <v>298</v>
      </c>
      <c r="G242" s="239" t="s">
        <v>155</v>
      </c>
      <c r="H242" s="240">
        <v>42.015</v>
      </c>
      <c r="I242" s="241"/>
      <c r="J242" s="242">
        <f>ROUND(I242*H242,2)</f>
        <v>0</v>
      </c>
      <c r="K242" s="243"/>
      <c r="L242" s="44"/>
      <c r="M242" s="244" t="s">
        <v>1</v>
      </c>
      <c r="N242" s="245" t="s">
        <v>42</v>
      </c>
      <c r="O242" s="91"/>
      <c r="P242" s="246">
        <f>O242*H242</f>
        <v>0</v>
      </c>
      <c r="Q242" s="246">
        <v>0</v>
      </c>
      <c r="R242" s="246">
        <f>Q242*H242</f>
        <v>0</v>
      </c>
      <c r="S242" s="246">
        <v>0</v>
      </c>
      <c r="T242" s="24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8" t="s">
        <v>147</v>
      </c>
      <c r="AT242" s="248" t="s">
        <v>143</v>
      </c>
      <c r="AU242" s="248" t="s">
        <v>148</v>
      </c>
      <c r="AY242" s="17" t="s">
        <v>140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17" t="s">
        <v>148</v>
      </c>
      <c r="BK242" s="249">
        <f>ROUND(I242*H242,2)</f>
        <v>0</v>
      </c>
      <c r="BL242" s="17" t="s">
        <v>147</v>
      </c>
      <c r="BM242" s="248" t="s">
        <v>702</v>
      </c>
    </row>
    <row r="243" spans="1:51" s="13" customFormat="1" ht="12">
      <c r="A243" s="13"/>
      <c r="B243" s="250"/>
      <c r="C243" s="251"/>
      <c r="D243" s="252" t="s">
        <v>157</v>
      </c>
      <c r="E243" s="253" t="s">
        <v>1</v>
      </c>
      <c r="F243" s="254" t="s">
        <v>696</v>
      </c>
      <c r="G243" s="251"/>
      <c r="H243" s="255">
        <v>19.9</v>
      </c>
      <c r="I243" s="256"/>
      <c r="J243" s="251"/>
      <c r="K243" s="251"/>
      <c r="L243" s="257"/>
      <c r="M243" s="258"/>
      <c r="N243" s="259"/>
      <c r="O243" s="259"/>
      <c r="P243" s="259"/>
      <c r="Q243" s="259"/>
      <c r="R243" s="259"/>
      <c r="S243" s="259"/>
      <c r="T243" s="26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1" t="s">
        <v>157</v>
      </c>
      <c r="AU243" s="261" t="s">
        <v>148</v>
      </c>
      <c r="AV243" s="13" t="s">
        <v>148</v>
      </c>
      <c r="AW243" s="13" t="s">
        <v>32</v>
      </c>
      <c r="AX243" s="13" t="s">
        <v>76</v>
      </c>
      <c r="AY243" s="261" t="s">
        <v>140</v>
      </c>
    </row>
    <row r="244" spans="1:51" s="13" customFormat="1" ht="12">
      <c r="A244" s="13"/>
      <c r="B244" s="250"/>
      <c r="C244" s="251"/>
      <c r="D244" s="252" t="s">
        <v>157</v>
      </c>
      <c r="E244" s="253" t="s">
        <v>1</v>
      </c>
      <c r="F244" s="254" t="s">
        <v>697</v>
      </c>
      <c r="G244" s="251"/>
      <c r="H244" s="255">
        <v>22.115</v>
      </c>
      <c r="I244" s="256"/>
      <c r="J244" s="251"/>
      <c r="K244" s="251"/>
      <c r="L244" s="257"/>
      <c r="M244" s="258"/>
      <c r="N244" s="259"/>
      <c r="O244" s="259"/>
      <c r="P244" s="259"/>
      <c r="Q244" s="259"/>
      <c r="R244" s="259"/>
      <c r="S244" s="259"/>
      <c r="T244" s="26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1" t="s">
        <v>157</v>
      </c>
      <c r="AU244" s="261" t="s">
        <v>148</v>
      </c>
      <c r="AV244" s="13" t="s">
        <v>148</v>
      </c>
      <c r="AW244" s="13" t="s">
        <v>32</v>
      </c>
      <c r="AX244" s="13" t="s">
        <v>76</v>
      </c>
      <c r="AY244" s="261" t="s">
        <v>140</v>
      </c>
    </row>
    <row r="245" spans="1:51" s="15" customFormat="1" ht="12">
      <c r="A245" s="15"/>
      <c r="B245" s="272"/>
      <c r="C245" s="273"/>
      <c r="D245" s="252" t="s">
        <v>157</v>
      </c>
      <c r="E245" s="274" t="s">
        <v>1</v>
      </c>
      <c r="F245" s="275" t="s">
        <v>163</v>
      </c>
      <c r="G245" s="273"/>
      <c r="H245" s="276">
        <v>42.015</v>
      </c>
      <c r="I245" s="277"/>
      <c r="J245" s="273"/>
      <c r="K245" s="273"/>
      <c r="L245" s="278"/>
      <c r="M245" s="279"/>
      <c r="N245" s="280"/>
      <c r="O245" s="280"/>
      <c r="P245" s="280"/>
      <c r="Q245" s="280"/>
      <c r="R245" s="280"/>
      <c r="S245" s="280"/>
      <c r="T245" s="28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2" t="s">
        <v>157</v>
      </c>
      <c r="AU245" s="282" t="s">
        <v>148</v>
      </c>
      <c r="AV245" s="15" t="s">
        <v>147</v>
      </c>
      <c r="AW245" s="15" t="s">
        <v>32</v>
      </c>
      <c r="AX245" s="15" t="s">
        <v>84</v>
      </c>
      <c r="AY245" s="282" t="s">
        <v>140</v>
      </c>
    </row>
    <row r="246" spans="1:65" s="2" customFormat="1" ht="21.75" customHeight="1">
      <c r="A246" s="38"/>
      <c r="B246" s="39"/>
      <c r="C246" s="236" t="s">
        <v>309</v>
      </c>
      <c r="D246" s="236" t="s">
        <v>143</v>
      </c>
      <c r="E246" s="237" t="s">
        <v>301</v>
      </c>
      <c r="F246" s="238" t="s">
        <v>302</v>
      </c>
      <c r="G246" s="239" t="s">
        <v>303</v>
      </c>
      <c r="H246" s="240">
        <v>3.591</v>
      </c>
      <c r="I246" s="241"/>
      <c r="J246" s="242">
        <f>ROUND(I246*H246,2)</f>
        <v>0</v>
      </c>
      <c r="K246" s="243"/>
      <c r="L246" s="44"/>
      <c r="M246" s="244" t="s">
        <v>1</v>
      </c>
      <c r="N246" s="245" t="s">
        <v>42</v>
      </c>
      <c r="O246" s="91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147</v>
      </c>
      <c r="AT246" s="248" t="s">
        <v>143</v>
      </c>
      <c r="AU246" s="248" t="s">
        <v>148</v>
      </c>
      <c r="AY246" s="17" t="s">
        <v>140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7" t="s">
        <v>148</v>
      </c>
      <c r="BK246" s="249">
        <f>ROUND(I246*H246,2)</f>
        <v>0</v>
      </c>
      <c r="BL246" s="17" t="s">
        <v>147</v>
      </c>
      <c r="BM246" s="248" t="s">
        <v>703</v>
      </c>
    </row>
    <row r="247" spans="1:65" s="2" customFormat="1" ht="21.75" customHeight="1">
      <c r="A247" s="38"/>
      <c r="B247" s="39"/>
      <c r="C247" s="236" t="s">
        <v>313</v>
      </c>
      <c r="D247" s="236" t="s">
        <v>143</v>
      </c>
      <c r="E247" s="237" t="s">
        <v>306</v>
      </c>
      <c r="F247" s="238" t="s">
        <v>307</v>
      </c>
      <c r="G247" s="239" t="s">
        <v>303</v>
      </c>
      <c r="H247" s="240">
        <v>3.591</v>
      </c>
      <c r="I247" s="241"/>
      <c r="J247" s="242">
        <f>ROUND(I247*H247,2)</f>
        <v>0</v>
      </c>
      <c r="K247" s="243"/>
      <c r="L247" s="44"/>
      <c r="M247" s="244" t="s">
        <v>1</v>
      </c>
      <c r="N247" s="245" t="s">
        <v>42</v>
      </c>
      <c r="O247" s="91"/>
      <c r="P247" s="246">
        <f>O247*H247</f>
        <v>0</v>
      </c>
      <c r="Q247" s="246">
        <v>0</v>
      </c>
      <c r="R247" s="246">
        <f>Q247*H247</f>
        <v>0</v>
      </c>
      <c r="S247" s="246">
        <v>0</v>
      </c>
      <c r="T247" s="24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8" t="s">
        <v>147</v>
      </c>
      <c r="AT247" s="248" t="s">
        <v>143</v>
      </c>
      <c r="AU247" s="248" t="s">
        <v>148</v>
      </c>
      <c r="AY247" s="17" t="s">
        <v>140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17" t="s">
        <v>148</v>
      </c>
      <c r="BK247" s="249">
        <f>ROUND(I247*H247,2)</f>
        <v>0</v>
      </c>
      <c r="BL247" s="17" t="s">
        <v>147</v>
      </c>
      <c r="BM247" s="248" t="s">
        <v>704</v>
      </c>
    </row>
    <row r="248" spans="1:65" s="2" customFormat="1" ht="21.75" customHeight="1">
      <c r="A248" s="38"/>
      <c r="B248" s="39"/>
      <c r="C248" s="236" t="s">
        <v>319</v>
      </c>
      <c r="D248" s="236" t="s">
        <v>143</v>
      </c>
      <c r="E248" s="237" t="s">
        <v>310</v>
      </c>
      <c r="F248" s="238" t="s">
        <v>311</v>
      </c>
      <c r="G248" s="239" t="s">
        <v>303</v>
      </c>
      <c r="H248" s="240">
        <v>3.591</v>
      </c>
      <c r="I248" s="241"/>
      <c r="J248" s="242">
        <f>ROUND(I248*H248,2)</f>
        <v>0</v>
      </c>
      <c r="K248" s="243"/>
      <c r="L248" s="44"/>
      <c r="M248" s="244" t="s">
        <v>1</v>
      </c>
      <c r="N248" s="245" t="s">
        <v>42</v>
      </c>
      <c r="O248" s="91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8" t="s">
        <v>147</v>
      </c>
      <c r="AT248" s="248" t="s">
        <v>143</v>
      </c>
      <c r="AU248" s="248" t="s">
        <v>148</v>
      </c>
      <c r="AY248" s="17" t="s">
        <v>140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7" t="s">
        <v>148</v>
      </c>
      <c r="BK248" s="249">
        <f>ROUND(I248*H248,2)</f>
        <v>0</v>
      </c>
      <c r="BL248" s="17" t="s">
        <v>147</v>
      </c>
      <c r="BM248" s="248" t="s">
        <v>705</v>
      </c>
    </row>
    <row r="249" spans="1:65" s="2" customFormat="1" ht="21.75" customHeight="1">
      <c r="A249" s="38"/>
      <c r="B249" s="39"/>
      <c r="C249" s="236" t="s">
        <v>327</v>
      </c>
      <c r="D249" s="236" t="s">
        <v>143</v>
      </c>
      <c r="E249" s="237" t="s">
        <v>314</v>
      </c>
      <c r="F249" s="238" t="s">
        <v>315</v>
      </c>
      <c r="G249" s="239" t="s">
        <v>303</v>
      </c>
      <c r="H249" s="240">
        <v>3.603</v>
      </c>
      <c r="I249" s="241"/>
      <c r="J249" s="242">
        <f>ROUND(I249*H249,2)</f>
        <v>0</v>
      </c>
      <c r="K249" s="243"/>
      <c r="L249" s="44"/>
      <c r="M249" s="244" t="s">
        <v>1</v>
      </c>
      <c r="N249" s="245" t="s">
        <v>42</v>
      </c>
      <c r="O249" s="91"/>
      <c r="P249" s="246">
        <f>O249*H249</f>
        <v>0</v>
      </c>
      <c r="Q249" s="246">
        <v>0</v>
      </c>
      <c r="R249" s="246">
        <f>Q249*H249</f>
        <v>0</v>
      </c>
      <c r="S249" s="246">
        <v>0</v>
      </c>
      <c r="T249" s="24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8" t="s">
        <v>147</v>
      </c>
      <c r="AT249" s="248" t="s">
        <v>143</v>
      </c>
      <c r="AU249" s="248" t="s">
        <v>148</v>
      </c>
      <c r="AY249" s="17" t="s">
        <v>140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17" t="s">
        <v>148</v>
      </c>
      <c r="BK249" s="249">
        <f>ROUND(I249*H249,2)</f>
        <v>0</v>
      </c>
      <c r="BL249" s="17" t="s">
        <v>147</v>
      </c>
      <c r="BM249" s="248" t="s">
        <v>706</v>
      </c>
    </row>
    <row r="250" spans="1:63" s="12" customFormat="1" ht="22.8" customHeight="1">
      <c r="A250" s="12"/>
      <c r="B250" s="220"/>
      <c r="C250" s="221"/>
      <c r="D250" s="222" t="s">
        <v>75</v>
      </c>
      <c r="E250" s="234" t="s">
        <v>317</v>
      </c>
      <c r="F250" s="234" t="s">
        <v>318</v>
      </c>
      <c r="G250" s="221"/>
      <c r="H250" s="221"/>
      <c r="I250" s="224"/>
      <c r="J250" s="235">
        <f>BK250</f>
        <v>0</v>
      </c>
      <c r="K250" s="221"/>
      <c r="L250" s="226"/>
      <c r="M250" s="227"/>
      <c r="N250" s="228"/>
      <c r="O250" s="228"/>
      <c r="P250" s="229">
        <f>P251</f>
        <v>0</v>
      </c>
      <c r="Q250" s="228"/>
      <c r="R250" s="229">
        <f>R251</f>
        <v>0</v>
      </c>
      <c r="S250" s="228"/>
      <c r="T250" s="230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1" t="s">
        <v>84</v>
      </c>
      <c r="AT250" s="232" t="s">
        <v>75</v>
      </c>
      <c r="AU250" s="232" t="s">
        <v>84</v>
      </c>
      <c r="AY250" s="231" t="s">
        <v>140</v>
      </c>
      <c r="BK250" s="233">
        <f>BK251</f>
        <v>0</v>
      </c>
    </row>
    <row r="251" spans="1:65" s="2" customFormat="1" ht="16.5" customHeight="1">
      <c r="A251" s="38"/>
      <c r="B251" s="39"/>
      <c r="C251" s="236" t="s">
        <v>332</v>
      </c>
      <c r="D251" s="236" t="s">
        <v>143</v>
      </c>
      <c r="E251" s="237" t="s">
        <v>320</v>
      </c>
      <c r="F251" s="238" t="s">
        <v>321</v>
      </c>
      <c r="G251" s="239" t="s">
        <v>303</v>
      </c>
      <c r="H251" s="240">
        <v>3.176</v>
      </c>
      <c r="I251" s="241"/>
      <c r="J251" s="242">
        <f>ROUND(I251*H251,2)</f>
        <v>0</v>
      </c>
      <c r="K251" s="243"/>
      <c r="L251" s="44"/>
      <c r="M251" s="244" t="s">
        <v>1</v>
      </c>
      <c r="N251" s="245" t="s">
        <v>42</v>
      </c>
      <c r="O251" s="91"/>
      <c r="P251" s="246">
        <f>O251*H251</f>
        <v>0</v>
      </c>
      <c r="Q251" s="246">
        <v>0</v>
      </c>
      <c r="R251" s="246">
        <f>Q251*H251</f>
        <v>0</v>
      </c>
      <c r="S251" s="246">
        <v>0</v>
      </c>
      <c r="T251" s="24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8" t="s">
        <v>147</v>
      </c>
      <c r="AT251" s="248" t="s">
        <v>143</v>
      </c>
      <c r="AU251" s="248" t="s">
        <v>148</v>
      </c>
      <c r="AY251" s="17" t="s">
        <v>140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17" t="s">
        <v>148</v>
      </c>
      <c r="BK251" s="249">
        <f>ROUND(I251*H251,2)</f>
        <v>0</v>
      </c>
      <c r="BL251" s="17" t="s">
        <v>147</v>
      </c>
      <c r="BM251" s="248" t="s">
        <v>707</v>
      </c>
    </row>
    <row r="252" spans="1:63" s="12" customFormat="1" ht="25.9" customHeight="1">
      <c r="A252" s="12"/>
      <c r="B252" s="220"/>
      <c r="C252" s="221"/>
      <c r="D252" s="222" t="s">
        <v>75</v>
      </c>
      <c r="E252" s="223" t="s">
        <v>323</v>
      </c>
      <c r="F252" s="223" t="s">
        <v>324</v>
      </c>
      <c r="G252" s="221"/>
      <c r="H252" s="221"/>
      <c r="I252" s="224"/>
      <c r="J252" s="225">
        <f>BK252</f>
        <v>0</v>
      </c>
      <c r="K252" s="221"/>
      <c r="L252" s="226"/>
      <c r="M252" s="227"/>
      <c r="N252" s="228"/>
      <c r="O252" s="228"/>
      <c r="P252" s="229">
        <f>P253+P261+P263+P277+P286+P297+P309+P335+P368+P370</f>
        <v>0</v>
      </c>
      <c r="Q252" s="228"/>
      <c r="R252" s="229">
        <f>R253+R261+R263+R277+R286+R297+R309+R335+R368+R370</f>
        <v>2.08723434</v>
      </c>
      <c r="S252" s="228"/>
      <c r="T252" s="230">
        <f>T253+T261+T263+T277+T286+T297+T309+T335+T368+T370</f>
        <v>0.0383656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31" t="s">
        <v>148</v>
      </c>
      <c r="AT252" s="232" t="s">
        <v>75</v>
      </c>
      <c r="AU252" s="232" t="s">
        <v>76</v>
      </c>
      <c r="AY252" s="231" t="s">
        <v>140</v>
      </c>
      <c r="BK252" s="233">
        <f>BK253+BK261+BK263+BK277+BK286+BK297+BK309+BK335+BK368+BK370</f>
        <v>0</v>
      </c>
    </row>
    <row r="253" spans="1:63" s="12" customFormat="1" ht="22.8" customHeight="1">
      <c r="A253" s="12"/>
      <c r="B253" s="220"/>
      <c r="C253" s="221"/>
      <c r="D253" s="222" t="s">
        <v>75</v>
      </c>
      <c r="E253" s="234" t="s">
        <v>325</v>
      </c>
      <c r="F253" s="234" t="s">
        <v>326</v>
      </c>
      <c r="G253" s="221"/>
      <c r="H253" s="221"/>
      <c r="I253" s="224"/>
      <c r="J253" s="235">
        <f>BK253</f>
        <v>0</v>
      </c>
      <c r="K253" s="221"/>
      <c r="L253" s="226"/>
      <c r="M253" s="227"/>
      <c r="N253" s="228"/>
      <c r="O253" s="228"/>
      <c r="P253" s="229">
        <f>SUM(P254:P260)</f>
        <v>0</v>
      </c>
      <c r="Q253" s="228"/>
      <c r="R253" s="229">
        <f>SUM(R254:R260)</f>
        <v>0.06273</v>
      </c>
      <c r="S253" s="228"/>
      <c r="T253" s="230">
        <f>SUM(T254:T260)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31" t="s">
        <v>148</v>
      </c>
      <c r="AT253" s="232" t="s">
        <v>75</v>
      </c>
      <c r="AU253" s="232" t="s">
        <v>84</v>
      </c>
      <c r="AY253" s="231" t="s">
        <v>140</v>
      </c>
      <c r="BK253" s="233">
        <f>SUM(BK254:BK260)</f>
        <v>0</v>
      </c>
    </row>
    <row r="254" spans="1:65" s="2" customFormat="1" ht="21.75" customHeight="1">
      <c r="A254" s="38"/>
      <c r="B254" s="39"/>
      <c r="C254" s="236" t="s">
        <v>337</v>
      </c>
      <c r="D254" s="236" t="s">
        <v>143</v>
      </c>
      <c r="E254" s="237" t="s">
        <v>328</v>
      </c>
      <c r="F254" s="238" t="s">
        <v>329</v>
      </c>
      <c r="G254" s="239" t="s">
        <v>155</v>
      </c>
      <c r="H254" s="240">
        <v>7.08</v>
      </c>
      <c r="I254" s="241"/>
      <c r="J254" s="242">
        <f>ROUND(I254*H254,2)</f>
        <v>0</v>
      </c>
      <c r="K254" s="243"/>
      <c r="L254" s="44"/>
      <c r="M254" s="244" t="s">
        <v>1</v>
      </c>
      <c r="N254" s="245" t="s">
        <v>42</v>
      </c>
      <c r="O254" s="91"/>
      <c r="P254" s="246">
        <f>O254*H254</f>
        <v>0</v>
      </c>
      <c r="Q254" s="246">
        <v>0.0045</v>
      </c>
      <c r="R254" s="246">
        <f>Q254*H254</f>
        <v>0.03186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246</v>
      </c>
      <c r="AT254" s="248" t="s">
        <v>143</v>
      </c>
      <c r="AU254" s="248" t="s">
        <v>148</v>
      </c>
      <c r="AY254" s="17" t="s">
        <v>140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148</v>
      </c>
      <c r="BK254" s="249">
        <f>ROUND(I254*H254,2)</f>
        <v>0</v>
      </c>
      <c r="BL254" s="17" t="s">
        <v>246</v>
      </c>
      <c r="BM254" s="248" t="s">
        <v>708</v>
      </c>
    </row>
    <row r="255" spans="1:51" s="14" customFormat="1" ht="12">
      <c r="A255" s="14"/>
      <c r="B255" s="262"/>
      <c r="C255" s="263"/>
      <c r="D255" s="252" t="s">
        <v>157</v>
      </c>
      <c r="E255" s="264" t="s">
        <v>1</v>
      </c>
      <c r="F255" s="265" t="s">
        <v>653</v>
      </c>
      <c r="G255" s="263"/>
      <c r="H255" s="264" t="s">
        <v>1</v>
      </c>
      <c r="I255" s="266"/>
      <c r="J255" s="263"/>
      <c r="K255" s="263"/>
      <c r="L255" s="267"/>
      <c r="M255" s="268"/>
      <c r="N255" s="269"/>
      <c r="O255" s="269"/>
      <c r="P255" s="269"/>
      <c r="Q255" s="269"/>
      <c r="R255" s="269"/>
      <c r="S255" s="269"/>
      <c r="T255" s="27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1" t="s">
        <v>157</v>
      </c>
      <c r="AU255" s="271" t="s">
        <v>148</v>
      </c>
      <c r="AV255" s="14" t="s">
        <v>84</v>
      </c>
      <c r="AW255" s="14" t="s">
        <v>32</v>
      </c>
      <c r="AX255" s="14" t="s">
        <v>76</v>
      </c>
      <c r="AY255" s="271" t="s">
        <v>140</v>
      </c>
    </row>
    <row r="256" spans="1:51" s="13" customFormat="1" ht="12">
      <c r="A256" s="13"/>
      <c r="B256" s="250"/>
      <c r="C256" s="251"/>
      <c r="D256" s="252" t="s">
        <v>157</v>
      </c>
      <c r="E256" s="253" t="s">
        <v>1</v>
      </c>
      <c r="F256" s="254" t="s">
        <v>709</v>
      </c>
      <c r="G256" s="251"/>
      <c r="H256" s="255">
        <v>7.08</v>
      </c>
      <c r="I256" s="256"/>
      <c r="J256" s="251"/>
      <c r="K256" s="251"/>
      <c r="L256" s="257"/>
      <c r="M256" s="258"/>
      <c r="N256" s="259"/>
      <c r="O256" s="259"/>
      <c r="P256" s="259"/>
      <c r="Q256" s="259"/>
      <c r="R256" s="259"/>
      <c r="S256" s="259"/>
      <c r="T256" s="26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1" t="s">
        <v>157</v>
      </c>
      <c r="AU256" s="261" t="s">
        <v>148</v>
      </c>
      <c r="AV256" s="13" t="s">
        <v>148</v>
      </c>
      <c r="AW256" s="13" t="s">
        <v>32</v>
      </c>
      <c r="AX256" s="13" t="s">
        <v>84</v>
      </c>
      <c r="AY256" s="261" t="s">
        <v>140</v>
      </c>
    </row>
    <row r="257" spans="1:65" s="2" customFormat="1" ht="21.75" customHeight="1">
      <c r="A257" s="38"/>
      <c r="B257" s="39"/>
      <c r="C257" s="236" t="s">
        <v>343</v>
      </c>
      <c r="D257" s="236" t="s">
        <v>143</v>
      </c>
      <c r="E257" s="237" t="s">
        <v>333</v>
      </c>
      <c r="F257" s="238" t="s">
        <v>334</v>
      </c>
      <c r="G257" s="239" t="s">
        <v>155</v>
      </c>
      <c r="H257" s="240">
        <v>6.86</v>
      </c>
      <c r="I257" s="241"/>
      <c r="J257" s="242">
        <f>ROUND(I257*H257,2)</f>
        <v>0</v>
      </c>
      <c r="K257" s="243"/>
      <c r="L257" s="44"/>
      <c r="M257" s="244" t="s">
        <v>1</v>
      </c>
      <c r="N257" s="245" t="s">
        <v>42</v>
      </c>
      <c r="O257" s="91"/>
      <c r="P257" s="246">
        <f>O257*H257</f>
        <v>0</v>
      </c>
      <c r="Q257" s="246">
        <v>0.0045</v>
      </c>
      <c r="R257" s="246">
        <f>Q257*H257</f>
        <v>0.030869999999999998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246</v>
      </c>
      <c r="AT257" s="248" t="s">
        <v>143</v>
      </c>
      <c r="AU257" s="248" t="s">
        <v>148</v>
      </c>
      <c r="AY257" s="17" t="s">
        <v>140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7" t="s">
        <v>148</v>
      </c>
      <c r="BK257" s="249">
        <f>ROUND(I257*H257,2)</f>
        <v>0</v>
      </c>
      <c r="BL257" s="17" t="s">
        <v>246</v>
      </c>
      <c r="BM257" s="248" t="s">
        <v>710</v>
      </c>
    </row>
    <row r="258" spans="1:51" s="14" customFormat="1" ht="12">
      <c r="A258" s="14"/>
      <c r="B258" s="262"/>
      <c r="C258" s="263"/>
      <c r="D258" s="252" t="s">
        <v>157</v>
      </c>
      <c r="E258" s="264" t="s">
        <v>1</v>
      </c>
      <c r="F258" s="265" t="s">
        <v>653</v>
      </c>
      <c r="G258" s="263"/>
      <c r="H258" s="264" t="s">
        <v>1</v>
      </c>
      <c r="I258" s="266"/>
      <c r="J258" s="263"/>
      <c r="K258" s="263"/>
      <c r="L258" s="267"/>
      <c r="M258" s="268"/>
      <c r="N258" s="269"/>
      <c r="O258" s="269"/>
      <c r="P258" s="269"/>
      <c r="Q258" s="269"/>
      <c r="R258" s="269"/>
      <c r="S258" s="269"/>
      <c r="T258" s="27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1" t="s">
        <v>157</v>
      </c>
      <c r="AU258" s="271" t="s">
        <v>148</v>
      </c>
      <c r="AV258" s="14" t="s">
        <v>84</v>
      </c>
      <c r="AW258" s="14" t="s">
        <v>32</v>
      </c>
      <c r="AX258" s="14" t="s">
        <v>76</v>
      </c>
      <c r="AY258" s="271" t="s">
        <v>140</v>
      </c>
    </row>
    <row r="259" spans="1:51" s="13" customFormat="1" ht="12">
      <c r="A259" s="13"/>
      <c r="B259" s="250"/>
      <c r="C259" s="251"/>
      <c r="D259" s="252" t="s">
        <v>157</v>
      </c>
      <c r="E259" s="253" t="s">
        <v>1</v>
      </c>
      <c r="F259" s="254" t="s">
        <v>711</v>
      </c>
      <c r="G259" s="251"/>
      <c r="H259" s="255">
        <v>6.86</v>
      </c>
      <c r="I259" s="256"/>
      <c r="J259" s="251"/>
      <c r="K259" s="251"/>
      <c r="L259" s="257"/>
      <c r="M259" s="258"/>
      <c r="N259" s="259"/>
      <c r="O259" s="259"/>
      <c r="P259" s="259"/>
      <c r="Q259" s="259"/>
      <c r="R259" s="259"/>
      <c r="S259" s="259"/>
      <c r="T259" s="26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1" t="s">
        <v>157</v>
      </c>
      <c r="AU259" s="261" t="s">
        <v>148</v>
      </c>
      <c r="AV259" s="13" t="s">
        <v>148</v>
      </c>
      <c r="AW259" s="13" t="s">
        <v>32</v>
      </c>
      <c r="AX259" s="13" t="s">
        <v>84</v>
      </c>
      <c r="AY259" s="261" t="s">
        <v>140</v>
      </c>
    </row>
    <row r="260" spans="1:65" s="2" customFormat="1" ht="21.75" customHeight="1">
      <c r="A260" s="38"/>
      <c r="B260" s="39"/>
      <c r="C260" s="236" t="s">
        <v>350</v>
      </c>
      <c r="D260" s="236" t="s">
        <v>143</v>
      </c>
      <c r="E260" s="237" t="s">
        <v>338</v>
      </c>
      <c r="F260" s="238" t="s">
        <v>339</v>
      </c>
      <c r="G260" s="239" t="s">
        <v>303</v>
      </c>
      <c r="H260" s="240">
        <v>0.063</v>
      </c>
      <c r="I260" s="241"/>
      <c r="J260" s="242">
        <f>ROUND(I260*H260,2)</f>
        <v>0</v>
      </c>
      <c r="K260" s="243"/>
      <c r="L260" s="44"/>
      <c r="M260" s="244" t="s">
        <v>1</v>
      </c>
      <c r="N260" s="245" t="s">
        <v>42</v>
      </c>
      <c r="O260" s="91"/>
      <c r="P260" s="246">
        <f>O260*H260</f>
        <v>0</v>
      </c>
      <c r="Q260" s="246">
        <v>0</v>
      </c>
      <c r="R260" s="246">
        <f>Q260*H260</f>
        <v>0</v>
      </c>
      <c r="S260" s="246">
        <v>0</v>
      </c>
      <c r="T260" s="24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8" t="s">
        <v>246</v>
      </c>
      <c r="AT260" s="248" t="s">
        <v>143</v>
      </c>
      <c r="AU260" s="248" t="s">
        <v>148</v>
      </c>
      <c r="AY260" s="17" t="s">
        <v>140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17" t="s">
        <v>148</v>
      </c>
      <c r="BK260" s="249">
        <f>ROUND(I260*H260,2)</f>
        <v>0</v>
      </c>
      <c r="BL260" s="17" t="s">
        <v>246</v>
      </c>
      <c r="BM260" s="248" t="s">
        <v>712</v>
      </c>
    </row>
    <row r="261" spans="1:63" s="12" customFormat="1" ht="22.8" customHeight="1">
      <c r="A261" s="12"/>
      <c r="B261" s="220"/>
      <c r="C261" s="221"/>
      <c r="D261" s="222" t="s">
        <v>75</v>
      </c>
      <c r="E261" s="234" t="s">
        <v>341</v>
      </c>
      <c r="F261" s="234" t="s">
        <v>342</v>
      </c>
      <c r="G261" s="221"/>
      <c r="H261" s="221"/>
      <c r="I261" s="224"/>
      <c r="J261" s="235">
        <f>BK261</f>
        <v>0</v>
      </c>
      <c r="K261" s="221"/>
      <c r="L261" s="226"/>
      <c r="M261" s="227"/>
      <c r="N261" s="228"/>
      <c r="O261" s="228"/>
      <c r="P261" s="229">
        <f>P262</f>
        <v>0</v>
      </c>
      <c r="Q261" s="228"/>
      <c r="R261" s="229">
        <f>R262</f>
        <v>0</v>
      </c>
      <c r="S261" s="228"/>
      <c r="T261" s="230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31" t="s">
        <v>148</v>
      </c>
      <c r="AT261" s="232" t="s">
        <v>75</v>
      </c>
      <c r="AU261" s="232" t="s">
        <v>84</v>
      </c>
      <c r="AY261" s="231" t="s">
        <v>140</v>
      </c>
      <c r="BK261" s="233">
        <f>BK262</f>
        <v>0</v>
      </c>
    </row>
    <row r="262" spans="1:65" s="2" customFormat="1" ht="16.5" customHeight="1">
      <c r="A262" s="38"/>
      <c r="B262" s="39"/>
      <c r="C262" s="236" t="s">
        <v>354</v>
      </c>
      <c r="D262" s="236" t="s">
        <v>143</v>
      </c>
      <c r="E262" s="237" t="s">
        <v>344</v>
      </c>
      <c r="F262" s="238" t="s">
        <v>713</v>
      </c>
      <c r="G262" s="239" t="s">
        <v>346</v>
      </c>
      <c r="H262" s="240">
        <v>1</v>
      </c>
      <c r="I262" s="241"/>
      <c r="J262" s="242">
        <f>ROUND(I262*H262,2)</f>
        <v>0</v>
      </c>
      <c r="K262" s="243"/>
      <c r="L262" s="44"/>
      <c r="M262" s="244" t="s">
        <v>1</v>
      </c>
      <c r="N262" s="245" t="s">
        <v>42</v>
      </c>
      <c r="O262" s="91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8" t="s">
        <v>246</v>
      </c>
      <c r="AT262" s="248" t="s">
        <v>143</v>
      </c>
      <c r="AU262" s="248" t="s">
        <v>148</v>
      </c>
      <c r="AY262" s="17" t="s">
        <v>140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17" t="s">
        <v>148</v>
      </c>
      <c r="BK262" s="249">
        <f>ROUND(I262*H262,2)</f>
        <v>0</v>
      </c>
      <c r="BL262" s="17" t="s">
        <v>246</v>
      </c>
      <c r="BM262" s="248" t="s">
        <v>714</v>
      </c>
    </row>
    <row r="263" spans="1:63" s="12" customFormat="1" ht="22.8" customHeight="1">
      <c r="A263" s="12"/>
      <c r="B263" s="220"/>
      <c r="C263" s="221"/>
      <c r="D263" s="222" t="s">
        <v>75</v>
      </c>
      <c r="E263" s="234" t="s">
        <v>348</v>
      </c>
      <c r="F263" s="234" t="s">
        <v>349</v>
      </c>
      <c r="G263" s="221"/>
      <c r="H263" s="221"/>
      <c r="I263" s="224"/>
      <c r="J263" s="235">
        <f>BK263</f>
        <v>0</v>
      </c>
      <c r="K263" s="221"/>
      <c r="L263" s="226"/>
      <c r="M263" s="227"/>
      <c r="N263" s="228"/>
      <c r="O263" s="228"/>
      <c r="P263" s="229">
        <f>SUM(P264:P276)</f>
        <v>0</v>
      </c>
      <c r="Q263" s="228"/>
      <c r="R263" s="229">
        <f>SUM(R264:R276)</f>
        <v>0.10918000000000001</v>
      </c>
      <c r="S263" s="228"/>
      <c r="T263" s="230">
        <f>SUM(T264:T276)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31" t="s">
        <v>148</v>
      </c>
      <c r="AT263" s="232" t="s">
        <v>75</v>
      </c>
      <c r="AU263" s="232" t="s">
        <v>84</v>
      </c>
      <c r="AY263" s="231" t="s">
        <v>140</v>
      </c>
      <c r="BK263" s="233">
        <f>SUM(BK264:BK276)</f>
        <v>0</v>
      </c>
    </row>
    <row r="264" spans="1:65" s="2" customFormat="1" ht="21.75" customHeight="1">
      <c r="A264" s="38"/>
      <c r="B264" s="39"/>
      <c r="C264" s="236" t="s">
        <v>358</v>
      </c>
      <c r="D264" s="236" t="s">
        <v>143</v>
      </c>
      <c r="E264" s="237" t="s">
        <v>351</v>
      </c>
      <c r="F264" s="238" t="s">
        <v>352</v>
      </c>
      <c r="G264" s="239" t="s">
        <v>253</v>
      </c>
      <c r="H264" s="240">
        <v>1</v>
      </c>
      <c r="I264" s="241"/>
      <c r="J264" s="242">
        <f>ROUND(I264*H264,2)</f>
        <v>0</v>
      </c>
      <c r="K264" s="243"/>
      <c r="L264" s="44"/>
      <c r="M264" s="244" t="s">
        <v>1</v>
      </c>
      <c r="N264" s="245" t="s">
        <v>42</v>
      </c>
      <c r="O264" s="91"/>
      <c r="P264" s="246">
        <f>O264*H264</f>
        <v>0</v>
      </c>
      <c r="Q264" s="246">
        <v>0.01692</v>
      </c>
      <c r="R264" s="246">
        <f>Q264*H264</f>
        <v>0.01692</v>
      </c>
      <c r="S264" s="246">
        <v>0</v>
      </c>
      <c r="T264" s="24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8" t="s">
        <v>246</v>
      </c>
      <c r="AT264" s="248" t="s">
        <v>143</v>
      </c>
      <c r="AU264" s="248" t="s">
        <v>148</v>
      </c>
      <c r="AY264" s="17" t="s">
        <v>140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148</v>
      </c>
      <c r="BK264" s="249">
        <f>ROUND(I264*H264,2)</f>
        <v>0</v>
      </c>
      <c r="BL264" s="17" t="s">
        <v>246</v>
      </c>
      <c r="BM264" s="248" t="s">
        <v>715</v>
      </c>
    </row>
    <row r="265" spans="1:65" s="2" customFormat="1" ht="21.75" customHeight="1">
      <c r="A265" s="38"/>
      <c r="B265" s="39"/>
      <c r="C265" s="236" t="s">
        <v>362</v>
      </c>
      <c r="D265" s="236" t="s">
        <v>143</v>
      </c>
      <c r="E265" s="237" t="s">
        <v>355</v>
      </c>
      <c r="F265" s="238" t="s">
        <v>356</v>
      </c>
      <c r="G265" s="239" t="s">
        <v>253</v>
      </c>
      <c r="H265" s="240">
        <v>1</v>
      </c>
      <c r="I265" s="241"/>
      <c r="J265" s="242">
        <f>ROUND(I265*H265,2)</f>
        <v>0</v>
      </c>
      <c r="K265" s="243"/>
      <c r="L265" s="44"/>
      <c r="M265" s="244" t="s">
        <v>1</v>
      </c>
      <c r="N265" s="245" t="s">
        <v>42</v>
      </c>
      <c r="O265" s="91"/>
      <c r="P265" s="246">
        <f>O265*H265</f>
        <v>0</v>
      </c>
      <c r="Q265" s="246">
        <v>0.02775</v>
      </c>
      <c r="R265" s="246">
        <f>Q265*H265</f>
        <v>0.02775</v>
      </c>
      <c r="S265" s="246">
        <v>0</v>
      </c>
      <c r="T265" s="24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8" t="s">
        <v>246</v>
      </c>
      <c r="AT265" s="248" t="s">
        <v>143</v>
      </c>
      <c r="AU265" s="248" t="s">
        <v>148</v>
      </c>
      <c r="AY265" s="17" t="s">
        <v>140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17" t="s">
        <v>148</v>
      </c>
      <c r="BK265" s="249">
        <f>ROUND(I265*H265,2)</f>
        <v>0</v>
      </c>
      <c r="BL265" s="17" t="s">
        <v>246</v>
      </c>
      <c r="BM265" s="248" t="s">
        <v>716</v>
      </c>
    </row>
    <row r="266" spans="1:65" s="2" customFormat="1" ht="21.75" customHeight="1">
      <c r="A266" s="38"/>
      <c r="B266" s="39"/>
      <c r="C266" s="236" t="s">
        <v>366</v>
      </c>
      <c r="D266" s="236" t="s">
        <v>143</v>
      </c>
      <c r="E266" s="237" t="s">
        <v>717</v>
      </c>
      <c r="F266" s="238" t="s">
        <v>718</v>
      </c>
      <c r="G266" s="239" t="s">
        <v>253</v>
      </c>
      <c r="H266" s="240">
        <v>1</v>
      </c>
      <c r="I266" s="241"/>
      <c r="J266" s="242">
        <f>ROUND(I266*H266,2)</f>
        <v>0</v>
      </c>
      <c r="K266" s="243"/>
      <c r="L266" s="44"/>
      <c r="M266" s="244" t="s">
        <v>1</v>
      </c>
      <c r="N266" s="245" t="s">
        <v>42</v>
      </c>
      <c r="O266" s="91"/>
      <c r="P266" s="246">
        <f>O266*H266</f>
        <v>0</v>
      </c>
      <c r="Q266" s="246">
        <v>0.03581</v>
      </c>
      <c r="R266" s="246">
        <f>Q266*H266</f>
        <v>0.03581</v>
      </c>
      <c r="S266" s="246">
        <v>0</v>
      </c>
      <c r="T266" s="24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8" t="s">
        <v>246</v>
      </c>
      <c r="AT266" s="248" t="s">
        <v>143</v>
      </c>
      <c r="AU266" s="248" t="s">
        <v>148</v>
      </c>
      <c r="AY266" s="17" t="s">
        <v>140</v>
      </c>
      <c r="BE266" s="249">
        <f>IF(N266="základní",J266,0)</f>
        <v>0</v>
      </c>
      <c r="BF266" s="249">
        <f>IF(N266="snížená",J266,0)</f>
        <v>0</v>
      </c>
      <c r="BG266" s="249">
        <f>IF(N266="zákl. přenesená",J266,0)</f>
        <v>0</v>
      </c>
      <c r="BH266" s="249">
        <f>IF(N266="sníž. přenesená",J266,0)</f>
        <v>0</v>
      </c>
      <c r="BI266" s="249">
        <f>IF(N266="nulová",J266,0)</f>
        <v>0</v>
      </c>
      <c r="BJ266" s="17" t="s">
        <v>148</v>
      </c>
      <c r="BK266" s="249">
        <f>ROUND(I266*H266,2)</f>
        <v>0</v>
      </c>
      <c r="BL266" s="17" t="s">
        <v>246</v>
      </c>
      <c r="BM266" s="248" t="s">
        <v>719</v>
      </c>
    </row>
    <row r="267" spans="1:65" s="2" customFormat="1" ht="21.75" customHeight="1">
      <c r="A267" s="38"/>
      <c r="B267" s="39"/>
      <c r="C267" s="236" t="s">
        <v>370</v>
      </c>
      <c r="D267" s="236" t="s">
        <v>143</v>
      </c>
      <c r="E267" s="237" t="s">
        <v>363</v>
      </c>
      <c r="F267" s="238" t="s">
        <v>364</v>
      </c>
      <c r="G267" s="239" t="s">
        <v>253</v>
      </c>
      <c r="H267" s="240">
        <v>1</v>
      </c>
      <c r="I267" s="241"/>
      <c r="J267" s="242">
        <f>ROUND(I267*H267,2)</f>
        <v>0</v>
      </c>
      <c r="K267" s="243"/>
      <c r="L267" s="44"/>
      <c r="M267" s="244" t="s">
        <v>1</v>
      </c>
      <c r="N267" s="245" t="s">
        <v>42</v>
      </c>
      <c r="O267" s="91"/>
      <c r="P267" s="246">
        <f>O267*H267</f>
        <v>0</v>
      </c>
      <c r="Q267" s="246">
        <v>0.01937</v>
      </c>
      <c r="R267" s="246">
        <f>Q267*H267</f>
        <v>0.01937</v>
      </c>
      <c r="S267" s="246">
        <v>0</v>
      </c>
      <c r="T267" s="24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8" t="s">
        <v>246</v>
      </c>
      <c r="AT267" s="248" t="s">
        <v>143</v>
      </c>
      <c r="AU267" s="248" t="s">
        <v>148</v>
      </c>
      <c r="AY267" s="17" t="s">
        <v>140</v>
      </c>
      <c r="BE267" s="249">
        <f>IF(N267="základní",J267,0)</f>
        <v>0</v>
      </c>
      <c r="BF267" s="249">
        <f>IF(N267="snížená",J267,0)</f>
        <v>0</v>
      </c>
      <c r="BG267" s="249">
        <f>IF(N267="zákl. přenesená",J267,0)</f>
        <v>0</v>
      </c>
      <c r="BH267" s="249">
        <f>IF(N267="sníž. přenesená",J267,0)</f>
        <v>0</v>
      </c>
      <c r="BI267" s="249">
        <f>IF(N267="nulová",J267,0)</f>
        <v>0</v>
      </c>
      <c r="BJ267" s="17" t="s">
        <v>148</v>
      </c>
      <c r="BK267" s="249">
        <f>ROUND(I267*H267,2)</f>
        <v>0</v>
      </c>
      <c r="BL267" s="17" t="s">
        <v>246</v>
      </c>
      <c r="BM267" s="248" t="s">
        <v>720</v>
      </c>
    </row>
    <row r="268" spans="1:65" s="2" customFormat="1" ht="21.75" customHeight="1">
      <c r="A268" s="38"/>
      <c r="B268" s="39"/>
      <c r="C268" s="236" t="s">
        <v>374</v>
      </c>
      <c r="D268" s="236" t="s">
        <v>143</v>
      </c>
      <c r="E268" s="237" t="s">
        <v>367</v>
      </c>
      <c r="F268" s="238" t="s">
        <v>368</v>
      </c>
      <c r="G268" s="239" t="s">
        <v>253</v>
      </c>
      <c r="H268" s="240">
        <v>1</v>
      </c>
      <c r="I268" s="241"/>
      <c r="J268" s="242">
        <f>ROUND(I268*H268,2)</f>
        <v>0</v>
      </c>
      <c r="K268" s="243"/>
      <c r="L268" s="44"/>
      <c r="M268" s="244" t="s">
        <v>1</v>
      </c>
      <c r="N268" s="245" t="s">
        <v>42</v>
      </c>
      <c r="O268" s="91"/>
      <c r="P268" s="246">
        <f>O268*H268</f>
        <v>0</v>
      </c>
      <c r="Q268" s="246">
        <v>0.0011</v>
      </c>
      <c r="R268" s="246">
        <f>Q268*H268</f>
        <v>0.0011</v>
      </c>
      <c r="S268" s="246">
        <v>0</v>
      </c>
      <c r="T268" s="24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8" t="s">
        <v>246</v>
      </c>
      <c r="AT268" s="248" t="s">
        <v>143</v>
      </c>
      <c r="AU268" s="248" t="s">
        <v>148</v>
      </c>
      <c r="AY268" s="17" t="s">
        <v>140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17" t="s">
        <v>148</v>
      </c>
      <c r="BK268" s="249">
        <f>ROUND(I268*H268,2)</f>
        <v>0</v>
      </c>
      <c r="BL268" s="17" t="s">
        <v>246</v>
      </c>
      <c r="BM268" s="248" t="s">
        <v>721</v>
      </c>
    </row>
    <row r="269" spans="1:65" s="2" customFormat="1" ht="21.75" customHeight="1">
      <c r="A269" s="38"/>
      <c r="B269" s="39"/>
      <c r="C269" s="236" t="s">
        <v>378</v>
      </c>
      <c r="D269" s="236" t="s">
        <v>143</v>
      </c>
      <c r="E269" s="237" t="s">
        <v>371</v>
      </c>
      <c r="F269" s="238" t="s">
        <v>372</v>
      </c>
      <c r="G269" s="239" t="s">
        <v>253</v>
      </c>
      <c r="H269" s="240">
        <v>1</v>
      </c>
      <c r="I269" s="241"/>
      <c r="J269" s="242">
        <f>ROUND(I269*H269,2)</f>
        <v>0</v>
      </c>
      <c r="K269" s="243"/>
      <c r="L269" s="44"/>
      <c r="M269" s="244" t="s">
        <v>1</v>
      </c>
      <c r="N269" s="245" t="s">
        <v>42</v>
      </c>
      <c r="O269" s="91"/>
      <c r="P269" s="246">
        <f>O269*H269</f>
        <v>0</v>
      </c>
      <c r="Q269" s="246">
        <v>0.0018</v>
      </c>
      <c r="R269" s="246">
        <f>Q269*H269</f>
        <v>0.0018</v>
      </c>
      <c r="S269" s="246">
        <v>0</v>
      </c>
      <c r="T269" s="24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8" t="s">
        <v>246</v>
      </c>
      <c r="AT269" s="248" t="s">
        <v>143</v>
      </c>
      <c r="AU269" s="248" t="s">
        <v>148</v>
      </c>
      <c r="AY269" s="17" t="s">
        <v>140</v>
      </c>
      <c r="BE269" s="249">
        <f>IF(N269="základní",J269,0)</f>
        <v>0</v>
      </c>
      <c r="BF269" s="249">
        <f>IF(N269="snížená",J269,0)</f>
        <v>0</v>
      </c>
      <c r="BG269" s="249">
        <f>IF(N269="zákl. přenesená",J269,0)</f>
        <v>0</v>
      </c>
      <c r="BH269" s="249">
        <f>IF(N269="sníž. přenesená",J269,0)</f>
        <v>0</v>
      </c>
      <c r="BI269" s="249">
        <f>IF(N269="nulová",J269,0)</f>
        <v>0</v>
      </c>
      <c r="BJ269" s="17" t="s">
        <v>148</v>
      </c>
      <c r="BK269" s="249">
        <f>ROUND(I269*H269,2)</f>
        <v>0</v>
      </c>
      <c r="BL269" s="17" t="s">
        <v>246</v>
      </c>
      <c r="BM269" s="248" t="s">
        <v>722</v>
      </c>
    </row>
    <row r="270" spans="1:65" s="2" customFormat="1" ht="21.75" customHeight="1">
      <c r="A270" s="38"/>
      <c r="B270" s="39"/>
      <c r="C270" s="236" t="s">
        <v>382</v>
      </c>
      <c r="D270" s="236" t="s">
        <v>143</v>
      </c>
      <c r="E270" s="237" t="s">
        <v>375</v>
      </c>
      <c r="F270" s="238" t="s">
        <v>376</v>
      </c>
      <c r="G270" s="239" t="s">
        <v>253</v>
      </c>
      <c r="H270" s="240">
        <v>1</v>
      </c>
      <c r="I270" s="241"/>
      <c r="J270" s="242">
        <f>ROUND(I270*H270,2)</f>
        <v>0</v>
      </c>
      <c r="K270" s="243"/>
      <c r="L270" s="44"/>
      <c r="M270" s="244" t="s">
        <v>1</v>
      </c>
      <c r="N270" s="245" t="s">
        <v>42</v>
      </c>
      <c r="O270" s="91"/>
      <c r="P270" s="246">
        <f>O270*H270</f>
        <v>0</v>
      </c>
      <c r="Q270" s="246">
        <v>0.00284</v>
      </c>
      <c r="R270" s="246">
        <f>Q270*H270</f>
        <v>0.00284</v>
      </c>
      <c r="S270" s="246">
        <v>0</v>
      </c>
      <c r="T270" s="24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8" t="s">
        <v>246</v>
      </c>
      <c r="AT270" s="248" t="s">
        <v>143</v>
      </c>
      <c r="AU270" s="248" t="s">
        <v>148</v>
      </c>
      <c r="AY270" s="17" t="s">
        <v>140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7" t="s">
        <v>148</v>
      </c>
      <c r="BK270" s="249">
        <f>ROUND(I270*H270,2)</f>
        <v>0</v>
      </c>
      <c r="BL270" s="17" t="s">
        <v>246</v>
      </c>
      <c r="BM270" s="248" t="s">
        <v>723</v>
      </c>
    </row>
    <row r="271" spans="1:65" s="2" customFormat="1" ht="21.75" customHeight="1">
      <c r="A271" s="38"/>
      <c r="B271" s="39"/>
      <c r="C271" s="236" t="s">
        <v>386</v>
      </c>
      <c r="D271" s="236" t="s">
        <v>143</v>
      </c>
      <c r="E271" s="237" t="s">
        <v>379</v>
      </c>
      <c r="F271" s="238" t="s">
        <v>380</v>
      </c>
      <c r="G271" s="239" t="s">
        <v>253</v>
      </c>
      <c r="H271" s="240">
        <v>1</v>
      </c>
      <c r="I271" s="241"/>
      <c r="J271" s="242">
        <f>ROUND(I271*H271,2)</f>
        <v>0</v>
      </c>
      <c r="K271" s="243"/>
      <c r="L271" s="44"/>
      <c r="M271" s="244" t="s">
        <v>1</v>
      </c>
      <c r="N271" s="245" t="s">
        <v>42</v>
      </c>
      <c r="O271" s="91"/>
      <c r="P271" s="246">
        <f>O271*H271</f>
        <v>0</v>
      </c>
      <c r="Q271" s="246">
        <v>0.00185</v>
      </c>
      <c r="R271" s="246">
        <f>Q271*H271</f>
        <v>0.00185</v>
      </c>
      <c r="S271" s="246">
        <v>0</v>
      </c>
      <c r="T271" s="24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8" t="s">
        <v>246</v>
      </c>
      <c r="AT271" s="248" t="s">
        <v>143</v>
      </c>
      <c r="AU271" s="248" t="s">
        <v>148</v>
      </c>
      <c r="AY271" s="17" t="s">
        <v>140</v>
      </c>
      <c r="BE271" s="249">
        <f>IF(N271="základní",J271,0)</f>
        <v>0</v>
      </c>
      <c r="BF271" s="249">
        <f>IF(N271="snížená",J271,0)</f>
        <v>0</v>
      </c>
      <c r="BG271" s="249">
        <f>IF(N271="zákl. přenesená",J271,0)</f>
        <v>0</v>
      </c>
      <c r="BH271" s="249">
        <f>IF(N271="sníž. přenesená",J271,0)</f>
        <v>0</v>
      </c>
      <c r="BI271" s="249">
        <f>IF(N271="nulová",J271,0)</f>
        <v>0</v>
      </c>
      <c r="BJ271" s="17" t="s">
        <v>148</v>
      </c>
      <c r="BK271" s="249">
        <f>ROUND(I271*H271,2)</f>
        <v>0</v>
      </c>
      <c r="BL271" s="17" t="s">
        <v>246</v>
      </c>
      <c r="BM271" s="248" t="s">
        <v>724</v>
      </c>
    </row>
    <row r="272" spans="1:65" s="2" customFormat="1" ht="21.75" customHeight="1">
      <c r="A272" s="38"/>
      <c r="B272" s="39"/>
      <c r="C272" s="236" t="s">
        <v>390</v>
      </c>
      <c r="D272" s="236" t="s">
        <v>143</v>
      </c>
      <c r="E272" s="237" t="s">
        <v>383</v>
      </c>
      <c r="F272" s="238" t="s">
        <v>384</v>
      </c>
      <c r="G272" s="239" t="s">
        <v>146</v>
      </c>
      <c r="H272" s="240">
        <v>1</v>
      </c>
      <c r="I272" s="241"/>
      <c r="J272" s="242">
        <f>ROUND(I272*H272,2)</f>
        <v>0</v>
      </c>
      <c r="K272" s="243"/>
      <c r="L272" s="44"/>
      <c r="M272" s="244" t="s">
        <v>1</v>
      </c>
      <c r="N272" s="245" t="s">
        <v>42</v>
      </c>
      <c r="O272" s="91"/>
      <c r="P272" s="246">
        <f>O272*H272</f>
        <v>0</v>
      </c>
      <c r="Q272" s="246">
        <v>0.00027</v>
      </c>
      <c r="R272" s="246">
        <f>Q272*H272</f>
        <v>0.00027</v>
      </c>
      <c r="S272" s="246">
        <v>0</v>
      </c>
      <c r="T272" s="24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8" t="s">
        <v>246</v>
      </c>
      <c r="AT272" s="248" t="s">
        <v>143</v>
      </c>
      <c r="AU272" s="248" t="s">
        <v>148</v>
      </c>
      <c r="AY272" s="17" t="s">
        <v>140</v>
      </c>
      <c r="BE272" s="249">
        <f>IF(N272="základní",J272,0)</f>
        <v>0</v>
      </c>
      <c r="BF272" s="249">
        <f>IF(N272="snížená",J272,0)</f>
        <v>0</v>
      </c>
      <c r="BG272" s="249">
        <f>IF(N272="zákl. přenesená",J272,0)</f>
        <v>0</v>
      </c>
      <c r="BH272" s="249">
        <f>IF(N272="sníž. přenesená",J272,0)</f>
        <v>0</v>
      </c>
      <c r="BI272" s="249">
        <f>IF(N272="nulová",J272,0)</f>
        <v>0</v>
      </c>
      <c r="BJ272" s="17" t="s">
        <v>148</v>
      </c>
      <c r="BK272" s="249">
        <f>ROUND(I272*H272,2)</f>
        <v>0</v>
      </c>
      <c r="BL272" s="17" t="s">
        <v>246</v>
      </c>
      <c r="BM272" s="248" t="s">
        <v>725</v>
      </c>
    </row>
    <row r="273" spans="1:65" s="2" customFormat="1" ht="21.75" customHeight="1">
      <c r="A273" s="38"/>
      <c r="B273" s="39"/>
      <c r="C273" s="236" t="s">
        <v>394</v>
      </c>
      <c r="D273" s="236" t="s">
        <v>143</v>
      </c>
      <c r="E273" s="237" t="s">
        <v>387</v>
      </c>
      <c r="F273" s="238" t="s">
        <v>388</v>
      </c>
      <c r="G273" s="239" t="s">
        <v>146</v>
      </c>
      <c r="H273" s="240">
        <v>1</v>
      </c>
      <c r="I273" s="241"/>
      <c r="J273" s="242">
        <f>ROUND(I273*H273,2)</f>
        <v>0</v>
      </c>
      <c r="K273" s="243"/>
      <c r="L273" s="44"/>
      <c r="M273" s="244" t="s">
        <v>1</v>
      </c>
      <c r="N273" s="245" t="s">
        <v>42</v>
      </c>
      <c r="O273" s="91"/>
      <c r="P273" s="246">
        <f>O273*H273</f>
        <v>0</v>
      </c>
      <c r="Q273" s="246">
        <v>0.00047</v>
      </c>
      <c r="R273" s="246">
        <f>Q273*H273</f>
        <v>0.00047</v>
      </c>
      <c r="S273" s="246">
        <v>0</v>
      </c>
      <c r="T273" s="24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8" t="s">
        <v>246</v>
      </c>
      <c r="AT273" s="248" t="s">
        <v>143</v>
      </c>
      <c r="AU273" s="248" t="s">
        <v>148</v>
      </c>
      <c r="AY273" s="17" t="s">
        <v>140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17" t="s">
        <v>148</v>
      </c>
      <c r="BK273" s="249">
        <f>ROUND(I273*H273,2)</f>
        <v>0</v>
      </c>
      <c r="BL273" s="17" t="s">
        <v>246</v>
      </c>
      <c r="BM273" s="248" t="s">
        <v>726</v>
      </c>
    </row>
    <row r="274" spans="1:65" s="2" customFormat="1" ht="16.5" customHeight="1">
      <c r="A274" s="38"/>
      <c r="B274" s="39"/>
      <c r="C274" s="236" t="s">
        <v>398</v>
      </c>
      <c r="D274" s="236" t="s">
        <v>143</v>
      </c>
      <c r="E274" s="237" t="s">
        <v>391</v>
      </c>
      <c r="F274" s="238" t="s">
        <v>727</v>
      </c>
      <c r="G274" s="239" t="s">
        <v>146</v>
      </c>
      <c r="H274" s="240">
        <v>1</v>
      </c>
      <c r="I274" s="241"/>
      <c r="J274" s="242">
        <f>ROUND(I274*H274,2)</f>
        <v>0</v>
      </c>
      <c r="K274" s="243"/>
      <c r="L274" s="44"/>
      <c r="M274" s="244" t="s">
        <v>1</v>
      </c>
      <c r="N274" s="245" t="s">
        <v>42</v>
      </c>
      <c r="O274" s="91"/>
      <c r="P274" s="246">
        <f>O274*H274</f>
        <v>0</v>
      </c>
      <c r="Q274" s="246">
        <v>0.001</v>
      </c>
      <c r="R274" s="246">
        <f>Q274*H274</f>
        <v>0.001</v>
      </c>
      <c r="S274" s="246">
        <v>0</v>
      </c>
      <c r="T274" s="247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8" t="s">
        <v>246</v>
      </c>
      <c r="AT274" s="248" t="s">
        <v>143</v>
      </c>
      <c r="AU274" s="248" t="s">
        <v>148</v>
      </c>
      <c r="AY274" s="17" t="s">
        <v>140</v>
      </c>
      <c r="BE274" s="249">
        <f>IF(N274="základní",J274,0)</f>
        <v>0</v>
      </c>
      <c r="BF274" s="249">
        <f>IF(N274="snížená",J274,0)</f>
        <v>0</v>
      </c>
      <c r="BG274" s="249">
        <f>IF(N274="zákl. přenesená",J274,0)</f>
        <v>0</v>
      </c>
      <c r="BH274" s="249">
        <f>IF(N274="sníž. přenesená",J274,0)</f>
        <v>0</v>
      </c>
      <c r="BI274" s="249">
        <f>IF(N274="nulová",J274,0)</f>
        <v>0</v>
      </c>
      <c r="BJ274" s="17" t="s">
        <v>148</v>
      </c>
      <c r="BK274" s="249">
        <f>ROUND(I274*H274,2)</f>
        <v>0</v>
      </c>
      <c r="BL274" s="17" t="s">
        <v>246</v>
      </c>
      <c r="BM274" s="248" t="s">
        <v>728</v>
      </c>
    </row>
    <row r="275" spans="1:65" s="2" customFormat="1" ht="16.5" customHeight="1">
      <c r="A275" s="38"/>
      <c r="B275" s="39"/>
      <c r="C275" s="236" t="s">
        <v>404</v>
      </c>
      <c r="D275" s="236" t="s">
        <v>143</v>
      </c>
      <c r="E275" s="237" t="s">
        <v>395</v>
      </c>
      <c r="F275" s="238" t="s">
        <v>396</v>
      </c>
      <c r="G275" s="239" t="s">
        <v>346</v>
      </c>
      <c r="H275" s="240">
        <v>1</v>
      </c>
      <c r="I275" s="241"/>
      <c r="J275" s="242">
        <f>ROUND(I275*H275,2)</f>
        <v>0</v>
      </c>
      <c r="K275" s="243"/>
      <c r="L275" s="44"/>
      <c r="M275" s="244" t="s">
        <v>1</v>
      </c>
      <c r="N275" s="245" t="s">
        <v>42</v>
      </c>
      <c r="O275" s="91"/>
      <c r="P275" s="246">
        <f>O275*H275</f>
        <v>0</v>
      </c>
      <c r="Q275" s="246">
        <v>0</v>
      </c>
      <c r="R275" s="246">
        <f>Q275*H275</f>
        <v>0</v>
      </c>
      <c r="S275" s="246">
        <v>0</v>
      </c>
      <c r="T275" s="24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8" t="s">
        <v>246</v>
      </c>
      <c r="AT275" s="248" t="s">
        <v>143</v>
      </c>
      <c r="AU275" s="248" t="s">
        <v>148</v>
      </c>
      <c r="AY275" s="17" t="s">
        <v>140</v>
      </c>
      <c r="BE275" s="249">
        <f>IF(N275="základní",J275,0)</f>
        <v>0</v>
      </c>
      <c r="BF275" s="249">
        <f>IF(N275="snížená",J275,0)</f>
        <v>0</v>
      </c>
      <c r="BG275" s="249">
        <f>IF(N275="zákl. přenesená",J275,0)</f>
        <v>0</v>
      </c>
      <c r="BH275" s="249">
        <f>IF(N275="sníž. přenesená",J275,0)</f>
        <v>0</v>
      </c>
      <c r="BI275" s="249">
        <f>IF(N275="nulová",J275,0)</f>
        <v>0</v>
      </c>
      <c r="BJ275" s="17" t="s">
        <v>148</v>
      </c>
      <c r="BK275" s="249">
        <f>ROUND(I275*H275,2)</f>
        <v>0</v>
      </c>
      <c r="BL275" s="17" t="s">
        <v>246</v>
      </c>
      <c r="BM275" s="248" t="s">
        <v>729</v>
      </c>
    </row>
    <row r="276" spans="1:65" s="2" customFormat="1" ht="21.75" customHeight="1">
      <c r="A276" s="38"/>
      <c r="B276" s="39"/>
      <c r="C276" s="236" t="s">
        <v>410</v>
      </c>
      <c r="D276" s="236" t="s">
        <v>143</v>
      </c>
      <c r="E276" s="237" t="s">
        <v>399</v>
      </c>
      <c r="F276" s="238" t="s">
        <v>400</v>
      </c>
      <c r="G276" s="239" t="s">
        <v>303</v>
      </c>
      <c r="H276" s="240">
        <v>0.109</v>
      </c>
      <c r="I276" s="241"/>
      <c r="J276" s="242">
        <f>ROUND(I276*H276,2)</f>
        <v>0</v>
      </c>
      <c r="K276" s="243"/>
      <c r="L276" s="44"/>
      <c r="M276" s="244" t="s">
        <v>1</v>
      </c>
      <c r="N276" s="245" t="s">
        <v>42</v>
      </c>
      <c r="O276" s="91"/>
      <c r="P276" s="246">
        <f>O276*H276</f>
        <v>0</v>
      </c>
      <c r="Q276" s="246">
        <v>0</v>
      </c>
      <c r="R276" s="246">
        <f>Q276*H276</f>
        <v>0</v>
      </c>
      <c r="S276" s="246">
        <v>0</v>
      </c>
      <c r="T276" s="24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8" t="s">
        <v>246</v>
      </c>
      <c r="AT276" s="248" t="s">
        <v>143</v>
      </c>
      <c r="AU276" s="248" t="s">
        <v>148</v>
      </c>
      <c r="AY276" s="17" t="s">
        <v>140</v>
      </c>
      <c r="BE276" s="249">
        <f>IF(N276="základní",J276,0)</f>
        <v>0</v>
      </c>
      <c r="BF276" s="249">
        <f>IF(N276="snížená",J276,0)</f>
        <v>0</v>
      </c>
      <c r="BG276" s="249">
        <f>IF(N276="zákl. přenesená",J276,0)</f>
        <v>0</v>
      </c>
      <c r="BH276" s="249">
        <f>IF(N276="sníž. přenesená",J276,0)</f>
        <v>0</v>
      </c>
      <c r="BI276" s="249">
        <f>IF(N276="nulová",J276,0)</f>
        <v>0</v>
      </c>
      <c r="BJ276" s="17" t="s">
        <v>148</v>
      </c>
      <c r="BK276" s="249">
        <f>ROUND(I276*H276,2)</f>
        <v>0</v>
      </c>
      <c r="BL276" s="17" t="s">
        <v>246</v>
      </c>
      <c r="BM276" s="248" t="s">
        <v>730</v>
      </c>
    </row>
    <row r="277" spans="1:63" s="12" customFormat="1" ht="22.8" customHeight="1">
      <c r="A277" s="12"/>
      <c r="B277" s="220"/>
      <c r="C277" s="221"/>
      <c r="D277" s="222" t="s">
        <v>75</v>
      </c>
      <c r="E277" s="234" t="s">
        <v>402</v>
      </c>
      <c r="F277" s="234" t="s">
        <v>403</v>
      </c>
      <c r="G277" s="221"/>
      <c r="H277" s="221"/>
      <c r="I277" s="224"/>
      <c r="J277" s="235">
        <f>BK277</f>
        <v>0</v>
      </c>
      <c r="K277" s="221"/>
      <c r="L277" s="226"/>
      <c r="M277" s="227"/>
      <c r="N277" s="228"/>
      <c r="O277" s="228"/>
      <c r="P277" s="229">
        <f>SUM(P278:P285)</f>
        <v>0</v>
      </c>
      <c r="Q277" s="228"/>
      <c r="R277" s="229">
        <f>SUM(R278:R285)</f>
        <v>0.4998369999999999</v>
      </c>
      <c r="S277" s="228"/>
      <c r="T277" s="230">
        <f>SUM(T278:T285)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31" t="s">
        <v>148</v>
      </c>
      <c r="AT277" s="232" t="s">
        <v>75</v>
      </c>
      <c r="AU277" s="232" t="s">
        <v>84</v>
      </c>
      <c r="AY277" s="231" t="s">
        <v>140</v>
      </c>
      <c r="BK277" s="233">
        <f>SUM(BK278:BK285)</f>
        <v>0</v>
      </c>
    </row>
    <row r="278" spans="1:65" s="2" customFormat="1" ht="21.75" customHeight="1">
      <c r="A278" s="38"/>
      <c r="B278" s="39"/>
      <c r="C278" s="236" t="s">
        <v>415</v>
      </c>
      <c r="D278" s="236" t="s">
        <v>143</v>
      </c>
      <c r="E278" s="237" t="s">
        <v>405</v>
      </c>
      <c r="F278" s="238" t="s">
        <v>406</v>
      </c>
      <c r="G278" s="239" t="s">
        <v>155</v>
      </c>
      <c r="H278" s="240">
        <v>34.9</v>
      </c>
      <c r="I278" s="241"/>
      <c r="J278" s="242">
        <f>ROUND(I278*H278,2)</f>
        <v>0</v>
      </c>
      <c r="K278" s="243"/>
      <c r="L278" s="44"/>
      <c r="M278" s="244" t="s">
        <v>1</v>
      </c>
      <c r="N278" s="245" t="s">
        <v>42</v>
      </c>
      <c r="O278" s="91"/>
      <c r="P278" s="246">
        <f>O278*H278</f>
        <v>0</v>
      </c>
      <c r="Q278" s="246">
        <v>0.01223</v>
      </c>
      <c r="R278" s="246">
        <f>Q278*H278</f>
        <v>0.42682699999999996</v>
      </c>
      <c r="S278" s="246">
        <v>0</v>
      </c>
      <c r="T278" s="247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8" t="s">
        <v>246</v>
      </c>
      <c r="AT278" s="248" t="s">
        <v>143</v>
      </c>
      <c r="AU278" s="248" t="s">
        <v>148</v>
      </c>
      <c r="AY278" s="17" t="s">
        <v>140</v>
      </c>
      <c r="BE278" s="249">
        <f>IF(N278="základní",J278,0)</f>
        <v>0</v>
      </c>
      <c r="BF278" s="249">
        <f>IF(N278="snížená",J278,0)</f>
        <v>0</v>
      </c>
      <c r="BG278" s="249">
        <f>IF(N278="zákl. přenesená",J278,0)</f>
        <v>0</v>
      </c>
      <c r="BH278" s="249">
        <f>IF(N278="sníž. přenesená",J278,0)</f>
        <v>0</v>
      </c>
      <c r="BI278" s="249">
        <f>IF(N278="nulová",J278,0)</f>
        <v>0</v>
      </c>
      <c r="BJ278" s="17" t="s">
        <v>148</v>
      </c>
      <c r="BK278" s="249">
        <f>ROUND(I278*H278,2)</f>
        <v>0</v>
      </c>
      <c r="BL278" s="17" t="s">
        <v>246</v>
      </c>
      <c r="BM278" s="248" t="s">
        <v>731</v>
      </c>
    </row>
    <row r="279" spans="1:51" s="14" customFormat="1" ht="12">
      <c r="A279" s="14"/>
      <c r="B279" s="262"/>
      <c r="C279" s="263"/>
      <c r="D279" s="252" t="s">
        <v>157</v>
      </c>
      <c r="E279" s="264" t="s">
        <v>1</v>
      </c>
      <c r="F279" s="265" t="s">
        <v>732</v>
      </c>
      <c r="G279" s="263"/>
      <c r="H279" s="264" t="s">
        <v>1</v>
      </c>
      <c r="I279" s="266"/>
      <c r="J279" s="263"/>
      <c r="K279" s="263"/>
      <c r="L279" s="267"/>
      <c r="M279" s="268"/>
      <c r="N279" s="269"/>
      <c r="O279" s="269"/>
      <c r="P279" s="269"/>
      <c r="Q279" s="269"/>
      <c r="R279" s="269"/>
      <c r="S279" s="269"/>
      <c r="T279" s="27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1" t="s">
        <v>157</v>
      </c>
      <c r="AU279" s="271" t="s">
        <v>148</v>
      </c>
      <c r="AV279" s="14" t="s">
        <v>84</v>
      </c>
      <c r="AW279" s="14" t="s">
        <v>32</v>
      </c>
      <c r="AX279" s="14" t="s">
        <v>76</v>
      </c>
      <c r="AY279" s="271" t="s">
        <v>140</v>
      </c>
    </row>
    <row r="280" spans="1:51" s="13" customFormat="1" ht="12">
      <c r="A280" s="13"/>
      <c r="B280" s="250"/>
      <c r="C280" s="251"/>
      <c r="D280" s="252" t="s">
        <v>157</v>
      </c>
      <c r="E280" s="253" t="s">
        <v>1</v>
      </c>
      <c r="F280" s="254" t="s">
        <v>733</v>
      </c>
      <c r="G280" s="251"/>
      <c r="H280" s="255">
        <v>34.9</v>
      </c>
      <c r="I280" s="256"/>
      <c r="J280" s="251"/>
      <c r="K280" s="251"/>
      <c r="L280" s="257"/>
      <c r="M280" s="258"/>
      <c r="N280" s="259"/>
      <c r="O280" s="259"/>
      <c r="P280" s="259"/>
      <c r="Q280" s="259"/>
      <c r="R280" s="259"/>
      <c r="S280" s="259"/>
      <c r="T280" s="26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1" t="s">
        <v>157</v>
      </c>
      <c r="AU280" s="261" t="s">
        <v>148</v>
      </c>
      <c r="AV280" s="13" t="s">
        <v>148</v>
      </c>
      <c r="AW280" s="13" t="s">
        <v>32</v>
      </c>
      <c r="AX280" s="13" t="s">
        <v>84</v>
      </c>
      <c r="AY280" s="261" t="s">
        <v>140</v>
      </c>
    </row>
    <row r="281" spans="1:65" s="2" customFormat="1" ht="21.75" customHeight="1">
      <c r="A281" s="38"/>
      <c r="B281" s="39"/>
      <c r="C281" s="236" t="s">
        <v>420</v>
      </c>
      <c r="D281" s="236" t="s">
        <v>143</v>
      </c>
      <c r="E281" s="237" t="s">
        <v>411</v>
      </c>
      <c r="F281" s="238" t="s">
        <v>412</v>
      </c>
      <c r="G281" s="239" t="s">
        <v>155</v>
      </c>
      <c r="H281" s="240">
        <v>5.5</v>
      </c>
      <c r="I281" s="241"/>
      <c r="J281" s="242">
        <f>ROUND(I281*H281,2)</f>
        <v>0</v>
      </c>
      <c r="K281" s="243"/>
      <c r="L281" s="44"/>
      <c r="M281" s="244" t="s">
        <v>1</v>
      </c>
      <c r="N281" s="245" t="s">
        <v>42</v>
      </c>
      <c r="O281" s="91"/>
      <c r="P281" s="246">
        <f>O281*H281</f>
        <v>0</v>
      </c>
      <c r="Q281" s="246">
        <v>0.01254</v>
      </c>
      <c r="R281" s="246">
        <f>Q281*H281</f>
        <v>0.06897</v>
      </c>
      <c r="S281" s="246">
        <v>0</v>
      </c>
      <c r="T281" s="24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8" t="s">
        <v>246</v>
      </c>
      <c r="AT281" s="248" t="s">
        <v>143</v>
      </c>
      <c r="AU281" s="248" t="s">
        <v>148</v>
      </c>
      <c r="AY281" s="17" t="s">
        <v>140</v>
      </c>
      <c r="BE281" s="249">
        <f>IF(N281="základní",J281,0)</f>
        <v>0</v>
      </c>
      <c r="BF281" s="249">
        <f>IF(N281="snížená",J281,0)</f>
        <v>0</v>
      </c>
      <c r="BG281" s="249">
        <f>IF(N281="zákl. přenesená",J281,0)</f>
        <v>0</v>
      </c>
      <c r="BH281" s="249">
        <f>IF(N281="sníž. přenesená",J281,0)</f>
        <v>0</v>
      </c>
      <c r="BI281" s="249">
        <f>IF(N281="nulová",J281,0)</f>
        <v>0</v>
      </c>
      <c r="BJ281" s="17" t="s">
        <v>148</v>
      </c>
      <c r="BK281" s="249">
        <f>ROUND(I281*H281,2)</f>
        <v>0</v>
      </c>
      <c r="BL281" s="17" t="s">
        <v>246</v>
      </c>
      <c r="BM281" s="248" t="s">
        <v>734</v>
      </c>
    </row>
    <row r="282" spans="1:51" s="13" customFormat="1" ht="12">
      <c r="A282" s="13"/>
      <c r="B282" s="250"/>
      <c r="C282" s="251"/>
      <c r="D282" s="252" t="s">
        <v>157</v>
      </c>
      <c r="E282" s="253" t="s">
        <v>1</v>
      </c>
      <c r="F282" s="254" t="s">
        <v>735</v>
      </c>
      <c r="G282" s="251"/>
      <c r="H282" s="255">
        <v>5.5</v>
      </c>
      <c r="I282" s="256"/>
      <c r="J282" s="251"/>
      <c r="K282" s="251"/>
      <c r="L282" s="257"/>
      <c r="M282" s="258"/>
      <c r="N282" s="259"/>
      <c r="O282" s="259"/>
      <c r="P282" s="259"/>
      <c r="Q282" s="259"/>
      <c r="R282" s="259"/>
      <c r="S282" s="259"/>
      <c r="T282" s="26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1" t="s">
        <v>157</v>
      </c>
      <c r="AU282" s="261" t="s">
        <v>148</v>
      </c>
      <c r="AV282" s="13" t="s">
        <v>148</v>
      </c>
      <c r="AW282" s="13" t="s">
        <v>32</v>
      </c>
      <c r="AX282" s="13" t="s">
        <v>84</v>
      </c>
      <c r="AY282" s="261" t="s">
        <v>140</v>
      </c>
    </row>
    <row r="283" spans="1:65" s="2" customFormat="1" ht="16.5" customHeight="1">
      <c r="A283" s="38"/>
      <c r="B283" s="39"/>
      <c r="C283" s="236" t="s">
        <v>426</v>
      </c>
      <c r="D283" s="236" t="s">
        <v>143</v>
      </c>
      <c r="E283" s="237" t="s">
        <v>416</v>
      </c>
      <c r="F283" s="238" t="s">
        <v>417</v>
      </c>
      <c r="G283" s="239" t="s">
        <v>155</v>
      </c>
      <c r="H283" s="240">
        <v>40.4</v>
      </c>
      <c r="I283" s="241"/>
      <c r="J283" s="242">
        <f>ROUND(I283*H283,2)</f>
        <v>0</v>
      </c>
      <c r="K283" s="243"/>
      <c r="L283" s="44"/>
      <c r="M283" s="244" t="s">
        <v>1</v>
      </c>
      <c r="N283" s="245" t="s">
        <v>42</v>
      </c>
      <c r="O283" s="91"/>
      <c r="P283" s="246">
        <f>O283*H283</f>
        <v>0</v>
      </c>
      <c r="Q283" s="246">
        <v>0.0001</v>
      </c>
      <c r="R283" s="246">
        <f>Q283*H283</f>
        <v>0.00404</v>
      </c>
      <c r="S283" s="246">
        <v>0</v>
      </c>
      <c r="T283" s="24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8" t="s">
        <v>246</v>
      </c>
      <c r="AT283" s="248" t="s">
        <v>143</v>
      </c>
      <c r="AU283" s="248" t="s">
        <v>148</v>
      </c>
      <c r="AY283" s="17" t="s">
        <v>140</v>
      </c>
      <c r="BE283" s="249">
        <f>IF(N283="základní",J283,0)</f>
        <v>0</v>
      </c>
      <c r="BF283" s="249">
        <f>IF(N283="snížená",J283,0)</f>
        <v>0</v>
      </c>
      <c r="BG283" s="249">
        <f>IF(N283="zákl. přenesená",J283,0)</f>
        <v>0</v>
      </c>
      <c r="BH283" s="249">
        <f>IF(N283="sníž. přenesená",J283,0)</f>
        <v>0</v>
      </c>
      <c r="BI283" s="249">
        <f>IF(N283="nulová",J283,0)</f>
        <v>0</v>
      </c>
      <c r="BJ283" s="17" t="s">
        <v>148</v>
      </c>
      <c r="BK283" s="249">
        <f>ROUND(I283*H283,2)</f>
        <v>0</v>
      </c>
      <c r="BL283" s="17" t="s">
        <v>246</v>
      </c>
      <c r="BM283" s="248" t="s">
        <v>736</v>
      </c>
    </row>
    <row r="284" spans="1:51" s="13" customFormat="1" ht="12">
      <c r="A284" s="13"/>
      <c r="B284" s="250"/>
      <c r="C284" s="251"/>
      <c r="D284" s="252" t="s">
        <v>157</v>
      </c>
      <c r="E284" s="253" t="s">
        <v>1</v>
      </c>
      <c r="F284" s="254" t="s">
        <v>737</v>
      </c>
      <c r="G284" s="251"/>
      <c r="H284" s="255">
        <v>40.4</v>
      </c>
      <c r="I284" s="256"/>
      <c r="J284" s="251"/>
      <c r="K284" s="251"/>
      <c r="L284" s="257"/>
      <c r="M284" s="258"/>
      <c r="N284" s="259"/>
      <c r="O284" s="259"/>
      <c r="P284" s="259"/>
      <c r="Q284" s="259"/>
      <c r="R284" s="259"/>
      <c r="S284" s="259"/>
      <c r="T284" s="26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1" t="s">
        <v>157</v>
      </c>
      <c r="AU284" s="261" t="s">
        <v>148</v>
      </c>
      <c r="AV284" s="13" t="s">
        <v>148</v>
      </c>
      <c r="AW284" s="13" t="s">
        <v>32</v>
      </c>
      <c r="AX284" s="13" t="s">
        <v>84</v>
      </c>
      <c r="AY284" s="261" t="s">
        <v>140</v>
      </c>
    </row>
    <row r="285" spans="1:65" s="2" customFormat="1" ht="21.75" customHeight="1">
      <c r="A285" s="38"/>
      <c r="B285" s="39"/>
      <c r="C285" s="236" t="s">
        <v>430</v>
      </c>
      <c r="D285" s="236" t="s">
        <v>143</v>
      </c>
      <c r="E285" s="237" t="s">
        <v>421</v>
      </c>
      <c r="F285" s="238" t="s">
        <v>422</v>
      </c>
      <c r="G285" s="239" t="s">
        <v>303</v>
      </c>
      <c r="H285" s="240">
        <v>0.5</v>
      </c>
      <c r="I285" s="241"/>
      <c r="J285" s="242">
        <f>ROUND(I285*H285,2)</f>
        <v>0</v>
      </c>
      <c r="K285" s="243"/>
      <c r="L285" s="44"/>
      <c r="M285" s="244" t="s">
        <v>1</v>
      </c>
      <c r="N285" s="245" t="s">
        <v>42</v>
      </c>
      <c r="O285" s="91"/>
      <c r="P285" s="246">
        <f>O285*H285</f>
        <v>0</v>
      </c>
      <c r="Q285" s="246">
        <v>0</v>
      </c>
      <c r="R285" s="246">
        <f>Q285*H285</f>
        <v>0</v>
      </c>
      <c r="S285" s="246">
        <v>0</v>
      </c>
      <c r="T285" s="24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8" t="s">
        <v>246</v>
      </c>
      <c r="AT285" s="248" t="s">
        <v>143</v>
      </c>
      <c r="AU285" s="248" t="s">
        <v>148</v>
      </c>
      <c r="AY285" s="17" t="s">
        <v>140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17" t="s">
        <v>148</v>
      </c>
      <c r="BK285" s="249">
        <f>ROUND(I285*H285,2)</f>
        <v>0</v>
      </c>
      <c r="BL285" s="17" t="s">
        <v>246</v>
      </c>
      <c r="BM285" s="248" t="s">
        <v>738</v>
      </c>
    </row>
    <row r="286" spans="1:63" s="12" customFormat="1" ht="22.8" customHeight="1">
      <c r="A286" s="12"/>
      <c r="B286" s="220"/>
      <c r="C286" s="221"/>
      <c r="D286" s="222" t="s">
        <v>75</v>
      </c>
      <c r="E286" s="234" t="s">
        <v>424</v>
      </c>
      <c r="F286" s="234" t="s">
        <v>425</v>
      </c>
      <c r="G286" s="221"/>
      <c r="H286" s="221"/>
      <c r="I286" s="224"/>
      <c r="J286" s="235">
        <f>BK286</f>
        <v>0</v>
      </c>
      <c r="K286" s="221"/>
      <c r="L286" s="226"/>
      <c r="M286" s="227"/>
      <c r="N286" s="228"/>
      <c r="O286" s="228"/>
      <c r="P286" s="229">
        <f>SUM(P287:P296)</f>
        <v>0</v>
      </c>
      <c r="Q286" s="228"/>
      <c r="R286" s="229">
        <f>SUM(R287:R296)</f>
        <v>0.23471999999999998</v>
      </c>
      <c r="S286" s="228"/>
      <c r="T286" s="230">
        <f>SUM(T287:T296)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31" t="s">
        <v>148</v>
      </c>
      <c r="AT286" s="232" t="s">
        <v>75</v>
      </c>
      <c r="AU286" s="232" t="s">
        <v>84</v>
      </c>
      <c r="AY286" s="231" t="s">
        <v>140</v>
      </c>
      <c r="BK286" s="233">
        <f>SUM(BK287:BK296)</f>
        <v>0</v>
      </c>
    </row>
    <row r="287" spans="1:65" s="2" customFormat="1" ht="21.75" customHeight="1">
      <c r="A287" s="38"/>
      <c r="B287" s="39"/>
      <c r="C287" s="236" t="s">
        <v>435</v>
      </c>
      <c r="D287" s="236" t="s">
        <v>143</v>
      </c>
      <c r="E287" s="237" t="s">
        <v>427</v>
      </c>
      <c r="F287" s="238" t="s">
        <v>428</v>
      </c>
      <c r="G287" s="239" t="s">
        <v>146</v>
      </c>
      <c r="H287" s="240">
        <v>3</v>
      </c>
      <c r="I287" s="241"/>
      <c r="J287" s="242">
        <f>ROUND(I287*H287,2)</f>
        <v>0</v>
      </c>
      <c r="K287" s="243"/>
      <c r="L287" s="44"/>
      <c r="M287" s="244" t="s">
        <v>1</v>
      </c>
      <c r="N287" s="245" t="s">
        <v>42</v>
      </c>
      <c r="O287" s="91"/>
      <c r="P287" s="246">
        <f>O287*H287</f>
        <v>0</v>
      </c>
      <c r="Q287" s="246">
        <v>0</v>
      </c>
      <c r="R287" s="246">
        <f>Q287*H287</f>
        <v>0</v>
      </c>
      <c r="S287" s="246">
        <v>0</v>
      </c>
      <c r="T287" s="24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8" t="s">
        <v>246</v>
      </c>
      <c r="AT287" s="248" t="s">
        <v>143</v>
      </c>
      <c r="AU287" s="248" t="s">
        <v>148</v>
      </c>
      <c r="AY287" s="17" t="s">
        <v>140</v>
      </c>
      <c r="BE287" s="249">
        <f>IF(N287="základní",J287,0)</f>
        <v>0</v>
      </c>
      <c r="BF287" s="249">
        <f>IF(N287="snížená",J287,0)</f>
        <v>0</v>
      </c>
      <c r="BG287" s="249">
        <f>IF(N287="zákl. přenesená",J287,0)</f>
        <v>0</v>
      </c>
      <c r="BH287" s="249">
        <f>IF(N287="sníž. přenesená",J287,0)</f>
        <v>0</v>
      </c>
      <c r="BI287" s="249">
        <f>IF(N287="nulová",J287,0)</f>
        <v>0</v>
      </c>
      <c r="BJ287" s="17" t="s">
        <v>148</v>
      </c>
      <c r="BK287" s="249">
        <f>ROUND(I287*H287,2)</f>
        <v>0</v>
      </c>
      <c r="BL287" s="17" t="s">
        <v>246</v>
      </c>
      <c r="BM287" s="248" t="s">
        <v>739</v>
      </c>
    </row>
    <row r="288" spans="1:65" s="2" customFormat="1" ht="16.5" customHeight="1">
      <c r="A288" s="38"/>
      <c r="B288" s="39"/>
      <c r="C288" s="283" t="s">
        <v>439</v>
      </c>
      <c r="D288" s="283" t="s">
        <v>431</v>
      </c>
      <c r="E288" s="284" t="s">
        <v>432</v>
      </c>
      <c r="F288" s="285" t="s">
        <v>433</v>
      </c>
      <c r="G288" s="286" t="s">
        <v>146</v>
      </c>
      <c r="H288" s="287">
        <v>3</v>
      </c>
      <c r="I288" s="288"/>
      <c r="J288" s="289">
        <f>ROUND(I288*H288,2)</f>
        <v>0</v>
      </c>
      <c r="K288" s="290"/>
      <c r="L288" s="291"/>
      <c r="M288" s="292" t="s">
        <v>1</v>
      </c>
      <c r="N288" s="293" t="s">
        <v>42</v>
      </c>
      <c r="O288" s="91"/>
      <c r="P288" s="246">
        <f>O288*H288</f>
        <v>0</v>
      </c>
      <c r="Q288" s="246">
        <v>0.016</v>
      </c>
      <c r="R288" s="246">
        <f>Q288*H288</f>
        <v>0.048</v>
      </c>
      <c r="S288" s="246">
        <v>0</v>
      </c>
      <c r="T288" s="24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8" t="s">
        <v>313</v>
      </c>
      <c r="AT288" s="248" t="s">
        <v>431</v>
      </c>
      <c r="AU288" s="248" t="s">
        <v>148</v>
      </c>
      <c r="AY288" s="17" t="s">
        <v>140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17" t="s">
        <v>148</v>
      </c>
      <c r="BK288" s="249">
        <f>ROUND(I288*H288,2)</f>
        <v>0</v>
      </c>
      <c r="BL288" s="17" t="s">
        <v>246</v>
      </c>
      <c r="BM288" s="248" t="s">
        <v>740</v>
      </c>
    </row>
    <row r="289" spans="1:65" s="2" customFormat="1" ht="16.5" customHeight="1">
      <c r="A289" s="38"/>
      <c r="B289" s="39"/>
      <c r="C289" s="236" t="s">
        <v>443</v>
      </c>
      <c r="D289" s="236" t="s">
        <v>143</v>
      </c>
      <c r="E289" s="237" t="s">
        <v>436</v>
      </c>
      <c r="F289" s="238" t="s">
        <v>437</v>
      </c>
      <c r="G289" s="239" t="s">
        <v>146</v>
      </c>
      <c r="H289" s="240">
        <v>3</v>
      </c>
      <c r="I289" s="241"/>
      <c r="J289" s="242">
        <f>ROUND(I289*H289,2)</f>
        <v>0</v>
      </c>
      <c r="K289" s="243"/>
      <c r="L289" s="44"/>
      <c r="M289" s="244" t="s">
        <v>1</v>
      </c>
      <c r="N289" s="245" t="s">
        <v>42</v>
      </c>
      <c r="O289" s="91"/>
      <c r="P289" s="246">
        <f>O289*H289</f>
        <v>0</v>
      </c>
      <c r="Q289" s="246">
        <v>0</v>
      </c>
      <c r="R289" s="246">
        <f>Q289*H289</f>
        <v>0</v>
      </c>
      <c r="S289" s="246">
        <v>0</v>
      </c>
      <c r="T289" s="247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8" t="s">
        <v>246</v>
      </c>
      <c r="AT289" s="248" t="s">
        <v>143</v>
      </c>
      <c r="AU289" s="248" t="s">
        <v>148</v>
      </c>
      <c r="AY289" s="17" t="s">
        <v>140</v>
      </c>
      <c r="BE289" s="249">
        <f>IF(N289="základní",J289,0)</f>
        <v>0</v>
      </c>
      <c r="BF289" s="249">
        <f>IF(N289="snížená",J289,0)</f>
        <v>0</v>
      </c>
      <c r="BG289" s="249">
        <f>IF(N289="zákl. přenesená",J289,0)</f>
        <v>0</v>
      </c>
      <c r="BH289" s="249">
        <f>IF(N289="sníž. přenesená",J289,0)</f>
        <v>0</v>
      </c>
      <c r="BI289" s="249">
        <f>IF(N289="nulová",J289,0)</f>
        <v>0</v>
      </c>
      <c r="BJ289" s="17" t="s">
        <v>148</v>
      </c>
      <c r="BK289" s="249">
        <f>ROUND(I289*H289,2)</f>
        <v>0</v>
      </c>
      <c r="BL289" s="17" t="s">
        <v>246</v>
      </c>
      <c r="BM289" s="248" t="s">
        <v>741</v>
      </c>
    </row>
    <row r="290" spans="1:65" s="2" customFormat="1" ht="21.75" customHeight="1">
      <c r="A290" s="38"/>
      <c r="B290" s="39"/>
      <c r="C290" s="283" t="s">
        <v>447</v>
      </c>
      <c r="D290" s="283" t="s">
        <v>431</v>
      </c>
      <c r="E290" s="284" t="s">
        <v>440</v>
      </c>
      <c r="F290" s="285" t="s">
        <v>441</v>
      </c>
      <c r="G290" s="286" t="s">
        <v>146</v>
      </c>
      <c r="H290" s="287">
        <v>3</v>
      </c>
      <c r="I290" s="288"/>
      <c r="J290" s="289">
        <f>ROUND(I290*H290,2)</f>
        <v>0</v>
      </c>
      <c r="K290" s="290"/>
      <c r="L290" s="291"/>
      <c r="M290" s="292" t="s">
        <v>1</v>
      </c>
      <c r="N290" s="293" t="s">
        <v>42</v>
      </c>
      <c r="O290" s="91"/>
      <c r="P290" s="246">
        <f>O290*H290</f>
        <v>0</v>
      </c>
      <c r="Q290" s="246">
        <v>0.0012</v>
      </c>
      <c r="R290" s="246">
        <f>Q290*H290</f>
        <v>0.0036</v>
      </c>
      <c r="S290" s="246">
        <v>0</v>
      </c>
      <c r="T290" s="24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8" t="s">
        <v>313</v>
      </c>
      <c r="AT290" s="248" t="s">
        <v>431</v>
      </c>
      <c r="AU290" s="248" t="s">
        <v>148</v>
      </c>
      <c r="AY290" s="17" t="s">
        <v>140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7" t="s">
        <v>148</v>
      </c>
      <c r="BK290" s="249">
        <f>ROUND(I290*H290,2)</f>
        <v>0</v>
      </c>
      <c r="BL290" s="17" t="s">
        <v>246</v>
      </c>
      <c r="BM290" s="248" t="s">
        <v>742</v>
      </c>
    </row>
    <row r="291" spans="1:65" s="2" customFormat="1" ht="21.75" customHeight="1">
      <c r="A291" s="38"/>
      <c r="B291" s="39"/>
      <c r="C291" s="236" t="s">
        <v>451</v>
      </c>
      <c r="D291" s="236" t="s">
        <v>143</v>
      </c>
      <c r="E291" s="237" t="s">
        <v>444</v>
      </c>
      <c r="F291" s="238" t="s">
        <v>445</v>
      </c>
      <c r="G291" s="239" t="s">
        <v>146</v>
      </c>
      <c r="H291" s="240">
        <v>1</v>
      </c>
      <c r="I291" s="241"/>
      <c r="J291" s="242">
        <f>ROUND(I291*H291,2)</f>
        <v>0</v>
      </c>
      <c r="K291" s="243"/>
      <c r="L291" s="44"/>
      <c r="M291" s="244" t="s">
        <v>1</v>
      </c>
      <c r="N291" s="245" t="s">
        <v>42</v>
      </c>
      <c r="O291" s="91"/>
      <c r="P291" s="246">
        <f>O291*H291</f>
        <v>0</v>
      </c>
      <c r="Q291" s="246">
        <v>0.00047</v>
      </c>
      <c r="R291" s="246">
        <f>Q291*H291</f>
        <v>0.00047</v>
      </c>
      <c r="S291" s="246">
        <v>0</v>
      </c>
      <c r="T291" s="24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8" t="s">
        <v>246</v>
      </c>
      <c r="AT291" s="248" t="s">
        <v>143</v>
      </c>
      <c r="AU291" s="248" t="s">
        <v>148</v>
      </c>
      <c r="AY291" s="17" t="s">
        <v>140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17" t="s">
        <v>148</v>
      </c>
      <c r="BK291" s="249">
        <f>ROUND(I291*H291,2)</f>
        <v>0</v>
      </c>
      <c r="BL291" s="17" t="s">
        <v>246</v>
      </c>
      <c r="BM291" s="248" t="s">
        <v>743</v>
      </c>
    </row>
    <row r="292" spans="1:65" s="2" customFormat="1" ht="21.75" customHeight="1">
      <c r="A292" s="38"/>
      <c r="B292" s="39"/>
      <c r="C292" s="283" t="s">
        <v>455</v>
      </c>
      <c r="D292" s="283" t="s">
        <v>431</v>
      </c>
      <c r="E292" s="284" t="s">
        <v>448</v>
      </c>
      <c r="F292" s="285" t="s">
        <v>449</v>
      </c>
      <c r="G292" s="286" t="s">
        <v>146</v>
      </c>
      <c r="H292" s="287">
        <v>1</v>
      </c>
      <c r="I292" s="288"/>
      <c r="J292" s="289">
        <f>ROUND(I292*H292,2)</f>
        <v>0</v>
      </c>
      <c r="K292" s="290"/>
      <c r="L292" s="291"/>
      <c r="M292" s="292" t="s">
        <v>1</v>
      </c>
      <c r="N292" s="293" t="s">
        <v>42</v>
      </c>
      <c r="O292" s="91"/>
      <c r="P292" s="246">
        <f>O292*H292</f>
        <v>0</v>
      </c>
      <c r="Q292" s="246">
        <v>0.016</v>
      </c>
      <c r="R292" s="246">
        <f>Q292*H292</f>
        <v>0.016</v>
      </c>
      <c r="S292" s="246">
        <v>0</v>
      </c>
      <c r="T292" s="24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8" t="s">
        <v>313</v>
      </c>
      <c r="AT292" s="248" t="s">
        <v>431</v>
      </c>
      <c r="AU292" s="248" t="s">
        <v>148</v>
      </c>
      <c r="AY292" s="17" t="s">
        <v>140</v>
      </c>
      <c r="BE292" s="249">
        <f>IF(N292="základní",J292,0)</f>
        <v>0</v>
      </c>
      <c r="BF292" s="249">
        <f>IF(N292="snížená",J292,0)</f>
        <v>0</v>
      </c>
      <c r="BG292" s="249">
        <f>IF(N292="zákl. přenesená",J292,0)</f>
        <v>0</v>
      </c>
      <c r="BH292" s="249">
        <f>IF(N292="sníž. přenesená",J292,0)</f>
        <v>0</v>
      </c>
      <c r="BI292" s="249">
        <f>IF(N292="nulová",J292,0)</f>
        <v>0</v>
      </c>
      <c r="BJ292" s="17" t="s">
        <v>148</v>
      </c>
      <c r="BK292" s="249">
        <f>ROUND(I292*H292,2)</f>
        <v>0</v>
      </c>
      <c r="BL292" s="17" t="s">
        <v>246</v>
      </c>
      <c r="BM292" s="248" t="s">
        <v>744</v>
      </c>
    </row>
    <row r="293" spans="1:65" s="2" customFormat="1" ht="21.75" customHeight="1">
      <c r="A293" s="38"/>
      <c r="B293" s="39"/>
      <c r="C293" s="236" t="s">
        <v>461</v>
      </c>
      <c r="D293" s="236" t="s">
        <v>143</v>
      </c>
      <c r="E293" s="237" t="s">
        <v>745</v>
      </c>
      <c r="F293" s="238" t="s">
        <v>746</v>
      </c>
      <c r="G293" s="239" t="s">
        <v>146</v>
      </c>
      <c r="H293" s="240">
        <v>3</v>
      </c>
      <c r="I293" s="241"/>
      <c r="J293" s="242">
        <f>ROUND(I293*H293,2)</f>
        <v>0</v>
      </c>
      <c r="K293" s="243"/>
      <c r="L293" s="44"/>
      <c r="M293" s="244" t="s">
        <v>1</v>
      </c>
      <c r="N293" s="245" t="s">
        <v>42</v>
      </c>
      <c r="O293" s="91"/>
      <c r="P293" s="246">
        <f>O293*H293</f>
        <v>0</v>
      </c>
      <c r="Q293" s="246">
        <v>0.00055</v>
      </c>
      <c r="R293" s="246">
        <f>Q293*H293</f>
        <v>0.00165</v>
      </c>
      <c r="S293" s="246">
        <v>0</v>
      </c>
      <c r="T293" s="247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8" t="s">
        <v>246</v>
      </c>
      <c r="AT293" s="248" t="s">
        <v>143</v>
      </c>
      <c r="AU293" s="248" t="s">
        <v>148</v>
      </c>
      <c r="AY293" s="17" t="s">
        <v>140</v>
      </c>
      <c r="BE293" s="249">
        <f>IF(N293="základní",J293,0)</f>
        <v>0</v>
      </c>
      <c r="BF293" s="249">
        <f>IF(N293="snížená",J293,0)</f>
        <v>0</v>
      </c>
      <c r="BG293" s="249">
        <f>IF(N293="zákl. přenesená",J293,0)</f>
        <v>0</v>
      </c>
      <c r="BH293" s="249">
        <f>IF(N293="sníž. přenesená",J293,0)</f>
        <v>0</v>
      </c>
      <c r="BI293" s="249">
        <f>IF(N293="nulová",J293,0)</f>
        <v>0</v>
      </c>
      <c r="BJ293" s="17" t="s">
        <v>148</v>
      </c>
      <c r="BK293" s="249">
        <f>ROUND(I293*H293,2)</f>
        <v>0</v>
      </c>
      <c r="BL293" s="17" t="s">
        <v>246</v>
      </c>
      <c r="BM293" s="248" t="s">
        <v>747</v>
      </c>
    </row>
    <row r="294" spans="1:65" s="2" customFormat="1" ht="21.75" customHeight="1">
      <c r="A294" s="38"/>
      <c r="B294" s="39"/>
      <c r="C294" s="283" t="s">
        <v>466</v>
      </c>
      <c r="D294" s="283" t="s">
        <v>431</v>
      </c>
      <c r="E294" s="284" t="s">
        <v>748</v>
      </c>
      <c r="F294" s="285" t="s">
        <v>749</v>
      </c>
      <c r="G294" s="286" t="s">
        <v>146</v>
      </c>
      <c r="H294" s="287">
        <v>3</v>
      </c>
      <c r="I294" s="288"/>
      <c r="J294" s="289">
        <f>ROUND(I294*H294,2)</f>
        <v>0</v>
      </c>
      <c r="K294" s="290"/>
      <c r="L294" s="291"/>
      <c r="M294" s="292" t="s">
        <v>1</v>
      </c>
      <c r="N294" s="293" t="s">
        <v>42</v>
      </c>
      <c r="O294" s="91"/>
      <c r="P294" s="246">
        <f>O294*H294</f>
        <v>0</v>
      </c>
      <c r="Q294" s="246">
        <v>0.015</v>
      </c>
      <c r="R294" s="246">
        <f>Q294*H294</f>
        <v>0.045</v>
      </c>
      <c r="S294" s="246">
        <v>0</v>
      </c>
      <c r="T294" s="247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8" t="s">
        <v>313</v>
      </c>
      <c r="AT294" s="248" t="s">
        <v>431</v>
      </c>
      <c r="AU294" s="248" t="s">
        <v>148</v>
      </c>
      <c r="AY294" s="17" t="s">
        <v>140</v>
      </c>
      <c r="BE294" s="249">
        <f>IF(N294="základní",J294,0)</f>
        <v>0</v>
      </c>
      <c r="BF294" s="249">
        <f>IF(N294="snížená",J294,0)</f>
        <v>0</v>
      </c>
      <c r="BG294" s="249">
        <f>IF(N294="zákl. přenesená",J294,0)</f>
        <v>0</v>
      </c>
      <c r="BH294" s="249">
        <f>IF(N294="sníž. přenesená",J294,0)</f>
        <v>0</v>
      </c>
      <c r="BI294" s="249">
        <f>IF(N294="nulová",J294,0)</f>
        <v>0</v>
      </c>
      <c r="BJ294" s="17" t="s">
        <v>148</v>
      </c>
      <c r="BK294" s="249">
        <f>ROUND(I294*H294,2)</f>
        <v>0</v>
      </c>
      <c r="BL294" s="17" t="s">
        <v>246</v>
      </c>
      <c r="BM294" s="248" t="s">
        <v>750</v>
      </c>
    </row>
    <row r="295" spans="1:65" s="2" customFormat="1" ht="21.75" customHeight="1">
      <c r="A295" s="38"/>
      <c r="B295" s="39"/>
      <c r="C295" s="236" t="s">
        <v>470</v>
      </c>
      <c r="D295" s="236" t="s">
        <v>143</v>
      </c>
      <c r="E295" s="237" t="s">
        <v>452</v>
      </c>
      <c r="F295" s="238" t="s">
        <v>751</v>
      </c>
      <c r="G295" s="239" t="s">
        <v>346</v>
      </c>
      <c r="H295" s="240">
        <v>1</v>
      </c>
      <c r="I295" s="241"/>
      <c r="J295" s="242">
        <f>ROUND(I295*H295,2)</f>
        <v>0</v>
      </c>
      <c r="K295" s="243"/>
      <c r="L295" s="44"/>
      <c r="M295" s="244" t="s">
        <v>1</v>
      </c>
      <c r="N295" s="245" t="s">
        <v>42</v>
      </c>
      <c r="O295" s="91"/>
      <c r="P295" s="246">
        <f>O295*H295</f>
        <v>0</v>
      </c>
      <c r="Q295" s="246">
        <v>0.12</v>
      </c>
      <c r="R295" s="246">
        <f>Q295*H295</f>
        <v>0.12</v>
      </c>
      <c r="S295" s="246">
        <v>0</v>
      </c>
      <c r="T295" s="247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48" t="s">
        <v>246</v>
      </c>
      <c r="AT295" s="248" t="s">
        <v>143</v>
      </c>
      <c r="AU295" s="248" t="s">
        <v>148</v>
      </c>
      <c r="AY295" s="17" t="s">
        <v>140</v>
      </c>
      <c r="BE295" s="249">
        <f>IF(N295="základní",J295,0)</f>
        <v>0</v>
      </c>
      <c r="BF295" s="249">
        <f>IF(N295="snížená",J295,0)</f>
        <v>0</v>
      </c>
      <c r="BG295" s="249">
        <f>IF(N295="zákl. přenesená",J295,0)</f>
        <v>0</v>
      </c>
      <c r="BH295" s="249">
        <f>IF(N295="sníž. přenesená",J295,0)</f>
        <v>0</v>
      </c>
      <c r="BI295" s="249">
        <f>IF(N295="nulová",J295,0)</f>
        <v>0</v>
      </c>
      <c r="BJ295" s="17" t="s">
        <v>148</v>
      </c>
      <c r="BK295" s="249">
        <f>ROUND(I295*H295,2)</f>
        <v>0</v>
      </c>
      <c r="BL295" s="17" t="s">
        <v>246</v>
      </c>
      <c r="BM295" s="248" t="s">
        <v>752</v>
      </c>
    </row>
    <row r="296" spans="1:65" s="2" customFormat="1" ht="21.75" customHeight="1">
      <c r="A296" s="38"/>
      <c r="B296" s="39"/>
      <c r="C296" s="236" t="s">
        <v>474</v>
      </c>
      <c r="D296" s="236" t="s">
        <v>143</v>
      </c>
      <c r="E296" s="237" t="s">
        <v>456</v>
      </c>
      <c r="F296" s="238" t="s">
        <v>457</v>
      </c>
      <c r="G296" s="239" t="s">
        <v>303</v>
      </c>
      <c r="H296" s="240">
        <v>0.235</v>
      </c>
      <c r="I296" s="241"/>
      <c r="J296" s="242">
        <f>ROUND(I296*H296,2)</f>
        <v>0</v>
      </c>
      <c r="K296" s="243"/>
      <c r="L296" s="44"/>
      <c r="M296" s="244" t="s">
        <v>1</v>
      </c>
      <c r="N296" s="245" t="s">
        <v>42</v>
      </c>
      <c r="O296" s="91"/>
      <c r="P296" s="246">
        <f>O296*H296</f>
        <v>0</v>
      </c>
      <c r="Q296" s="246">
        <v>0</v>
      </c>
      <c r="R296" s="246">
        <f>Q296*H296</f>
        <v>0</v>
      </c>
      <c r="S296" s="246">
        <v>0</v>
      </c>
      <c r="T296" s="24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8" t="s">
        <v>246</v>
      </c>
      <c r="AT296" s="248" t="s">
        <v>143</v>
      </c>
      <c r="AU296" s="248" t="s">
        <v>148</v>
      </c>
      <c r="AY296" s="17" t="s">
        <v>140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17" t="s">
        <v>148</v>
      </c>
      <c r="BK296" s="249">
        <f>ROUND(I296*H296,2)</f>
        <v>0</v>
      </c>
      <c r="BL296" s="17" t="s">
        <v>246</v>
      </c>
      <c r="BM296" s="248" t="s">
        <v>753</v>
      </c>
    </row>
    <row r="297" spans="1:63" s="12" customFormat="1" ht="22.8" customHeight="1">
      <c r="A297" s="12"/>
      <c r="B297" s="220"/>
      <c r="C297" s="221"/>
      <c r="D297" s="222" t="s">
        <v>75</v>
      </c>
      <c r="E297" s="234" t="s">
        <v>459</v>
      </c>
      <c r="F297" s="234" t="s">
        <v>460</v>
      </c>
      <c r="G297" s="221"/>
      <c r="H297" s="221"/>
      <c r="I297" s="224"/>
      <c r="J297" s="235">
        <f>BK297</f>
        <v>0</v>
      </c>
      <c r="K297" s="221"/>
      <c r="L297" s="226"/>
      <c r="M297" s="227"/>
      <c r="N297" s="228"/>
      <c r="O297" s="228"/>
      <c r="P297" s="229">
        <f>SUM(P298:P308)</f>
        <v>0</v>
      </c>
      <c r="Q297" s="228"/>
      <c r="R297" s="229">
        <f>SUM(R298:R308)</f>
        <v>0.18545999999999999</v>
      </c>
      <c r="S297" s="228"/>
      <c r="T297" s="230">
        <f>SUM(T298:T308)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31" t="s">
        <v>148</v>
      </c>
      <c r="AT297" s="232" t="s">
        <v>75</v>
      </c>
      <c r="AU297" s="232" t="s">
        <v>84</v>
      </c>
      <c r="AY297" s="231" t="s">
        <v>140</v>
      </c>
      <c r="BK297" s="233">
        <f>SUM(BK298:BK308)</f>
        <v>0</v>
      </c>
    </row>
    <row r="298" spans="1:65" s="2" customFormat="1" ht="16.5" customHeight="1">
      <c r="A298" s="38"/>
      <c r="B298" s="39"/>
      <c r="C298" s="236" t="s">
        <v>479</v>
      </c>
      <c r="D298" s="236" t="s">
        <v>143</v>
      </c>
      <c r="E298" s="237" t="s">
        <v>462</v>
      </c>
      <c r="F298" s="238" t="s">
        <v>463</v>
      </c>
      <c r="G298" s="239" t="s">
        <v>155</v>
      </c>
      <c r="H298" s="240">
        <v>5.5</v>
      </c>
      <c r="I298" s="241"/>
      <c r="J298" s="242">
        <f>ROUND(I298*H298,2)</f>
        <v>0</v>
      </c>
      <c r="K298" s="243"/>
      <c r="L298" s="44"/>
      <c r="M298" s="244" t="s">
        <v>1</v>
      </c>
      <c r="N298" s="245" t="s">
        <v>42</v>
      </c>
      <c r="O298" s="91"/>
      <c r="P298" s="246">
        <f>O298*H298</f>
        <v>0</v>
      </c>
      <c r="Q298" s="246">
        <v>0.0003</v>
      </c>
      <c r="R298" s="246">
        <f>Q298*H298</f>
        <v>0.0016499999999999998</v>
      </c>
      <c r="S298" s="246">
        <v>0</v>
      </c>
      <c r="T298" s="24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8" t="s">
        <v>246</v>
      </c>
      <c r="AT298" s="248" t="s">
        <v>143</v>
      </c>
      <c r="AU298" s="248" t="s">
        <v>148</v>
      </c>
      <c r="AY298" s="17" t="s">
        <v>140</v>
      </c>
      <c r="BE298" s="249">
        <f>IF(N298="základní",J298,0)</f>
        <v>0</v>
      </c>
      <c r="BF298" s="249">
        <f>IF(N298="snížená",J298,0)</f>
        <v>0</v>
      </c>
      <c r="BG298" s="249">
        <f>IF(N298="zákl. přenesená",J298,0)</f>
        <v>0</v>
      </c>
      <c r="BH298" s="249">
        <f>IF(N298="sníž. přenesená",J298,0)</f>
        <v>0</v>
      </c>
      <c r="BI298" s="249">
        <f>IF(N298="nulová",J298,0)</f>
        <v>0</v>
      </c>
      <c r="BJ298" s="17" t="s">
        <v>148</v>
      </c>
      <c r="BK298" s="249">
        <f>ROUND(I298*H298,2)</f>
        <v>0</v>
      </c>
      <c r="BL298" s="17" t="s">
        <v>246</v>
      </c>
      <c r="BM298" s="248" t="s">
        <v>754</v>
      </c>
    </row>
    <row r="299" spans="1:51" s="13" customFormat="1" ht="12">
      <c r="A299" s="13"/>
      <c r="B299" s="250"/>
      <c r="C299" s="251"/>
      <c r="D299" s="252" t="s">
        <v>157</v>
      </c>
      <c r="E299" s="253" t="s">
        <v>1</v>
      </c>
      <c r="F299" s="254" t="s">
        <v>755</v>
      </c>
      <c r="G299" s="251"/>
      <c r="H299" s="255">
        <v>5.5</v>
      </c>
      <c r="I299" s="256"/>
      <c r="J299" s="251"/>
      <c r="K299" s="251"/>
      <c r="L299" s="257"/>
      <c r="M299" s="258"/>
      <c r="N299" s="259"/>
      <c r="O299" s="259"/>
      <c r="P299" s="259"/>
      <c r="Q299" s="259"/>
      <c r="R299" s="259"/>
      <c r="S299" s="259"/>
      <c r="T299" s="26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1" t="s">
        <v>157</v>
      </c>
      <c r="AU299" s="261" t="s">
        <v>148</v>
      </c>
      <c r="AV299" s="13" t="s">
        <v>148</v>
      </c>
      <c r="AW299" s="13" t="s">
        <v>32</v>
      </c>
      <c r="AX299" s="13" t="s">
        <v>84</v>
      </c>
      <c r="AY299" s="261" t="s">
        <v>140</v>
      </c>
    </row>
    <row r="300" spans="1:65" s="2" customFormat="1" ht="16.5" customHeight="1">
      <c r="A300" s="38"/>
      <c r="B300" s="39"/>
      <c r="C300" s="236" t="s">
        <v>485</v>
      </c>
      <c r="D300" s="236" t="s">
        <v>143</v>
      </c>
      <c r="E300" s="237" t="s">
        <v>467</v>
      </c>
      <c r="F300" s="238" t="s">
        <v>468</v>
      </c>
      <c r="G300" s="239" t="s">
        <v>155</v>
      </c>
      <c r="H300" s="240">
        <v>5.5</v>
      </c>
      <c r="I300" s="241"/>
      <c r="J300" s="242">
        <f>ROUND(I300*H300,2)</f>
        <v>0</v>
      </c>
      <c r="K300" s="243"/>
      <c r="L300" s="44"/>
      <c r="M300" s="244" t="s">
        <v>1</v>
      </c>
      <c r="N300" s="245" t="s">
        <v>42</v>
      </c>
      <c r="O300" s="91"/>
      <c r="P300" s="246">
        <f>O300*H300</f>
        <v>0</v>
      </c>
      <c r="Q300" s="246">
        <v>0.00455</v>
      </c>
      <c r="R300" s="246">
        <f>Q300*H300</f>
        <v>0.025025000000000002</v>
      </c>
      <c r="S300" s="246">
        <v>0</v>
      </c>
      <c r="T300" s="247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8" t="s">
        <v>246</v>
      </c>
      <c r="AT300" s="248" t="s">
        <v>143</v>
      </c>
      <c r="AU300" s="248" t="s">
        <v>148</v>
      </c>
      <c r="AY300" s="17" t="s">
        <v>140</v>
      </c>
      <c r="BE300" s="249">
        <f>IF(N300="základní",J300,0)</f>
        <v>0</v>
      </c>
      <c r="BF300" s="249">
        <f>IF(N300="snížená",J300,0)</f>
        <v>0</v>
      </c>
      <c r="BG300" s="249">
        <f>IF(N300="zákl. přenesená",J300,0)</f>
        <v>0</v>
      </c>
      <c r="BH300" s="249">
        <f>IF(N300="sníž. přenesená",J300,0)</f>
        <v>0</v>
      </c>
      <c r="BI300" s="249">
        <f>IF(N300="nulová",J300,0)</f>
        <v>0</v>
      </c>
      <c r="BJ300" s="17" t="s">
        <v>148</v>
      </c>
      <c r="BK300" s="249">
        <f>ROUND(I300*H300,2)</f>
        <v>0</v>
      </c>
      <c r="BL300" s="17" t="s">
        <v>246</v>
      </c>
      <c r="BM300" s="248" t="s">
        <v>756</v>
      </c>
    </row>
    <row r="301" spans="1:51" s="13" customFormat="1" ht="12">
      <c r="A301" s="13"/>
      <c r="B301" s="250"/>
      <c r="C301" s="251"/>
      <c r="D301" s="252" t="s">
        <v>157</v>
      </c>
      <c r="E301" s="253" t="s">
        <v>1</v>
      </c>
      <c r="F301" s="254" t="s">
        <v>755</v>
      </c>
      <c r="G301" s="251"/>
      <c r="H301" s="255">
        <v>5.5</v>
      </c>
      <c r="I301" s="256"/>
      <c r="J301" s="251"/>
      <c r="K301" s="251"/>
      <c r="L301" s="257"/>
      <c r="M301" s="258"/>
      <c r="N301" s="259"/>
      <c r="O301" s="259"/>
      <c r="P301" s="259"/>
      <c r="Q301" s="259"/>
      <c r="R301" s="259"/>
      <c r="S301" s="259"/>
      <c r="T301" s="26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1" t="s">
        <v>157</v>
      </c>
      <c r="AU301" s="261" t="s">
        <v>148</v>
      </c>
      <c r="AV301" s="13" t="s">
        <v>148</v>
      </c>
      <c r="AW301" s="13" t="s">
        <v>32</v>
      </c>
      <c r="AX301" s="13" t="s">
        <v>84</v>
      </c>
      <c r="AY301" s="261" t="s">
        <v>140</v>
      </c>
    </row>
    <row r="302" spans="1:65" s="2" customFormat="1" ht="21.75" customHeight="1">
      <c r="A302" s="38"/>
      <c r="B302" s="39"/>
      <c r="C302" s="236" t="s">
        <v>489</v>
      </c>
      <c r="D302" s="236" t="s">
        <v>143</v>
      </c>
      <c r="E302" s="237" t="s">
        <v>471</v>
      </c>
      <c r="F302" s="238" t="s">
        <v>472</v>
      </c>
      <c r="G302" s="239" t="s">
        <v>155</v>
      </c>
      <c r="H302" s="240">
        <v>5.5</v>
      </c>
      <c r="I302" s="241"/>
      <c r="J302" s="242">
        <f>ROUND(I302*H302,2)</f>
        <v>0</v>
      </c>
      <c r="K302" s="243"/>
      <c r="L302" s="44"/>
      <c r="M302" s="244" t="s">
        <v>1</v>
      </c>
      <c r="N302" s="245" t="s">
        <v>42</v>
      </c>
      <c r="O302" s="91"/>
      <c r="P302" s="246">
        <f>O302*H302</f>
        <v>0</v>
      </c>
      <c r="Q302" s="246">
        <v>0.0054</v>
      </c>
      <c r="R302" s="246">
        <f>Q302*H302</f>
        <v>0.0297</v>
      </c>
      <c r="S302" s="246">
        <v>0</v>
      </c>
      <c r="T302" s="247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8" t="s">
        <v>246</v>
      </c>
      <c r="AT302" s="248" t="s">
        <v>143</v>
      </c>
      <c r="AU302" s="248" t="s">
        <v>148</v>
      </c>
      <c r="AY302" s="17" t="s">
        <v>140</v>
      </c>
      <c r="BE302" s="249">
        <f>IF(N302="základní",J302,0)</f>
        <v>0</v>
      </c>
      <c r="BF302" s="249">
        <f>IF(N302="snížená",J302,0)</f>
        <v>0</v>
      </c>
      <c r="BG302" s="249">
        <f>IF(N302="zákl. přenesená",J302,0)</f>
        <v>0</v>
      </c>
      <c r="BH302" s="249">
        <f>IF(N302="sníž. přenesená",J302,0)</f>
        <v>0</v>
      </c>
      <c r="BI302" s="249">
        <f>IF(N302="nulová",J302,0)</f>
        <v>0</v>
      </c>
      <c r="BJ302" s="17" t="s">
        <v>148</v>
      </c>
      <c r="BK302" s="249">
        <f>ROUND(I302*H302,2)</f>
        <v>0</v>
      </c>
      <c r="BL302" s="17" t="s">
        <v>246</v>
      </c>
      <c r="BM302" s="248" t="s">
        <v>757</v>
      </c>
    </row>
    <row r="303" spans="1:51" s="13" customFormat="1" ht="12">
      <c r="A303" s="13"/>
      <c r="B303" s="250"/>
      <c r="C303" s="251"/>
      <c r="D303" s="252" t="s">
        <v>157</v>
      </c>
      <c r="E303" s="253" t="s">
        <v>1</v>
      </c>
      <c r="F303" s="254" t="s">
        <v>755</v>
      </c>
      <c r="G303" s="251"/>
      <c r="H303" s="255">
        <v>5.5</v>
      </c>
      <c r="I303" s="256"/>
      <c r="J303" s="251"/>
      <c r="K303" s="251"/>
      <c r="L303" s="257"/>
      <c r="M303" s="258"/>
      <c r="N303" s="259"/>
      <c r="O303" s="259"/>
      <c r="P303" s="259"/>
      <c r="Q303" s="259"/>
      <c r="R303" s="259"/>
      <c r="S303" s="259"/>
      <c r="T303" s="26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1" t="s">
        <v>157</v>
      </c>
      <c r="AU303" s="261" t="s">
        <v>148</v>
      </c>
      <c r="AV303" s="13" t="s">
        <v>148</v>
      </c>
      <c r="AW303" s="13" t="s">
        <v>32</v>
      </c>
      <c r="AX303" s="13" t="s">
        <v>84</v>
      </c>
      <c r="AY303" s="261" t="s">
        <v>140</v>
      </c>
    </row>
    <row r="304" spans="1:65" s="2" customFormat="1" ht="21.75" customHeight="1">
      <c r="A304" s="38"/>
      <c r="B304" s="39"/>
      <c r="C304" s="283" t="s">
        <v>495</v>
      </c>
      <c r="D304" s="283" t="s">
        <v>431</v>
      </c>
      <c r="E304" s="284" t="s">
        <v>475</v>
      </c>
      <c r="F304" s="285" t="s">
        <v>476</v>
      </c>
      <c r="G304" s="286" t="s">
        <v>155</v>
      </c>
      <c r="H304" s="287">
        <v>6.05</v>
      </c>
      <c r="I304" s="288"/>
      <c r="J304" s="289">
        <f>ROUND(I304*H304,2)</f>
        <v>0</v>
      </c>
      <c r="K304" s="290"/>
      <c r="L304" s="291"/>
      <c r="M304" s="292" t="s">
        <v>1</v>
      </c>
      <c r="N304" s="293" t="s">
        <v>42</v>
      </c>
      <c r="O304" s="91"/>
      <c r="P304" s="246">
        <f>O304*H304</f>
        <v>0</v>
      </c>
      <c r="Q304" s="246">
        <v>0.0177</v>
      </c>
      <c r="R304" s="246">
        <f>Q304*H304</f>
        <v>0.107085</v>
      </c>
      <c r="S304" s="246">
        <v>0</v>
      </c>
      <c r="T304" s="24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8" t="s">
        <v>313</v>
      </c>
      <c r="AT304" s="248" t="s">
        <v>431</v>
      </c>
      <c r="AU304" s="248" t="s">
        <v>148</v>
      </c>
      <c r="AY304" s="17" t="s">
        <v>140</v>
      </c>
      <c r="BE304" s="249">
        <f>IF(N304="základní",J304,0)</f>
        <v>0</v>
      </c>
      <c r="BF304" s="249">
        <f>IF(N304="snížená",J304,0)</f>
        <v>0</v>
      </c>
      <c r="BG304" s="249">
        <f>IF(N304="zákl. přenesená",J304,0)</f>
        <v>0</v>
      </c>
      <c r="BH304" s="249">
        <f>IF(N304="sníž. přenesená",J304,0)</f>
        <v>0</v>
      </c>
      <c r="BI304" s="249">
        <f>IF(N304="nulová",J304,0)</f>
        <v>0</v>
      </c>
      <c r="BJ304" s="17" t="s">
        <v>148</v>
      </c>
      <c r="BK304" s="249">
        <f>ROUND(I304*H304,2)</f>
        <v>0</v>
      </c>
      <c r="BL304" s="17" t="s">
        <v>246</v>
      </c>
      <c r="BM304" s="248" t="s">
        <v>758</v>
      </c>
    </row>
    <row r="305" spans="1:51" s="13" customFormat="1" ht="12">
      <c r="A305" s="13"/>
      <c r="B305" s="250"/>
      <c r="C305" s="251"/>
      <c r="D305" s="252" t="s">
        <v>157</v>
      </c>
      <c r="E305" s="251"/>
      <c r="F305" s="254" t="s">
        <v>759</v>
      </c>
      <c r="G305" s="251"/>
      <c r="H305" s="255">
        <v>6.05</v>
      </c>
      <c r="I305" s="256"/>
      <c r="J305" s="251"/>
      <c r="K305" s="251"/>
      <c r="L305" s="257"/>
      <c r="M305" s="258"/>
      <c r="N305" s="259"/>
      <c r="O305" s="259"/>
      <c r="P305" s="259"/>
      <c r="Q305" s="259"/>
      <c r="R305" s="259"/>
      <c r="S305" s="259"/>
      <c r="T305" s="26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1" t="s">
        <v>157</v>
      </c>
      <c r="AU305" s="261" t="s">
        <v>148</v>
      </c>
      <c r="AV305" s="13" t="s">
        <v>148</v>
      </c>
      <c r="AW305" s="13" t="s">
        <v>4</v>
      </c>
      <c r="AX305" s="13" t="s">
        <v>84</v>
      </c>
      <c r="AY305" s="261" t="s">
        <v>140</v>
      </c>
    </row>
    <row r="306" spans="1:65" s="2" customFormat="1" ht="21.75" customHeight="1">
      <c r="A306" s="38"/>
      <c r="B306" s="39"/>
      <c r="C306" s="283" t="s">
        <v>499</v>
      </c>
      <c r="D306" s="283" t="s">
        <v>431</v>
      </c>
      <c r="E306" s="284" t="s">
        <v>480</v>
      </c>
      <c r="F306" s="285" t="s">
        <v>481</v>
      </c>
      <c r="G306" s="286" t="s">
        <v>482</v>
      </c>
      <c r="H306" s="287">
        <v>22</v>
      </c>
      <c r="I306" s="288"/>
      <c r="J306" s="289">
        <f>ROUND(I306*H306,2)</f>
        <v>0</v>
      </c>
      <c r="K306" s="290"/>
      <c r="L306" s="291"/>
      <c r="M306" s="292" t="s">
        <v>1</v>
      </c>
      <c r="N306" s="293" t="s">
        <v>42</v>
      </c>
      <c r="O306" s="91"/>
      <c r="P306" s="246">
        <f>O306*H306</f>
        <v>0</v>
      </c>
      <c r="Q306" s="246">
        <v>0.001</v>
      </c>
      <c r="R306" s="246">
        <f>Q306*H306</f>
        <v>0.022</v>
      </c>
      <c r="S306" s="246">
        <v>0</v>
      </c>
      <c r="T306" s="247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8" t="s">
        <v>313</v>
      </c>
      <c r="AT306" s="248" t="s">
        <v>431</v>
      </c>
      <c r="AU306" s="248" t="s">
        <v>148</v>
      </c>
      <c r="AY306" s="17" t="s">
        <v>140</v>
      </c>
      <c r="BE306" s="249">
        <f>IF(N306="základní",J306,0)</f>
        <v>0</v>
      </c>
      <c r="BF306" s="249">
        <f>IF(N306="snížená",J306,0)</f>
        <v>0</v>
      </c>
      <c r="BG306" s="249">
        <f>IF(N306="zákl. přenesená",J306,0)</f>
        <v>0</v>
      </c>
      <c r="BH306" s="249">
        <f>IF(N306="sníž. přenesená",J306,0)</f>
        <v>0</v>
      </c>
      <c r="BI306" s="249">
        <f>IF(N306="nulová",J306,0)</f>
        <v>0</v>
      </c>
      <c r="BJ306" s="17" t="s">
        <v>148</v>
      </c>
      <c r="BK306" s="249">
        <f>ROUND(I306*H306,2)</f>
        <v>0</v>
      </c>
      <c r="BL306" s="17" t="s">
        <v>246</v>
      </c>
      <c r="BM306" s="248" t="s">
        <v>760</v>
      </c>
    </row>
    <row r="307" spans="1:51" s="13" customFormat="1" ht="12">
      <c r="A307" s="13"/>
      <c r="B307" s="250"/>
      <c r="C307" s="251"/>
      <c r="D307" s="252" t="s">
        <v>157</v>
      </c>
      <c r="E307" s="253" t="s">
        <v>1</v>
      </c>
      <c r="F307" s="254" t="s">
        <v>761</v>
      </c>
      <c r="G307" s="251"/>
      <c r="H307" s="255">
        <v>22</v>
      </c>
      <c r="I307" s="256"/>
      <c r="J307" s="251"/>
      <c r="K307" s="251"/>
      <c r="L307" s="257"/>
      <c r="M307" s="258"/>
      <c r="N307" s="259"/>
      <c r="O307" s="259"/>
      <c r="P307" s="259"/>
      <c r="Q307" s="259"/>
      <c r="R307" s="259"/>
      <c r="S307" s="259"/>
      <c r="T307" s="26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1" t="s">
        <v>157</v>
      </c>
      <c r="AU307" s="261" t="s">
        <v>148</v>
      </c>
      <c r="AV307" s="13" t="s">
        <v>148</v>
      </c>
      <c r="AW307" s="13" t="s">
        <v>32</v>
      </c>
      <c r="AX307" s="13" t="s">
        <v>84</v>
      </c>
      <c r="AY307" s="261" t="s">
        <v>140</v>
      </c>
    </row>
    <row r="308" spans="1:65" s="2" customFormat="1" ht="21.75" customHeight="1">
      <c r="A308" s="38"/>
      <c r="B308" s="39"/>
      <c r="C308" s="236" t="s">
        <v>503</v>
      </c>
      <c r="D308" s="236" t="s">
        <v>143</v>
      </c>
      <c r="E308" s="237" t="s">
        <v>490</v>
      </c>
      <c r="F308" s="238" t="s">
        <v>491</v>
      </c>
      <c r="G308" s="239" t="s">
        <v>303</v>
      </c>
      <c r="H308" s="240">
        <v>0.185</v>
      </c>
      <c r="I308" s="241"/>
      <c r="J308" s="242">
        <f>ROUND(I308*H308,2)</f>
        <v>0</v>
      </c>
      <c r="K308" s="243"/>
      <c r="L308" s="44"/>
      <c r="M308" s="244" t="s">
        <v>1</v>
      </c>
      <c r="N308" s="245" t="s">
        <v>42</v>
      </c>
      <c r="O308" s="91"/>
      <c r="P308" s="246">
        <f>O308*H308</f>
        <v>0</v>
      </c>
      <c r="Q308" s="246">
        <v>0</v>
      </c>
      <c r="R308" s="246">
        <f>Q308*H308</f>
        <v>0</v>
      </c>
      <c r="S308" s="246">
        <v>0</v>
      </c>
      <c r="T308" s="24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8" t="s">
        <v>246</v>
      </c>
      <c r="AT308" s="248" t="s">
        <v>143</v>
      </c>
      <c r="AU308" s="248" t="s">
        <v>148</v>
      </c>
      <c r="AY308" s="17" t="s">
        <v>140</v>
      </c>
      <c r="BE308" s="249">
        <f>IF(N308="základní",J308,0)</f>
        <v>0</v>
      </c>
      <c r="BF308" s="249">
        <f>IF(N308="snížená",J308,0)</f>
        <v>0</v>
      </c>
      <c r="BG308" s="249">
        <f>IF(N308="zákl. přenesená",J308,0)</f>
        <v>0</v>
      </c>
      <c r="BH308" s="249">
        <f>IF(N308="sníž. přenesená",J308,0)</f>
        <v>0</v>
      </c>
      <c r="BI308" s="249">
        <f>IF(N308="nulová",J308,0)</f>
        <v>0</v>
      </c>
      <c r="BJ308" s="17" t="s">
        <v>148</v>
      </c>
      <c r="BK308" s="249">
        <f>ROUND(I308*H308,2)</f>
        <v>0</v>
      </c>
      <c r="BL308" s="17" t="s">
        <v>246</v>
      </c>
      <c r="BM308" s="248" t="s">
        <v>762</v>
      </c>
    </row>
    <row r="309" spans="1:63" s="12" customFormat="1" ht="22.8" customHeight="1">
      <c r="A309" s="12"/>
      <c r="B309" s="220"/>
      <c r="C309" s="221"/>
      <c r="D309" s="222" t="s">
        <v>75</v>
      </c>
      <c r="E309" s="234" t="s">
        <v>493</v>
      </c>
      <c r="F309" s="234" t="s">
        <v>494</v>
      </c>
      <c r="G309" s="221"/>
      <c r="H309" s="221"/>
      <c r="I309" s="224"/>
      <c r="J309" s="235">
        <f>BK309</f>
        <v>0</v>
      </c>
      <c r="K309" s="221"/>
      <c r="L309" s="226"/>
      <c r="M309" s="227"/>
      <c r="N309" s="228"/>
      <c r="O309" s="228"/>
      <c r="P309" s="229">
        <f>SUM(P310:P334)</f>
        <v>0</v>
      </c>
      <c r="Q309" s="228"/>
      <c r="R309" s="229">
        <f>SUM(R310:R334)</f>
        <v>0.3198892400000001</v>
      </c>
      <c r="S309" s="228"/>
      <c r="T309" s="230">
        <f>SUM(T310:T334)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31" t="s">
        <v>148</v>
      </c>
      <c r="AT309" s="232" t="s">
        <v>75</v>
      </c>
      <c r="AU309" s="232" t="s">
        <v>84</v>
      </c>
      <c r="AY309" s="231" t="s">
        <v>140</v>
      </c>
      <c r="BK309" s="233">
        <f>SUM(BK310:BK334)</f>
        <v>0</v>
      </c>
    </row>
    <row r="310" spans="1:65" s="2" customFormat="1" ht="21.75" customHeight="1">
      <c r="A310" s="38"/>
      <c r="B310" s="39"/>
      <c r="C310" s="236" t="s">
        <v>508</v>
      </c>
      <c r="D310" s="236" t="s">
        <v>143</v>
      </c>
      <c r="E310" s="237" t="s">
        <v>496</v>
      </c>
      <c r="F310" s="238" t="s">
        <v>497</v>
      </c>
      <c r="G310" s="239" t="s">
        <v>155</v>
      </c>
      <c r="H310" s="240">
        <v>34.9</v>
      </c>
      <c r="I310" s="241"/>
      <c r="J310" s="242">
        <f>ROUND(I310*H310,2)</f>
        <v>0</v>
      </c>
      <c r="K310" s="243"/>
      <c r="L310" s="44"/>
      <c r="M310" s="244" t="s">
        <v>1</v>
      </c>
      <c r="N310" s="245" t="s">
        <v>42</v>
      </c>
      <c r="O310" s="91"/>
      <c r="P310" s="246">
        <f>O310*H310</f>
        <v>0</v>
      </c>
      <c r="Q310" s="246">
        <v>0.00455</v>
      </c>
      <c r="R310" s="246">
        <f>Q310*H310</f>
        <v>0.158795</v>
      </c>
      <c r="S310" s="246">
        <v>0</v>
      </c>
      <c r="T310" s="247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48" t="s">
        <v>246</v>
      </c>
      <c r="AT310" s="248" t="s">
        <v>143</v>
      </c>
      <c r="AU310" s="248" t="s">
        <v>148</v>
      </c>
      <c r="AY310" s="17" t="s">
        <v>140</v>
      </c>
      <c r="BE310" s="249">
        <f>IF(N310="základní",J310,0)</f>
        <v>0</v>
      </c>
      <c r="BF310" s="249">
        <f>IF(N310="snížená",J310,0)</f>
        <v>0</v>
      </c>
      <c r="BG310" s="249">
        <f>IF(N310="zákl. přenesená",J310,0)</f>
        <v>0</v>
      </c>
      <c r="BH310" s="249">
        <f>IF(N310="sníž. přenesená",J310,0)</f>
        <v>0</v>
      </c>
      <c r="BI310" s="249">
        <f>IF(N310="nulová",J310,0)</f>
        <v>0</v>
      </c>
      <c r="BJ310" s="17" t="s">
        <v>148</v>
      </c>
      <c r="BK310" s="249">
        <f>ROUND(I310*H310,2)</f>
        <v>0</v>
      </c>
      <c r="BL310" s="17" t="s">
        <v>246</v>
      </c>
      <c r="BM310" s="248" t="s">
        <v>763</v>
      </c>
    </row>
    <row r="311" spans="1:51" s="14" customFormat="1" ht="12">
      <c r="A311" s="14"/>
      <c r="B311" s="262"/>
      <c r="C311" s="263"/>
      <c r="D311" s="252" t="s">
        <v>157</v>
      </c>
      <c r="E311" s="264" t="s">
        <v>1</v>
      </c>
      <c r="F311" s="265" t="s">
        <v>764</v>
      </c>
      <c r="G311" s="263"/>
      <c r="H311" s="264" t="s">
        <v>1</v>
      </c>
      <c r="I311" s="266"/>
      <c r="J311" s="263"/>
      <c r="K311" s="263"/>
      <c r="L311" s="267"/>
      <c r="M311" s="268"/>
      <c r="N311" s="269"/>
      <c r="O311" s="269"/>
      <c r="P311" s="269"/>
      <c r="Q311" s="269"/>
      <c r="R311" s="269"/>
      <c r="S311" s="269"/>
      <c r="T311" s="27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1" t="s">
        <v>157</v>
      </c>
      <c r="AU311" s="271" t="s">
        <v>148</v>
      </c>
      <c r="AV311" s="14" t="s">
        <v>84</v>
      </c>
      <c r="AW311" s="14" t="s">
        <v>32</v>
      </c>
      <c r="AX311" s="14" t="s">
        <v>76</v>
      </c>
      <c r="AY311" s="271" t="s">
        <v>140</v>
      </c>
    </row>
    <row r="312" spans="1:51" s="13" customFormat="1" ht="12">
      <c r="A312" s="13"/>
      <c r="B312" s="250"/>
      <c r="C312" s="251"/>
      <c r="D312" s="252" t="s">
        <v>157</v>
      </c>
      <c r="E312" s="253" t="s">
        <v>1</v>
      </c>
      <c r="F312" s="254" t="s">
        <v>733</v>
      </c>
      <c r="G312" s="251"/>
      <c r="H312" s="255">
        <v>34.9</v>
      </c>
      <c r="I312" s="256"/>
      <c r="J312" s="251"/>
      <c r="K312" s="251"/>
      <c r="L312" s="257"/>
      <c r="M312" s="258"/>
      <c r="N312" s="259"/>
      <c r="O312" s="259"/>
      <c r="P312" s="259"/>
      <c r="Q312" s="259"/>
      <c r="R312" s="259"/>
      <c r="S312" s="259"/>
      <c r="T312" s="26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1" t="s">
        <v>157</v>
      </c>
      <c r="AU312" s="261" t="s">
        <v>148</v>
      </c>
      <c r="AV312" s="13" t="s">
        <v>148</v>
      </c>
      <c r="AW312" s="13" t="s">
        <v>32</v>
      </c>
      <c r="AX312" s="13" t="s">
        <v>84</v>
      </c>
      <c r="AY312" s="261" t="s">
        <v>140</v>
      </c>
    </row>
    <row r="313" spans="1:65" s="2" customFormat="1" ht="16.5" customHeight="1">
      <c r="A313" s="38"/>
      <c r="B313" s="39"/>
      <c r="C313" s="236" t="s">
        <v>515</v>
      </c>
      <c r="D313" s="236" t="s">
        <v>143</v>
      </c>
      <c r="E313" s="237" t="s">
        <v>500</v>
      </c>
      <c r="F313" s="238" t="s">
        <v>501</v>
      </c>
      <c r="G313" s="239" t="s">
        <v>155</v>
      </c>
      <c r="H313" s="240">
        <v>34.9</v>
      </c>
      <c r="I313" s="241"/>
      <c r="J313" s="242">
        <f>ROUND(I313*H313,2)</f>
        <v>0</v>
      </c>
      <c r="K313" s="243"/>
      <c r="L313" s="44"/>
      <c r="M313" s="244" t="s">
        <v>1</v>
      </c>
      <c r="N313" s="245" t="s">
        <v>42</v>
      </c>
      <c r="O313" s="91"/>
      <c r="P313" s="246">
        <f>O313*H313</f>
        <v>0</v>
      </c>
      <c r="Q313" s="246">
        <v>0.0003</v>
      </c>
      <c r="R313" s="246">
        <f>Q313*H313</f>
        <v>0.010469999999999998</v>
      </c>
      <c r="S313" s="246">
        <v>0</v>
      </c>
      <c r="T313" s="247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48" t="s">
        <v>246</v>
      </c>
      <c r="AT313" s="248" t="s">
        <v>143</v>
      </c>
      <c r="AU313" s="248" t="s">
        <v>148</v>
      </c>
      <c r="AY313" s="17" t="s">
        <v>140</v>
      </c>
      <c r="BE313" s="249">
        <f>IF(N313="základní",J313,0)</f>
        <v>0</v>
      </c>
      <c r="BF313" s="249">
        <f>IF(N313="snížená",J313,0)</f>
        <v>0</v>
      </c>
      <c r="BG313" s="249">
        <f>IF(N313="zákl. přenesená",J313,0)</f>
        <v>0</v>
      </c>
      <c r="BH313" s="249">
        <f>IF(N313="sníž. přenesená",J313,0)</f>
        <v>0</v>
      </c>
      <c r="BI313" s="249">
        <f>IF(N313="nulová",J313,0)</f>
        <v>0</v>
      </c>
      <c r="BJ313" s="17" t="s">
        <v>148</v>
      </c>
      <c r="BK313" s="249">
        <f>ROUND(I313*H313,2)</f>
        <v>0</v>
      </c>
      <c r="BL313" s="17" t="s">
        <v>246</v>
      </c>
      <c r="BM313" s="248" t="s">
        <v>765</v>
      </c>
    </row>
    <row r="314" spans="1:51" s="14" customFormat="1" ht="12">
      <c r="A314" s="14"/>
      <c r="B314" s="262"/>
      <c r="C314" s="263"/>
      <c r="D314" s="252" t="s">
        <v>157</v>
      </c>
      <c r="E314" s="264" t="s">
        <v>1</v>
      </c>
      <c r="F314" s="265" t="s">
        <v>764</v>
      </c>
      <c r="G314" s="263"/>
      <c r="H314" s="264" t="s">
        <v>1</v>
      </c>
      <c r="I314" s="266"/>
      <c r="J314" s="263"/>
      <c r="K314" s="263"/>
      <c r="L314" s="267"/>
      <c r="M314" s="268"/>
      <c r="N314" s="269"/>
      <c r="O314" s="269"/>
      <c r="P314" s="269"/>
      <c r="Q314" s="269"/>
      <c r="R314" s="269"/>
      <c r="S314" s="269"/>
      <c r="T314" s="27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1" t="s">
        <v>157</v>
      </c>
      <c r="AU314" s="271" t="s">
        <v>148</v>
      </c>
      <c r="AV314" s="14" t="s">
        <v>84</v>
      </c>
      <c r="AW314" s="14" t="s">
        <v>32</v>
      </c>
      <c r="AX314" s="14" t="s">
        <v>76</v>
      </c>
      <c r="AY314" s="271" t="s">
        <v>140</v>
      </c>
    </row>
    <row r="315" spans="1:51" s="13" customFormat="1" ht="12">
      <c r="A315" s="13"/>
      <c r="B315" s="250"/>
      <c r="C315" s="251"/>
      <c r="D315" s="252" t="s">
        <v>157</v>
      </c>
      <c r="E315" s="253" t="s">
        <v>1</v>
      </c>
      <c r="F315" s="254" t="s">
        <v>733</v>
      </c>
      <c r="G315" s="251"/>
      <c r="H315" s="255">
        <v>34.9</v>
      </c>
      <c r="I315" s="256"/>
      <c r="J315" s="251"/>
      <c r="K315" s="251"/>
      <c r="L315" s="257"/>
      <c r="M315" s="258"/>
      <c r="N315" s="259"/>
      <c r="O315" s="259"/>
      <c r="P315" s="259"/>
      <c r="Q315" s="259"/>
      <c r="R315" s="259"/>
      <c r="S315" s="259"/>
      <c r="T315" s="26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1" t="s">
        <v>157</v>
      </c>
      <c r="AU315" s="261" t="s">
        <v>148</v>
      </c>
      <c r="AV315" s="13" t="s">
        <v>148</v>
      </c>
      <c r="AW315" s="13" t="s">
        <v>32</v>
      </c>
      <c r="AX315" s="13" t="s">
        <v>84</v>
      </c>
      <c r="AY315" s="261" t="s">
        <v>140</v>
      </c>
    </row>
    <row r="316" spans="1:65" s="2" customFormat="1" ht="21.75" customHeight="1">
      <c r="A316" s="38"/>
      <c r="B316" s="39"/>
      <c r="C316" s="283" t="s">
        <v>520</v>
      </c>
      <c r="D316" s="283" t="s">
        <v>431</v>
      </c>
      <c r="E316" s="284" t="s">
        <v>504</v>
      </c>
      <c r="F316" s="285" t="s">
        <v>505</v>
      </c>
      <c r="G316" s="286" t="s">
        <v>155</v>
      </c>
      <c r="H316" s="287">
        <v>38.39</v>
      </c>
      <c r="I316" s="288"/>
      <c r="J316" s="289">
        <f>ROUND(I316*H316,2)</f>
        <v>0</v>
      </c>
      <c r="K316" s="290"/>
      <c r="L316" s="291"/>
      <c r="M316" s="292" t="s">
        <v>1</v>
      </c>
      <c r="N316" s="293" t="s">
        <v>42</v>
      </c>
      <c r="O316" s="91"/>
      <c r="P316" s="246">
        <f>O316*H316</f>
        <v>0</v>
      </c>
      <c r="Q316" s="246">
        <v>0.00368</v>
      </c>
      <c r="R316" s="246">
        <f>Q316*H316</f>
        <v>0.14127520000000002</v>
      </c>
      <c r="S316" s="246">
        <v>0</v>
      </c>
      <c r="T316" s="247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48" t="s">
        <v>313</v>
      </c>
      <c r="AT316" s="248" t="s">
        <v>431</v>
      </c>
      <c r="AU316" s="248" t="s">
        <v>148</v>
      </c>
      <c r="AY316" s="17" t="s">
        <v>140</v>
      </c>
      <c r="BE316" s="249">
        <f>IF(N316="základní",J316,0)</f>
        <v>0</v>
      </c>
      <c r="BF316" s="249">
        <f>IF(N316="snížená",J316,0)</f>
        <v>0</v>
      </c>
      <c r="BG316" s="249">
        <f>IF(N316="zákl. přenesená",J316,0)</f>
        <v>0</v>
      </c>
      <c r="BH316" s="249">
        <f>IF(N316="sníž. přenesená",J316,0)</f>
        <v>0</v>
      </c>
      <c r="BI316" s="249">
        <f>IF(N316="nulová",J316,0)</f>
        <v>0</v>
      </c>
      <c r="BJ316" s="17" t="s">
        <v>148</v>
      </c>
      <c r="BK316" s="249">
        <f>ROUND(I316*H316,2)</f>
        <v>0</v>
      </c>
      <c r="BL316" s="17" t="s">
        <v>246</v>
      </c>
      <c r="BM316" s="248" t="s">
        <v>766</v>
      </c>
    </row>
    <row r="317" spans="1:51" s="13" customFormat="1" ht="12">
      <c r="A317" s="13"/>
      <c r="B317" s="250"/>
      <c r="C317" s="251"/>
      <c r="D317" s="252" t="s">
        <v>157</v>
      </c>
      <c r="E317" s="251"/>
      <c r="F317" s="254" t="s">
        <v>767</v>
      </c>
      <c r="G317" s="251"/>
      <c r="H317" s="255">
        <v>38.39</v>
      </c>
      <c r="I317" s="256"/>
      <c r="J317" s="251"/>
      <c r="K317" s="251"/>
      <c r="L317" s="257"/>
      <c r="M317" s="258"/>
      <c r="N317" s="259"/>
      <c r="O317" s="259"/>
      <c r="P317" s="259"/>
      <c r="Q317" s="259"/>
      <c r="R317" s="259"/>
      <c r="S317" s="259"/>
      <c r="T317" s="26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1" t="s">
        <v>157</v>
      </c>
      <c r="AU317" s="261" t="s">
        <v>148</v>
      </c>
      <c r="AV317" s="13" t="s">
        <v>148</v>
      </c>
      <c r="AW317" s="13" t="s">
        <v>4</v>
      </c>
      <c r="AX317" s="13" t="s">
        <v>84</v>
      </c>
      <c r="AY317" s="261" t="s">
        <v>140</v>
      </c>
    </row>
    <row r="318" spans="1:65" s="2" customFormat="1" ht="16.5" customHeight="1">
      <c r="A318" s="38"/>
      <c r="B318" s="39"/>
      <c r="C318" s="236" t="s">
        <v>525</v>
      </c>
      <c r="D318" s="236" t="s">
        <v>143</v>
      </c>
      <c r="E318" s="237" t="s">
        <v>509</v>
      </c>
      <c r="F318" s="238" t="s">
        <v>510</v>
      </c>
      <c r="G318" s="239" t="s">
        <v>172</v>
      </c>
      <c r="H318" s="240">
        <v>37.1</v>
      </c>
      <c r="I318" s="241"/>
      <c r="J318" s="242">
        <f>ROUND(I318*H318,2)</f>
        <v>0</v>
      </c>
      <c r="K318" s="243"/>
      <c r="L318" s="44"/>
      <c r="M318" s="244" t="s">
        <v>1</v>
      </c>
      <c r="N318" s="245" t="s">
        <v>42</v>
      </c>
      <c r="O318" s="91"/>
      <c r="P318" s="246">
        <f>O318*H318</f>
        <v>0</v>
      </c>
      <c r="Q318" s="246">
        <v>1E-05</v>
      </c>
      <c r="R318" s="246">
        <f>Q318*H318</f>
        <v>0.000371</v>
      </c>
      <c r="S318" s="246">
        <v>0</v>
      </c>
      <c r="T318" s="24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8" t="s">
        <v>246</v>
      </c>
      <c r="AT318" s="248" t="s">
        <v>143</v>
      </c>
      <c r="AU318" s="248" t="s">
        <v>148</v>
      </c>
      <c r="AY318" s="17" t="s">
        <v>140</v>
      </c>
      <c r="BE318" s="249">
        <f>IF(N318="základní",J318,0)</f>
        <v>0</v>
      </c>
      <c r="BF318" s="249">
        <f>IF(N318="snížená",J318,0)</f>
        <v>0</v>
      </c>
      <c r="BG318" s="249">
        <f>IF(N318="zákl. přenesená",J318,0)</f>
        <v>0</v>
      </c>
      <c r="BH318" s="249">
        <f>IF(N318="sníž. přenesená",J318,0)</f>
        <v>0</v>
      </c>
      <c r="BI318" s="249">
        <f>IF(N318="nulová",J318,0)</f>
        <v>0</v>
      </c>
      <c r="BJ318" s="17" t="s">
        <v>148</v>
      </c>
      <c r="BK318" s="249">
        <f>ROUND(I318*H318,2)</f>
        <v>0</v>
      </c>
      <c r="BL318" s="17" t="s">
        <v>246</v>
      </c>
      <c r="BM318" s="248" t="s">
        <v>768</v>
      </c>
    </row>
    <row r="319" spans="1:51" s="14" customFormat="1" ht="12">
      <c r="A319" s="14"/>
      <c r="B319" s="262"/>
      <c r="C319" s="263"/>
      <c r="D319" s="252" t="s">
        <v>157</v>
      </c>
      <c r="E319" s="264" t="s">
        <v>1</v>
      </c>
      <c r="F319" s="265" t="s">
        <v>512</v>
      </c>
      <c r="G319" s="263"/>
      <c r="H319" s="264" t="s">
        <v>1</v>
      </c>
      <c r="I319" s="266"/>
      <c r="J319" s="263"/>
      <c r="K319" s="263"/>
      <c r="L319" s="267"/>
      <c r="M319" s="268"/>
      <c r="N319" s="269"/>
      <c r="O319" s="269"/>
      <c r="P319" s="269"/>
      <c r="Q319" s="269"/>
      <c r="R319" s="269"/>
      <c r="S319" s="269"/>
      <c r="T319" s="27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1" t="s">
        <v>157</v>
      </c>
      <c r="AU319" s="271" t="s">
        <v>148</v>
      </c>
      <c r="AV319" s="14" t="s">
        <v>84</v>
      </c>
      <c r="AW319" s="14" t="s">
        <v>32</v>
      </c>
      <c r="AX319" s="14" t="s">
        <v>76</v>
      </c>
      <c r="AY319" s="271" t="s">
        <v>140</v>
      </c>
    </row>
    <row r="320" spans="1:51" s="13" customFormat="1" ht="12">
      <c r="A320" s="13"/>
      <c r="B320" s="250"/>
      <c r="C320" s="251"/>
      <c r="D320" s="252" t="s">
        <v>157</v>
      </c>
      <c r="E320" s="253" t="s">
        <v>1</v>
      </c>
      <c r="F320" s="254" t="s">
        <v>769</v>
      </c>
      <c r="G320" s="251"/>
      <c r="H320" s="255">
        <v>3.22</v>
      </c>
      <c r="I320" s="256"/>
      <c r="J320" s="251"/>
      <c r="K320" s="251"/>
      <c r="L320" s="257"/>
      <c r="M320" s="258"/>
      <c r="N320" s="259"/>
      <c r="O320" s="259"/>
      <c r="P320" s="259"/>
      <c r="Q320" s="259"/>
      <c r="R320" s="259"/>
      <c r="S320" s="259"/>
      <c r="T320" s="26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1" t="s">
        <v>157</v>
      </c>
      <c r="AU320" s="261" t="s">
        <v>148</v>
      </c>
      <c r="AV320" s="13" t="s">
        <v>148</v>
      </c>
      <c r="AW320" s="13" t="s">
        <v>32</v>
      </c>
      <c r="AX320" s="13" t="s">
        <v>76</v>
      </c>
      <c r="AY320" s="261" t="s">
        <v>140</v>
      </c>
    </row>
    <row r="321" spans="1:51" s="14" customFormat="1" ht="12">
      <c r="A321" s="14"/>
      <c r="B321" s="262"/>
      <c r="C321" s="263"/>
      <c r="D321" s="252" t="s">
        <v>157</v>
      </c>
      <c r="E321" s="264" t="s">
        <v>1</v>
      </c>
      <c r="F321" s="265" t="s">
        <v>210</v>
      </c>
      <c r="G321" s="263"/>
      <c r="H321" s="264" t="s">
        <v>1</v>
      </c>
      <c r="I321" s="266"/>
      <c r="J321" s="263"/>
      <c r="K321" s="263"/>
      <c r="L321" s="267"/>
      <c r="M321" s="268"/>
      <c r="N321" s="269"/>
      <c r="O321" s="269"/>
      <c r="P321" s="269"/>
      <c r="Q321" s="269"/>
      <c r="R321" s="269"/>
      <c r="S321" s="269"/>
      <c r="T321" s="27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1" t="s">
        <v>157</v>
      </c>
      <c r="AU321" s="271" t="s">
        <v>148</v>
      </c>
      <c r="AV321" s="14" t="s">
        <v>84</v>
      </c>
      <c r="AW321" s="14" t="s">
        <v>32</v>
      </c>
      <c r="AX321" s="14" t="s">
        <v>76</v>
      </c>
      <c r="AY321" s="271" t="s">
        <v>140</v>
      </c>
    </row>
    <row r="322" spans="1:51" s="13" customFormat="1" ht="12">
      <c r="A322" s="13"/>
      <c r="B322" s="250"/>
      <c r="C322" s="251"/>
      <c r="D322" s="252" t="s">
        <v>157</v>
      </c>
      <c r="E322" s="253" t="s">
        <v>1</v>
      </c>
      <c r="F322" s="254" t="s">
        <v>770</v>
      </c>
      <c r="G322" s="251"/>
      <c r="H322" s="255">
        <v>4.78</v>
      </c>
      <c r="I322" s="256"/>
      <c r="J322" s="251"/>
      <c r="K322" s="251"/>
      <c r="L322" s="257"/>
      <c r="M322" s="258"/>
      <c r="N322" s="259"/>
      <c r="O322" s="259"/>
      <c r="P322" s="259"/>
      <c r="Q322" s="259"/>
      <c r="R322" s="259"/>
      <c r="S322" s="259"/>
      <c r="T322" s="26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1" t="s">
        <v>157</v>
      </c>
      <c r="AU322" s="261" t="s">
        <v>148</v>
      </c>
      <c r="AV322" s="13" t="s">
        <v>148</v>
      </c>
      <c r="AW322" s="13" t="s">
        <v>32</v>
      </c>
      <c r="AX322" s="13" t="s">
        <v>76</v>
      </c>
      <c r="AY322" s="261" t="s">
        <v>140</v>
      </c>
    </row>
    <row r="323" spans="1:51" s="14" customFormat="1" ht="12">
      <c r="A323" s="14"/>
      <c r="B323" s="262"/>
      <c r="C323" s="263"/>
      <c r="D323" s="252" t="s">
        <v>157</v>
      </c>
      <c r="E323" s="264" t="s">
        <v>1</v>
      </c>
      <c r="F323" s="265" t="s">
        <v>213</v>
      </c>
      <c r="G323" s="263"/>
      <c r="H323" s="264" t="s">
        <v>1</v>
      </c>
      <c r="I323" s="266"/>
      <c r="J323" s="263"/>
      <c r="K323" s="263"/>
      <c r="L323" s="267"/>
      <c r="M323" s="268"/>
      <c r="N323" s="269"/>
      <c r="O323" s="269"/>
      <c r="P323" s="269"/>
      <c r="Q323" s="269"/>
      <c r="R323" s="269"/>
      <c r="S323" s="269"/>
      <c r="T323" s="27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1" t="s">
        <v>157</v>
      </c>
      <c r="AU323" s="271" t="s">
        <v>148</v>
      </c>
      <c r="AV323" s="14" t="s">
        <v>84</v>
      </c>
      <c r="AW323" s="14" t="s">
        <v>32</v>
      </c>
      <c r="AX323" s="14" t="s">
        <v>76</v>
      </c>
      <c r="AY323" s="271" t="s">
        <v>140</v>
      </c>
    </row>
    <row r="324" spans="1:51" s="13" customFormat="1" ht="12">
      <c r="A324" s="13"/>
      <c r="B324" s="250"/>
      <c r="C324" s="251"/>
      <c r="D324" s="252" t="s">
        <v>157</v>
      </c>
      <c r="E324" s="253" t="s">
        <v>1</v>
      </c>
      <c r="F324" s="254" t="s">
        <v>771</v>
      </c>
      <c r="G324" s="251"/>
      <c r="H324" s="255">
        <v>14.28</v>
      </c>
      <c r="I324" s="256"/>
      <c r="J324" s="251"/>
      <c r="K324" s="251"/>
      <c r="L324" s="257"/>
      <c r="M324" s="258"/>
      <c r="N324" s="259"/>
      <c r="O324" s="259"/>
      <c r="P324" s="259"/>
      <c r="Q324" s="259"/>
      <c r="R324" s="259"/>
      <c r="S324" s="259"/>
      <c r="T324" s="26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1" t="s">
        <v>157</v>
      </c>
      <c r="AU324" s="261" t="s">
        <v>148</v>
      </c>
      <c r="AV324" s="13" t="s">
        <v>148</v>
      </c>
      <c r="AW324" s="13" t="s">
        <v>32</v>
      </c>
      <c r="AX324" s="13" t="s">
        <v>76</v>
      </c>
      <c r="AY324" s="261" t="s">
        <v>140</v>
      </c>
    </row>
    <row r="325" spans="1:51" s="14" customFormat="1" ht="12">
      <c r="A325" s="14"/>
      <c r="B325" s="262"/>
      <c r="C325" s="263"/>
      <c r="D325" s="252" t="s">
        <v>157</v>
      </c>
      <c r="E325" s="264" t="s">
        <v>1</v>
      </c>
      <c r="F325" s="265" t="s">
        <v>772</v>
      </c>
      <c r="G325" s="263"/>
      <c r="H325" s="264" t="s">
        <v>1</v>
      </c>
      <c r="I325" s="266"/>
      <c r="J325" s="263"/>
      <c r="K325" s="263"/>
      <c r="L325" s="267"/>
      <c r="M325" s="268"/>
      <c r="N325" s="269"/>
      <c r="O325" s="269"/>
      <c r="P325" s="269"/>
      <c r="Q325" s="269"/>
      <c r="R325" s="269"/>
      <c r="S325" s="269"/>
      <c r="T325" s="27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1" t="s">
        <v>157</v>
      </c>
      <c r="AU325" s="271" t="s">
        <v>148</v>
      </c>
      <c r="AV325" s="14" t="s">
        <v>84</v>
      </c>
      <c r="AW325" s="14" t="s">
        <v>32</v>
      </c>
      <c r="AX325" s="14" t="s">
        <v>76</v>
      </c>
      <c r="AY325" s="271" t="s">
        <v>140</v>
      </c>
    </row>
    <row r="326" spans="1:51" s="13" customFormat="1" ht="12">
      <c r="A326" s="13"/>
      <c r="B326" s="250"/>
      <c r="C326" s="251"/>
      <c r="D326" s="252" t="s">
        <v>157</v>
      </c>
      <c r="E326" s="253" t="s">
        <v>1</v>
      </c>
      <c r="F326" s="254" t="s">
        <v>773</v>
      </c>
      <c r="G326" s="251"/>
      <c r="H326" s="255">
        <v>14.82</v>
      </c>
      <c r="I326" s="256"/>
      <c r="J326" s="251"/>
      <c r="K326" s="251"/>
      <c r="L326" s="257"/>
      <c r="M326" s="258"/>
      <c r="N326" s="259"/>
      <c r="O326" s="259"/>
      <c r="P326" s="259"/>
      <c r="Q326" s="259"/>
      <c r="R326" s="259"/>
      <c r="S326" s="259"/>
      <c r="T326" s="26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1" t="s">
        <v>157</v>
      </c>
      <c r="AU326" s="261" t="s">
        <v>148</v>
      </c>
      <c r="AV326" s="13" t="s">
        <v>148</v>
      </c>
      <c r="AW326" s="13" t="s">
        <v>32</v>
      </c>
      <c r="AX326" s="13" t="s">
        <v>76</v>
      </c>
      <c r="AY326" s="261" t="s">
        <v>140</v>
      </c>
    </row>
    <row r="327" spans="1:51" s="15" customFormat="1" ht="12">
      <c r="A327" s="15"/>
      <c r="B327" s="272"/>
      <c r="C327" s="273"/>
      <c r="D327" s="252" t="s">
        <v>157</v>
      </c>
      <c r="E327" s="274" t="s">
        <v>1</v>
      </c>
      <c r="F327" s="275" t="s">
        <v>163</v>
      </c>
      <c r="G327" s="273"/>
      <c r="H327" s="276">
        <v>37.1</v>
      </c>
      <c r="I327" s="277"/>
      <c r="J327" s="273"/>
      <c r="K327" s="273"/>
      <c r="L327" s="278"/>
      <c r="M327" s="279"/>
      <c r="N327" s="280"/>
      <c r="O327" s="280"/>
      <c r="P327" s="280"/>
      <c r="Q327" s="280"/>
      <c r="R327" s="280"/>
      <c r="S327" s="280"/>
      <c r="T327" s="281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82" t="s">
        <v>157</v>
      </c>
      <c r="AU327" s="282" t="s">
        <v>148</v>
      </c>
      <c r="AV327" s="15" t="s">
        <v>147</v>
      </c>
      <c r="AW327" s="15" t="s">
        <v>32</v>
      </c>
      <c r="AX327" s="15" t="s">
        <v>84</v>
      </c>
      <c r="AY327" s="282" t="s">
        <v>140</v>
      </c>
    </row>
    <row r="328" spans="1:65" s="2" customFormat="1" ht="16.5" customHeight="1">
      <c r="A328" s="38"/>
      <c r="B328" s="39"/>
      <c r="C328" s="283" t="s">
        <v>530</v>
      </c>
      <c r="D328" s="283" t="s">
        <v>431</v>
      </c>
      <c r="E328" s="284" t="s">
        <v>516</v>
      </c>
      <c r="F328" s="285" t="s">
        <v>517</v>
      </c>
      <c r="G328" s="286" t="s">
        <v>172</v>
      </c>
      <c r="H328" s="287">
        <v>37.842</v>
      </c>
      <c r="I328" s="288"/>
      <c r="J328" s="289">
        <f>ROUND(I328*H328,2)</f>
        <v>0</v>
      </c>
      <c r="K328" s="290"/>
      <c r="L328" s="291"/>
      <c r="M328" s="292" t="s">
        <v>1</v>
      </c>
      <c r="N328" s="293" t="s">
        <v>42</v>
      </c>
      <c r="O328" s="91"/>
      <c r="P328" s="246">
        <f>O328*H328</f>
        <v>0</v>
      </c>
      <c r="Q328" s="246">
        <v>0.00022</v>
      </c>
      <c r="R328" s="246">
        <f>Q328*H328</f>
        <v>0.00832524</v>
      </c>
      <c r="S328" s="246">
        <v>0</v>
      </c>
      <c r="T328" s="247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8" t="s">
        <v>313</v>
      </c>
      <c r="AT328" s="248" t="s">
        <v>431</v>
      </c>
      <c r="AU328" s="248" t="s">
        <v>148</v>
      </c>
      <c r="AY328" s="17" t="s">
        <v>140</v>
      </c>
      <c r="BE328" s="249">
        <f>IF(N328="základní",J328,0)</f>
        <v>0</v>
      </c>
      <c r="BF328" s="249">
        <f>IF(N328="snížená",J328,0)</f>
        <v>0</v>
      </c>
      <c r="BG328" s="249">
        <f>IF(N328="zákl. přenesená",J328,0)</f>
        <v>0</v>
      </c>
      <c r="BH328" s="249">
        <f>IF(N328="sníž. přenesená",J328,0)</f>
        <v>0</v>
      </c>
      <c r="BI328" s="249">
        <f>IF(N328="nulová",J328,0)</f>
        <v>0</v>
      </c>
      <c r="BJ328" s="17" t="s">
        <v>148</v>
      </c>
      <c r="BK328" s="249">
        <f>ROUND(I328*H328,2)</f>
        <v>0</v>
      </c>
      <c r="BL328" s="17" t="s">
        <v>246</v>
      </c>
      <c r="BM328" s="248" t="s">
        <v>774</v>
      </c>
    </row>
    <row r="329" spans="1:51" s="13" customFormat="1" ht="12">
      <c r="A329" s="13"/>
      <c r="B329" s="250"/>
      <c r="C329" s="251"/>
      <c r="D329" s="252" t="s">
        <v>157</v>
      </c>
      <c r="E329" s="251"/>
      <c r="F329" s="254" t="s">
        <v>775</v>
      </c>
      <c r="G329" s="251"/>
      <c r="H329" s="255">
        <v>37.842</v>
      </c>
      <c r="I329" s="256"/>
      <c r="J329" s="251"/>
      <c r="K329" s="251"/>
      <c r="L329" s="257"/>
      <c r="M329" s="258"/>
      <c r="N329" s="259"/>
      <c r="O329" s="259"/>
      <c r="P329" s="259"/>
      <c r="Q329" s="259"/>
      <c r="R329" s="259"/>
      <c r="S329" s="259"/>
      <c r="T329" s="26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1" t="s">
        <v>157</v>
      </c>
      <c r="AU329" s="261" t="s">
        <v>148</v>
      </c>
      <c r="AV329" s="13" t="s">
        <v>148</v>
      </c>
      <c r="AW329" s="13" t="s">
        <v>4</v>
      </c>
      <c r="AX329" s="13" t="s">
        <v>84</v>
      </c>
      <c r="AY329" s="261" t="s">
        <v>140</v>
      </c>
    </row>
    <row r="330" spans="1:65" s="2" customFormat="1" ht="16.5" customHeight="1">
      <c r="A330" s="38"/>
      <c r="B330" s="39"/>
      <c r="C330" s="236" t="s">
        <v>536</v>
      </c>
      <c r="D330" s="236" t="s">
        <v>143</v>
      </c>
      <c r="E330" s="237" t="s">
        <v>521</v>
      </c>
      <c r="F330" s="238" t="s">
        <v>522</v>
      </c>
      <c r="G330" s="239" t="s">
        <v>172</v>
      </c>
      <c r="H330" s="240">
        <v>4</v>
      </c>
      <c r="I330" s="241"/>
      <c r="J330" s="242">
        <f>ROUND(I330*H330,2)</f>
        <v>0</v>
      </c>
      <c r="K330" s="243"/>
      <c r="L330" s="44"/>
      <c r="M330" s="244" t="s">
        <v>1</v>
      </c>
      <c r="N330" s="245" t="s">
        <v>42</v>
      </c>
      <c r="O330" s="91"/>
      <c r="P330" s="246">
        <f>O330*H330</f>
        <v>0</v>
      </c>
      <c r="Q330" s="246">
        <v>0</v>
      </c>
      <c r="R330" s="246">
        <f>Q330*H330</f>
        <v>0</v>
      </c>
      <c r="S330" s="246">
        <v>0</v>
      </c>
      <c r="T330" s="247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48" t="s">
        <v>246</v>
      </c>
      <c r="AT330" s="248" t="s">
        <v>143</v>
      </c>
      <c r="AU330" s="248" t="s">
        <v>148</v>
      </c>
      <c r="AY330" s="17" t="s">
        <v>140</v>
      </c>
      <c r="BE330" s="249">
        <f>IF(N330="základní",J330,0)</f>
        <v>0</v>
      </c>
      <c r="BF330" s="249">
        <f>IF(N330="snížená",J330,0)</f>
        <v>0</v>
      </c>
      <c r="BG330" s="249">
        <f>IF(N330="zákl. přenesená",J330,0)</f>
        <v>0</v>
      </c>
      <c r="BH330" s="249">
        <f>IF(N330="sníž. přenesená",J330,0)</f>
        <v>0</v>
      </c>
      <c r="BI330" s="249">
        <f>IF(N330="nulová",J330,0)</f>
        <v>0</v>
      </c>
      <c r="BJ330" s="17" t="s">
        <v>148</v>
      </c>
      <c r="BK330" s="249">
        <f>ROUND(I330*H330,2)</f>
        <v>0</v>
      </c>
      <c r="BL330" s="17" t="s">
        <v>246</v>
      </c>
      <c r="BM330" s="248" t="s">
        <v>776</v>
      </c>
    </row>
    <row r="331" spans="1:51" s="13" customFormat="1" ht="12">
      <c r="A331" s="13"/>
      <c r="B331" s="250"/>
      <c r="C331" s="251"/>
      <c r="D331" s="252" t="s">
        <v>157</v>
      </c>
      <c r="E331" s="253" t="s">
        <v>1</v>
      </c>
      <c r="F331" s="254" t="s">
        <v>777</v>
      </c>
      <c r="G331" s="251"/>
      <c r="H331" s="255">
        <v>4</v>
      </c>
      <c r="I331" s="256"/>
      <c r="J331" s="251"/>
      <c r="K331" s="251"/>
      <c r="L331" s="257"/>
      <c r="M331" s="258"/>
      <c r="N331" s="259"/>
      <c r="O331" s="259"/>
      <c r="P331" s="259"/>
      <c r="Q331" s="259"/>
      <c r="R331" s="259"/>
      <c r="S331" s="259"/>
      <c r="T331" s="26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1" t="s">
        <v>157</v>
      </c>
      <c r="AU331" s="261" t="s">
        <v>148</v>
      </c>
      <c r="AV331" s="13" t="s">
        <v>148</v>
      </c>
      <c r="AW331" s="13" t="s">
        <v>32</v>
      </c>
      <c r="AX331" s="13" t="s">
        <v>84</v>
      </c>
      <c r="AY331" s="261" t="s">
        <v>140</v>
      </c>
    </row>
    <row r="332" spans="1:65" s="2" customFormat="1" ht="16.5" customHeight="1">
      <c r="A332" s="38"/>
      <c r="B332" s="39"/>
      <c r="C332" s="283" t="s">
        <v>542</v>
      </c>
      <c r="D332" s="283" t="s">
        <v>431</v>
      </c>
      <c r="E332" s="284" t="s">
        <v>526</v>
      </c>
      <c r="F332" s="285" t="s">
        <v>527</v>
      </c>
      <c r="G332" s="286" t="s">
        <v>172</v>
      </c>
      <c r="H332" s="287">
        <v>4.08</v>
      </c>
      <c r="I332" s="288"/>
      <c r="J332" s="289">
        <f>ROUND(I332*H332,2)</f>
        <v>0</v>
      </c>
      <c r="K332" s="290"/>
      <c r="L332" s="291"/>
      <c r="M332" s="292" t="s">
        <v>1</v>
      </c>
      <c r="N332" s="293" t="s">
        <v>42</v>
      </c>
      <c r="O332" s="91"/>
      <c r="P332" s="246">
        <f>O332*H332</f>
        <v>0</v>
      </c>
      <c r="Q332" s="246">
        <v>0.00016</v>
      </c>
      <c r="R332" s="246">
        <f>Q332*H332</f>
        <v>0.0006528</v>
      </c>
      <c r="S332" s="246">
        <v>0</v>
      </c>
      <c r="T332" s="247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48" t="s">
        <v>313</v>
      </c>
      <c r="AT332" s="248" t="s">
        <v>431</v>
      </c>
      <c r="AU332" s="248" t="s">
        <v>148</v>
      </c>
      <c r="AY332" s="17" t="s">
        <v>140</v>
      </c>
      <c r="BE332" s="249">
        <f>IF(N332="základní",J332,0)</f>
        <v>0</v>
      </c>
      <c r="BF332" s="249">
        <f>IF(N332="snížená",J332,0)</f>
        <v>0</v>
      </c>
      <c r="BG332" s="249">
        <f>IF(N332="zákl. přenesená",J332,0)</f>
        <v>0</v>
      </c>
      <c r="BH332" s="249">
        <f>IF(N332="sníž. přenesená",J332,0)</f>
        <v>0</v>
      </c>
      <c r="BI332" s="249">
        <f>IF(N332="nulová",J332,0)</f>
        <v>0</v>
      </c>
      <c r="BJ332" s="17" t="s">
        <v>148</v>
      </c>
      <c r="BK332" s="249">
        <f>ROUND(I332*H332,2)</f>
        <v>0</v>
      </c>
      <c r="BL332" s="17" t="s">
        <v>246</v>
      </c>
      <c r="BM332" s="248" t="s">
        <v>778</v>
      </c>
    </row>
    <row r="333" spans="1:51" s="13" customFormat="1" ht="12">
      <c r="A333" s="13"/>
      <c r="B333" s="250"/>
      <c r="C333" s="251"/>
      <c r="D333" s="252" t="s">
        <v>157</v>
      </c>
      <c r="E333" s="251"/>
      <c r="F333" s="254" t="s">
        <v>779</v>
      </c>
      <c r="G333" s="251"/>
      <c r="H333" s="255">
        <v>4.08</v>
      </c>
      <c r="I333" s="256"/>
      <c r="J333" s="251"/>
      <c r="K333" s="251"/>
      <c r="L333" s="257"/>
      <c r="M333" s="258"/>
      <c r="N333" s="259"/>
      <c r="O333" s="259"/>
      <c r="P333" s="259"/>
      <c r="Q333" s="259"/>
      <c r="R333" s="259"/>
      <c r="S333" s="259"/>
      <c r="T333" s="26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1" t="s">
        <v>157</v>
      </c>
      <c r="AU333" s="261" t="s">
        <v>148</v>
      </c>
      <c r="AV333" s="13" t="s">
        <v>148</v>
      </c>
      <c r="AW333" s="13" t="s">
        <v>4</v>
      </c>
      <c r="AX333" s="13" t="s">
        <v>84</v>
      </c>
      <c r="AY333" s="261" t="s">
        <v>140</v>
      </c>
    </row>
    <row r="334" spans="1:65" s="2" customFormat="1" ht="21.75" customHeight="1">
      <c r="A334" s="38"/>
      <c r="B334" s="39"/>
      <c r="C334" s="236" t="s">
        <v>546</v>
      </c>
      <c r="D334" s="236" t="s">
        <v>143</v>
      </c>
      <c r="E334" s="237" t="s">
        <v>531</v>
      </c>
      <c r="F334" s="238" t="s">
        <v>532</v>
      </c>
      <c r="G334" s="239" t="s">
        <v>303</v>
      </c>
      <c r="H334" s="240">
        <v>0.32</v>
      </c>
      <c r="I334" s="241"/>
      <c r="J334" s="242">
        <f>ROUND(I334*H334,2)</f>
        <v>0</v>
      </c>
      <c r="K334" s="243"/>
      <c r="L334" s="44"/>
      <c r="M334" s="244" t="s">
        <v>1</v>
      </c>
      <c r="N334" s="245" t="s">
        <v>42</v>
      </c>
      <c r="O334" s="91"/>
      <c r="P334" s="246">
        <f>O334*H334</f>
        <v>0</v>
      </c>
      <c r="Q334" s="246">
        <v>0</v>
      </c>
      <c r="R334" s="246">
        <f>Q334*H334</f>
        <v>0</v>
      </c>
      <c r="S334" s="246">
        <v>0</v>
      </c>
      <c r="T334" s="24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8" t="s">
        <v>246</v>
      </c>
      <c r="AT334" s="248" t="s">
        <v>143</v>
      </c>
      <c r="AU334" s="248" t="s">
        <v>148</v>
      </c>
      <c r="AY334" s="17" t="s">
        <v>140</v>
      </c>
      <c r="BE334" s="249">
        <f>IF(N334="základní",J334,0)</f>
        <v>0</v>
      </c>
      <c r="BF334" s="249">
        <f>IF(N334="snížená",J334,0)</f>
        <v>0</v>
      </c>
      <c r="BG334" s="249">
        <f>IF(N334="zákl. přenesená",J334,0)</f>
        <v>0</v>
      </c>
      <c r="BH334" s="249">
        <f>IF(N334="sníž. přenesená",J334,0)</f>
        <v>0</v>
      </c>
      <c r="BI334" s="249">
        <f>IF(N334="nulová",J334,0)</f>
        <v>0</v>
      </c>
      <c r="BJ334" s="17" t="s">
        <v>148</v>
      </c>
      <c r="BK334" s="249">
        <f>ROUND(I334*H334,2)</f>
        <v>0</v>
      </c>
      <c r="BL334" s="17" t="s">
        <v>246</v>
      </c>
      <c r="BM334" s="248" t="s">
        <v>780</v>
      </c>
    </row>
    <row r="335" spans="1:63" s="12" customFormat="1" ht="22.8" customHeight="1">
      <c r="A335" s="12"/>
      <c r="B335" s="220"/>
      <c r="C335" s="221"/>
      <c r="D335" s="222" t="s">
        <v>75</v>
      </c>
      <c r="E335" s="234" t="s">
        <v>534</v>
      </c>
      <c r="F335" s="234" t="s">
        <v>535</v>
      </c>
      <c r="G335" s="221"/>
      <c r="H335" s="221"/>
      <c r="I335" s="224"/>
      <c r="J335" s="235">
        <f>BK335</f>
        <v>0</v>
      </c>
      <c r="K335" s="221"/>
      <c r="L335" s="226"/>
      <c r="M335" s="227"/>
      <c r="N335" s="228"/>
      <c r="O335" s="228"/>
      <c r="P335" s="229">
        <f>SUM(P336:P367)</f>
        <v>0</v>
      </c>
      <c r="Q335" s="228"/>
      <c r="R335" s="229">
        <f>SUM(R336:R367)</f>
        <v>0.6304481</v>
      </c>
      <c r="S335" s="228"/>
      <c r="T335" s="230">
        <f>SUM(T336:T367)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31" t="s">
        <v>148</v>
      </c>
      <c r="AT335" s="232" t="s">
        <v>75</v>
      </c>
      <c r="AU335" s="232" t="s">
        <v>84</v>
      </c>
      <c r="AY335" s="231" t="s">
        <v>140</v>
      </c>
      <c r="BK335" s="233">
        <f>SUM(BK336:BK367)</f>
        <v>0</v>
      </c>
    </row>
    <row r="336" spans="1:65" s="2" customFormat="1" ht="16.5" customHeight="1">
      <c r="A336" s="38"/>
      <c r="B336" s="39"/>
      <c r="C336" s="236" t="s">
        <v>551</v>
      </c>
      <c r="D336" s="236" t="s">
        <v>143</v>
      </c>
      <c r="E336" s="237" t="s">
        <v>537</v>
      </c>
      <c r="F336" s="238" t="s">
        <v>538</v>
      </c>
      <c r="G336" s="239" t="s">
        <v>155</v>
      </c>
      <c r="H336" s="240">
        <v>26.267</v>
      </c>
      <c r="I336" s="241"/>
      <c r="J336" s="242">
        <f>ROUND(I336*H336,2)</f>
        <v>0</v>
      </c>
      <c r="K336" s="243"/>
      <c r="L336" s="44"/>
      <c r="M336" s="244" t="s">
        <v>1</v>
      </c>
      <c r="N336" s="245" t="s">
        <v>42</v>
      </c>
      <c r="O336" s="91"/>
      <c r="P336" s="246">
        <f>O336*H336</f>
        <v>0</v>
      </c>
      <c r="Q336" s="246">
        <v>0.0003</v>
      </c>
      <c r="R336" s="246">
        <f>Q336*H336</f>
        <v>0.0078801</v>
      </c>
      <c r="S336" s="246">
        <v>0</v>
      </c>
      <c r="T336" s="247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48" t="s">
        <v>246</v>
      </c>
      <c r="AT336" s="248" t="s">
        <v>143</v>
      </c>
      <c r="AU336" s="248" t="s">
        <v>148</v>
      </c>
      <c r="AY336" s="17" t="s">
        <v>140</v>
      </c>
      <c r="BE336" s="249">
        <f>IF(N336="základní",J336,0)</f>
        <v>0</v>
      </c>
      <c r="BF336" s="249">
        <f>IF(N336="snížená",J336,0)</f>
        <v>0</v>
      </c>
      <c r="BG336" s="249">
        <f>IF(N336="zákl. přenesená",J336,0)</f>
        <v>0</v>
      </c>
      <c r="BH336" s="249">
        <f>IF(N336="sníž. přenesená",J336,0)</f>
        <v>0</v>
      </c>
      <c r="BI336" s="249">
        <f>IF(N336="nulová",J336,0)</f>
        <v>0</v>
      </c>
      <c r="BJ336" s="17" t="s">
        <v>148</v>
      </c>
      <c r="BK336" s="249">
        <f>ROUND(I336*H336,2)</f>
        <v>0</v>
      </c>
      <c r="BL336" s="17" t="s">
        <v>246</v>
      </c>
      <c r="BM336" s="248" t="s">
        <v>781</v>
      </c>
    </row>
    <row r="337" spans="1:51" s="14" customFormat="1" ht="12">
      <c r="A337" s="14"/>
      <c r="B337" s="262"/>
      <c r="C337" s="263"/>
      <c r="D337" s="252" t="s">
        <v>157</v>
      </c>
      <c r="E337" s="264" t="s">
        <v>1</v>
      </c>
      <c r="F337" s="265" t="s">
        <v>213</v>
      </c>
      <c r="G337" s="263"/>
      <c r="H337" s="264" t="s">
        <v>1</v>
      </c>
      <c r="I337" s="266"/>
      <c r="J337" s="263"/>
      <c r="K337" s="263"/>
      <c r="L337" s="267"/>
      <c r="M337" s="268"/>
      <c r="N337" s="269"/>
      <c r="O337" s="269"/>
      <c r="P337" s="269"/>
      <c r="Q337" s="269"/>
      <c r="R337" s="269"/>
      <c r="S337" s="269"/>
      <c r="T337" s="27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1" t="s">
        <v>157</v>
      </c>
      <c r="AU337" s="271" t="s">
        <v>148</v>
      </c>
      <c r="AV337" s="14" t="s">
        <v>84</v>
      </c>
      <c r="AW337" s="14" t="s">
        <v>32</v>
      </c>
      <c r="AX337" s="14" t="s">
        <v>76</v>
      </c>
      <c r="AY337" s="271" t="s">
        <v>140</v>
      </c>
    </row>
    <row r="338" spans="1:51" s="13" customFormat="1" ht="12">
      <c r="A338" s="13"/>
      <c r="B338" s="250"/>
      <c r="C338" s="251"/>
      <c r="D338" s="252" t="s">
        <v>157</v>
      </c>
      <c r="E338" s="253" t="s">
        <v>1</v>
      </c>
      <c r="F338" s="254" t="s">
        <v>652</v>
      </c>
      <c r="G338" s="251"/>
      <c r="H338" s="255">
        <v>1.62</v>
      </c>
      <c r="I338" s="256"/>
      <c r="J338" s="251"/>
      <c r="K338" s="251"/>
      <c r="L338" s="257"/>
      <c r="M338" s="258"/>
      <c r="N338" s="259"/>
      <c r="O338" s="259"/>
      <c r="P338" s="259"/>
      <c r="Q338" s="259"/>
      <c r="R338" s="259"/>
      <c r="S338" s="259"/>
      <c r="T338" s="26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1" t="s">
        <v>157</v>
      </c>
      <c r="AU338" s="261" t="s">
        <v>148</v>
      </c>
      <c r="AV338" s="13" t="s">
        <v>148</v>
      </c>
      <c r="AW338" s="13" t="s">
        <v>32</v>
      </c>
      <c r="AX338" s="13" t="s">
        <v>76</v>
      </c>
      <c r="AY338" s="261" t="s">
        <v>140</v>
      </c>
    </row>
    <row r="339" spans="1:51" s="14" customFormat="1" ht="12">
      <c r="A339" s="14"/>
      <c r="B339" s="262"/>
      <c r="C339" s="263"/>
      <c r="D339" s="252" t="s">
        <v>157</v>
      </c>
      <c r="E339" s="264" t="s">
        <v>1</v>
      </c>
      <c r="F339" s="265" t="s">
        <v>653</v>
      </c>
      <c r="G339" s="263"/>
      <c r="H339" s="264" t="s">
        <v>1</v>
      </c>
      <c r="I339" s="266"/>
      <c r="J339" s="263"/>
      <c r="K339" s="263"/>
      <c r="L339" s="267"/>
      <c r="M339" s="268"/>
      <c r="N339" s="269"/>
      <c r="O339" s="269"/>
      <c r="P339" s="269"/>
      <c r="Q339" s="269"/>
      <c r="R339" s="269"/>
      <c r="S339" s="269"/>
      <c r="T339" s="270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1" t="s">
        <v>157</v>
      </c>
      <c r="AU339" s="271" t="s">
        <v>148</v>
      </c>
      <c r="AV339" s="14" t="s">
        <v>84</v>
      </c>
      <c r="AW339" s="14" t="s">
        <v>32</v>
      </c>
      <c r="AX339" s="14" t="s">
        <v>76</v>
      </c>
      <c r="AY339" s="271" t="s">
        <v>140</v>
      </c>
    </row>
    <row r="340" spans="1:51" s="13" customFormat="1" ht="12">
      <c r="A340" s="13"/>
      <c r="B340" s="250"/>
      <c r="C340" s="251"/>
      <c r="D340" s="252" t="s">
        <v>157</v>
      </c>
      <c r="E340" s="253" t="s">
        <v>1</v>
      </c>
      <c r="F340" s="254" t="s">
        <v>782</v>
      </c>
      <c r="G340" s="251"/>
      <c r="H340" s="255">
        <v>21.683</v>
      </c>
      <c r="I340" s="256"/>
      <c r="J340" s="251"/>
      <c r="K340" s="251"/>
      <c r="L340" s="257"/>
      <c r="M340" s="258"/>
      <c r="N340" s="259"/>
      <c r="O340" s="259"/>
      <c r="P340" s="259"/>
      <c r="Q340" s="259"/>
      <c r="R340" s="259"/>
      <c r="S340" s="259"/>
      <c r="T340" s="26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1" t="s">
        <v>157</v>
      </c>
      <c r="AU340" s="261" t="s">
        <v>148</v>
      </c>
      <c r="AV340" s="13" t="s">
        <v>148</v>
      </c>
      <c r="AW340" s="13" t="s">
        <v>32</v>
      </c>
      <c r="AX340" s="13" t="s">
        <v>76</v>
      </c>
      <c r="AY340" s="261" t="s">
        <v>140</v>
      </c>
    </row>
    <row r="341" spans="1:51" s="13" customFormat="1" ht="12">
      <c r="A341" s="13"/>
      <c r="B341" s="250"/>
      <c r="C341" s="251"/>
      <c r="D341" s="252" t="s">
        <v>157</v>
      </c>
      <c r="E341" s="253" t="s">
        <v>1</v>
      </c>
      <c r="F341" s="254" t="s">
        <v>655</v>
      </c>
      <c r="G341" s="251"/>
      <c r="H341" s="255">
        <v>4.9</v>
      </c>
      <c r="I341" s="256"/>
      <c r="J341" s="251"/>
      <c r="K341" s="251"/>
      <c r="L341" s="257"/>
      <c r="M341" s="258"/>
      <c r="N341" s="259"/>
      <c r="O341" s="259"/>
      <c r="P341" s="259"/>
      <c r="Q341" s="259"/>
      <c r="R341" s="259"/>
      <c r="S341" s="259"/>
      <c r="T341" s="26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1" t="s">
        <v>157</v>
      </c>
      <c r="AU341" s="261" t="s">
        <v>148</v>
      </c>
      <c r="AV341" s="13" t="s">
        <v>148</v>
      </c>
      <c r="AW341" s="13" t="s">
        <v>32</v>
      </c>
      <c r="AX341" s="13" t="s">
        <v>76</v>
      </c>
      <c r="AY341" s="261" t="s">
        <v>140</v>
      </c>
    </row>
    <row r="342" spans="1:51" s="14" customFormat="1" ht="12">
      <c r="A342" s="14"/>
      <c r="B342" s="262"/>
      <c r="C342" s="263"/>
      <c r="D342" s="252" t="s">
        <v>157</v>
      </c>
      <c r="E342" s="264" t="s">
        <v>1</v>
      </c>
      <c r="F342" s="265" t="s">
        <v>160</v>
      </c>
      <c r="G342" s="263"/>
      <c r="H342" s="264" t="s">
        <v>1</v>
      </c>
      <c r="I342" s="266"/>
      <c r="J342" s="263"/>
      <c r="K342" s="263"/>
      <c r="L342" s="267"/>
      <c r="M342" s="268"/>
      <c r="N342" s="269"/>
      <c r="O342" s="269"/>
      <c r="P342" s="269"/>
      <c r="Q342" s="269"/>
      <c r="R342" s="269"/>
      <c r="S342" s="269"/>
      <c r="T342" s="27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1" t="s">
        <v>157</v>
      </c>
      <c r="AU342" s="271" t="s">
        <v>148</v>
      </c>
      <c r="AV342" s="14" t="s">
        <v>84</v>
      </c>
      <c r="AW342" s="14" t="s">
        <v>32</v>
      </c>
      <c r="AX342" s="14" t="s">
        <v>76</v>
      </c>
      <c r="AY342" s="271" t="s">
        <v>140</v>
      </c>
    </row>
    <row r="343" spans="1:51" s="13" customFormat="1" ht="12">
      <c r="A343" s="13"/>
      <c r="B343" s="250"/>
      <c r="C343" s="251"/>
      <c r="D343" s="252" t="s">
        <v>157</v>
      </c>
      <c r="E343" s="253" t="s">
        <v>1</v>
      </c>
      <c r="F343" s="254" t="s">
        <v>161</v>
      </c>
      <c r="G343" s="251"/>
      <c r="H343" s="255">
        <v>-1.576</v>
      </c>
      <c r="I343" s="256"/>
      <c r="J343" s="251"/>
      <c r="K343" s="251"/>
      <c r="L343" s="257"/>
      <c r="M343" s="258"/>
      <c r="N343" s="259"/>
      <c r="O343" s="259"/>
      <c r="P343" s="259"/>
      <c r="Q343" s="259"/>
      <c r="R343" s="259"/>
      <c r="S343" s="259"/>
      <c r="T343" s="26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1" t="s">
        <v>157</v>
      </c>
      <c r="AU343" s="261" t="s">
        <v>148</v>
      </c>
      <c r="AV343" s="13" t="s">
        <v>148</v>
      </c>
      <c r="AW343" s="13" t="s">
        <v>32</v>
      </c>
      <c r="AX343" s="13" t="s">
        <v>76</v>
      </c>
      <c r="AY343" s="261" t="s">
        <v>140</v>
      </c>
    </row>
    <row r="344" spans="1:51" s="13" customFormat="1" ht="12">
      <c r="A344" s="13"/>
      <c r="B344" s="250"/>
      <c r="C344" s="251"/>
      <c r="D344" s="252" t="s">
        <v>157</v>
      </c>
      <c r="E344" s="253" t="s">
        <v>1</v>
      </c>
      <c r="F344" s="254" t="s">
        <v>631</v>
      </c>
      <c r="G344" s="251"/>
      <c r="H344" s="255">
        <v>-0.36</v>
      </c>
      <c r="I344" s="256"/>
      <c r="J344" s="251"/>
      <c r="K344" s="251"/>
      <c r="L344" s="257"/>
      <c r="M344" s="258"/>
      <c r="N344" s="259"/>
      <c r="O344" s="259"/>
      <c r="P344" s="259"/>
      <c r="Q344" s="259"/>
      <c r="R344" s="259"/>
      <c r="S344" s="259"/>
      <c r="T344" s="26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1" t="s">
        <v>157</v>
      </c>
      <c r="AU344" s="261" t="s">
        <v>148</v>
      </c>
      <c r="AV344" s="13" t="s">
        <v>148</v>
      </c>
      <c r="AW344" s="13" t="s">
        <v>32</v>
      </c>
      <c r="AX344" s="13" t="s">
        <v>76</v>
      </c>
      <c r="AY344" s="261" t="s">
        <v>140</v>
      </c>
    </row>
    <row r="345" spans="1:51" s="15" customFormat="1" ht="12">
      <c r="A345" s="15"/>
      <c r="B345" s="272"/>
      <c r="C345" s="273"/>
      <c r="D345" s="252" t="s">
        <v>157</v>
      </c>
      <c r="E345" s="274" t="s">
        <v>1</v>
      </c>
      <c r="F345" s="275" t="s">
        <v>163</v>
      </c>
      <c r="G345" s="273"/>
      <c r="H345" s="276">
        <v>26.267</v>
      </c>
      <c r="I345" s="277"/>
      <c r="J345" s="273"/>
      <c r="K345" s="273"/>
      <c r="L345" s="278"/>
      <c r="M345" s="279"/>
      <c r="N345" s="280"/>
      <c r="O345" s="280"/>
      <c r="P345" s="280"/>
      <c r="Q345" s="280"/>
      <c r="R345" s="280"/>
      <c r="S345" s="280"/>
      <c r="T345" s="281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82" t="s">
        <v>157</v>
      </c>
      <c r="AU345" s="282" t="s">
        <v>148</v>
      </c>
      <c r="AV345" s="15" t="s">
        <v>147</v>
      </c>
      <c r="AW345" s="15" t="s">
        <v>32</v>
      </c>
      <c r="AX345" s="15" t="s">
        <v>84</v>
      </c>
      <c r="AY345" s="282" t="s">
        <v>140</v>
      </c>
    </row>
    <row r="346" spans="1:65" s="2" customFormat="1" ht="21.75" customHeight="1">
      <c r="A346" s="38"/>
      <c r="B346" s="39"/>
      <c r="C346" s="236" t="s">
        <v>554</v>
      </c>
      <c r="D346" s="236" t="s">
        <v>143</v>
      </c>
      <c r="E346" s="237" t="s">
        <v>543</v>
      </c>
      <c r="F346" s="238" t="s">
        <v>544</v>
      </c>
      <c r="G346" s="239" t="s">
        <v>155</v>
      </c>
      <c r="H346" s="240">
        <v>26.267</v>
      </c>
      <c r="I346" s="241"/>
      <c r="J346" s="242">
        <f>ROUND(I346*H346,2)</f>
        <v>0</v>
      </c>
      <c r="K346" s="243"/>
      <c r="L346" s="44"/>
      <c r="M346" s="244" t="s">
        <v>1</v>
      </c>
      <c r="N346" s="245" t="s">
        <v>42</v>
      </c>
      <c r="O346" s="91"/>
      <c r="P346" s="246">
        <f>O346*H346</f>
        <v>0</v>
      </c>
      <c r="Q346" s="246">
        <v>0.006</v>
      </c>
      <c r="R346" s="246">
        <f>Q346*H346</f>
        <v>0.157602</v>
      </c>
      <c r="S346" s="246">
        <v>0</v>
      </c>
      <c r="T346" s="247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48" t="s">
        <v>246</v>
      </c>
      <c r="AT346" s="248" t="s">
        <v>143</v>
      </c>
      <c r="AU346" s="248" t="s">
        <v>148</v>
      </c>
      <c r="AY346" s="17" t="s">
        <v>140</v>
      </c>
      <c r="BE346" s="249">
        <f>IF(N346="základní",J346,0)</f>
        <v>0</v>
      </c>
      <c r="BF346" s="249">
        <f>IF(N346="snížená",J346,0)</f>
        <v>0</v>
      </c>
      <c r="BG346" s="249">
        <f>IF(N346="zákl. přenesená",J346,0)</f>
        <v>0</v>
      </c>
      <c r="BH346" s="249">
        <f>IF(N346="sníž. přenesená",J346,0)</f>
        <v>0</v>
      </c>
      <c r="BI346" s="249">
        <f>IF(N346="nulová",J346,0)</f>
        <v>0</v>
      </c>
      <c r="BJ346" s="17" t="s">
        <v>148</v>
      </c>
      <c r="BK346" s="249">
        <f>ROUND(I346*H346,2)</f>
        <v>0</v>
      </c>
      <c r="BL346" s="17" t="s">
        <v>246</v>
      </c>
      <c r="BM346" s="248" t="s">
        <v>783</v>
      </c>
    </row>
    <row r="347" spans="1:51" s="14" customFormat="1" ht="12">
      <c r="A347" s="14"/>
      <c r="B347" s="262"/>
      <c r="C347" s="263"/>
      <c r="D347" s="252" t="s">
        <v>157</v>
      </c>
      <c r="E347" s="264" t="s">
        <v>1</v>
      </c>
      <c r="F347" s="265" t="s">
        <v>213</v>
      </c>
      <c r="G347" s="263"/>
      <c r="H347" s="264" t="s">
        <v>1</v>
      </c>
      <c r="I347" s="266"/>
      <c r="J347" s="263"/>
      <c r="K347" s="263"/>
      <c r="L347" s="267"/>
      <c r="M347" s="268"/>
      <c r="N347" s="269"/>
      <c r="O347" s="269"/>
      <c r="P347" s="269"/>
      <c r="Q347" s="269"/>
      <c r="R347" s="269"/>
      <c r="S347" s="269"/>
      <c r="T347" s="27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1" t="s">
        <v>157</v>
      </c>
      <c r="AU347" s="271" t="s">
        <v>148</v>
      </c>
      <c r="AV347" s="14" t="s">
        <v>84</v>
      </c>
      <c r="AW347" s="14" t="s">
        <v>32</v>
      </c>
      <c r="AX347" s="14" t="s">
        <v>76</v>
      </c>
      <c r="AY347" s="271" t="s">
        <v>140</v>
      </c>
    </row>
    <row r="348" spans="1:51" s="13" customFormat="1" ht="12">
      <c r="A348" s="13"/>
      <c r="B348" s="250"/>
      <c r="C348" s="251"/>
      <c r="D348" s="252" t="s">
        <v>157</v>
      </c>
      <c r="E348" s="253" t="s">
        <v>1</v>
      </c>
      <c r="F348" s="254" t="s">
        <v>652</v>
      </c>
      <c r="G348" s="251"/>
      <c r="H348" s="255">
        <v>1.62</v>
      </c>
      <c r="I348" s="256"/>
      <c r="J348" s="251"/>
      <c r="K348" s="251"/>
      <c r="L348" s="257"/>
      <c r="M348" s="258"/>
      <c r="N348" s="259"/>
      <c r="O348" s="259"/>
      <c r="P348" s="259"/>
      <c r="Q348" s="259"/>
      <c r="R348" s="259"/>
      <c r="S348" s="259"/>
      <c r="T348" s="26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1" t="s">
        <v>157</v>
      </c>
      <c r="AU348" s="261" t="s">
        <v>148</v>
      </c>
      <c r="AV348" s="13" t="s">
        <v>148</v>
      </c>
      <c r="AW348" s="13" t="s">
        <v>32</v>
      </c>
      <c r="AX348" s="13" t="s">
        <v>76</v>
      </c>
      <c r="AY348" s="261" t="s">
        <v>140</v>
      </c>
    </row>
    <row r="349" spans="1:51" s="14" customFormat="1" ht="12">
      <c r="A349" s="14"/>
      <c r="B349" s="262"/>
      <c r="C349" s="263"/>
      <c r="D349" s="252" t="s">
        <v>157</v>
      </c>
      <c r="E349" s="264" t="s">
        <v>1</v>
      </c>
      <c r="F349" s="265" t="s">
        <v>653</v>
      </c>
      <c r="G349" s="263"/>
      <c r="H349" s="264" t="s">
        <v>1</v>
      </c>
      <c r="I349" s="266"/>
      <c r="J349" s="263"/>
      <c r="K349" s="263"/>
      <c r="L349" s="267"/>
      <c r="M349" s="268"/>
      <c r="N349" s="269"/>
      <c r="O349" s="269"/>
      <c r="P349" s="269"/>
      <c r="Q349" s="269"/>
      <c r="R349" s="269"/>
      <c r="S349" s="269"/>
      <c r="T349" s="27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1" t="s">
        <v>157</v>
      </c>
      <c r="AU349" s="271" t="s">
        <v>148</v>
      </c>
      <c r="AV349" s="14" t="s">
        <v>84</v>
      </c>
      <c r="AW349" s="14" t="s">
        <v>32</v>
      </c>
      <c r="AX349" s="14" t="s">
        <v>76</v>
      </c>
      <c r="AY349" s="271" t="s">
        <v>140</v>
      </c>
    </row>
    <row r="350" spans="1:51" s="13" customFormat="1" ht="12">
      <c r="A350" s="13"/>
      <c r="B350" s="250"/>
      <c r="C350" s="251"/>
      <c r="D350" s="252" t="s">
        <v>157</v>
      </c>
      <c r="E350" s="253" t="s">
        <v>1</v>
      </c>
      <c r="F350" s="254" t="s">
        <v>782</v>
      </c>
      <c r="G350" s="251"/>
      <c r="H350" s="255">
        <v>21.683</v>
      </c>
      <c r="I350" s="256"/>
      <c r="J350" s="251"/>
      <c r="K350" s="251"/>
      <c r="L350" s="257"/>
      <c r="M350" s="258"/>
      <c r="N350" s="259"/>
      <c r="O350" s="259"/>
      <c r="P350" s="259"/>
      <c r="Q350" s="259"/>
      <c r="R350" s="259"/>
      <c r="S350" s="259"/>
      <c r="T350" s="26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1" t="s">
        <v>157</v>
      </c>
      <c r="AU350" s="261" t="s">
        <v>148</v>
      </c>
      <c r="AV350" s="13" t="s">
        <v>148</v>
      </c>
      <c r="AW350" s="13" t="s">
        <v>32</v>
      </c>
      <c r="AX350" s="13" t="s">
        <v>76</v>
      </c>
      <c r="AY350" s="261" t="s">
        <v>140</v>
      </c>
    </row>
    <row r="351" spans="1:51" s="13" customFormat="1" ht="12">
      <c r="A351" s="13"/>
      <c r="B351" s="250"/>
      <c r="C351" s="251"/>
      <c r="D351" s="252" t="s">
        <v>157</v>
      </c>
      <c r="E351" s="253" t="s">
        <v>1</v>
      </c>
      <c r="F351" s="254" t="s">
        <v>655</v>
      </c>
      <c r="G351" s="251"/>
      <c r="H351" s="255">
        <v>4.9</v>
      </c>
      <c r="I351" s="256"/>
      <c r="J351" s="251"/>
      <c r="K351" s="251"/>
      <c r="L351" s="257"/>
      <c r="M351" s="258"/>
      <c r="N351" s="259"/>
      <c r="O351" s="259"/>
      <c r="P351" s="259"/>
      <c r="Q351" s="259"/>
      <c r="R351" s="259"/>
      <c r="S351" s="259"/>
      <c r="T351" s="26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1" t="s">
        <v>157</v>
      </c>
      <c r="AU351" s="261" t="s">
        <v>148</v>
      </c>
      <c r="AV351" s="13" t="s">
        <v>148</v>
      </c>
      <c r="AW351" s="13" t="s">
        <v>32</v>
      </c>
      <c r="AX351" s="13" t="s">
        <v>76</v>
      </c>
      <c r="AY351" s="261" t="s">
        <v>140</v>
      </c>
    </row>
    <row r="352" spans="1:51" s="14" customFormat="1" ht="12">
      <c r="A352" s="14"/>
      <c r="B352" s="262"/>
      <c r="C352" s="263"/>
      <c r="D352" s="252" t="s">
        <v>157</v>
      </c>
      <c r="E352" s="264" t="s">
        <v>1</v>
      </c>
      <c r="F352" s="265" t="s">
        <v>160</v>
      </c>
      <c r="G352" s="263"/>
      <c r="H352" s="264" t="s">
        <v>1</v>
      </c>
      <c r="I352" s="266"/>
      <c r="J352" s="263"/>
      <c r="K352" s="263"/>
      <c r="L352" s="267"/>
      <c r="M352" s="268"/>
      <c r="N352" s="269"/>
      <c r="O352" s="269"/>
      <c r="P352" s="269"/>
      <c r="Q352" s="269"/>
      <c r="R352" s="269"/>
      <c r="S352" s="269"/>
      <c r="T352" s="27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1" t="s">
        <v>157</v>
      </c>
      <c r="AU352" s="271" t="s">
        <v>148</v>
      </c>
      <c r="AV352" s="14" t="s">
        <v>84</v>
      </c>
      <c r="AW352" s="14" t="s">
        <v>32</v>
      </c>
      <c r="AX352" s="14" t="s">
        <v>76</v>
      </c>
      <c r="AY352" s="271" t="s">
        <v>140</v>
      </c>
    </row>
    <row r="353" spans="1:51" s="13" customFormat="1" ht="12">
      <c r="A353" s="13"/>
      <c r="B353" s="250"/>
      <c r="C353" s="251"/>
      <c r="D353" s="252" t="s">
        <v>157</v>
      </c>
      <c r="E353" s="253" t="s">
        <v>1</v>
      </c>
      <c r="F353" s="254" t="s">
        <v>161</v>
      </c>
      <c r="G353" s="251"/>
      <c r="H353" s="255">
        <v>-1.576</v>
      </c>
      <c r="I353" s="256"/>
      <c r="J353" s="251"/>
      <c r="K353" s="251"/>
      <c r="L353" s="257"/>
      <c r="M353" s="258"/>
      <c r="N353" s="259"/>
      <c r="O353" s="259"/>
      <c r="P353" s="259"/>
      <c r="Q353" s="259"/>
      <c r="R353" s="259"/>
      <c r="S353" s="259"/>
      <c r="T353" s="26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1" t="s">
        <v>157</v>
      </c>
      <c r="AU353" s="261" t="s">
        <v>148</v>
      </c>
      <c r="AV353" s="13" t="s">
        <v>148</v>
      </c>
      <c r="AW353" s="13" t="s">
        <v>32</v>
      </c>
      <c r="AX353" s="13" t="s">
        <v>76</v>
      </c>
      <c r="AY353" s="261" t="s">
        <v>140</v>
      </c>
    </row>
    <row r="354" spans="1:51" s="13" customFormat="1" ht="12">
      <c r="A354" s="13"/>
      <c r="B354" s="250"/>
      <c r="C354" s="251"/>
      <c r="D354" s="252" t="s">
        <v>157</v>
      </c>
      <c r="E354" s="253" t="s">
        <v>1</v>
      </c>
      <c r="F354" s="254" t="s">
        <v>631</v>
      </c>
      <c r="G354" s="251"/>
      <c r="H354" s="255">
        <v>-0.36</v>
      </c>
      <c r="I354" s="256"/>
      <c r="J354" s="251"/>
      <c r="K354" s="251"/>
      <c r="L354" s="257"/>
      <c r="M354" s="258"/>
      <c r="N354" s="259"/>
      <c r="O354" s="259"/>
      <c r="P354" s="259"/>
      <c r="Q354" s="259"/>
      <c r="R354" s="259"/>
      <c r="S354" s="259"/>
      <c r="T354" s="26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1" t="s">
        <v>157</v>
      </c>
      <c r="AU354" s="261" t="s">
        <v>148</v>
      </c>
      <c r="AV354" s="13" t="s">
        <v>148</v>
      </c>
      <c r="AW354" s="13" t="s">
        <v>32</v>
      </c>
      <c r="AX354" s="13" t="s">
        <v>76</v>
      </c>
      <c r="AY354" s="261" t="s">
        <v>140</v>
      </c>
    </row>
    <row r="355" spans="1:51" s="15" customFormat="1" ht="12">
      <c r="A355" s="15"/>
      <c r="B355" s="272"/>
      <c r="C355" s="273"/>
      <c r="D355" s="252" t="s">
        <v>157</v>
      </c>
      <c r="E355" s="274" t="s">
        <v>1</v>
      </c>
      <c r="F355" s="275" t="s">
        <v>163</v>
      </c>
      <c r="G355" s="273"/>
      <c r="H355" s="276">
        <v>26.267</v>
      </c>
      <c r="I355" s="277"/>
      <c r="J355" s="273"/>
      <c r="K355" s="273"/>
      <c r="L355" s="278"/>
      <c r="M355" s="279"/>
      <c r="N355" s="280"/>
      <c r="O355" s="280"/>
      <c r="P355" s="280"/>
      <c r="Q355" s="280"/>
      <c r="R355" s="280"/>
      <c r="S355" s="280"/>
      <c r="T355" s="281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82" t="s">
        <v>157</v>
      </c>
      <c r="AU355" s="282" t="s">
        <v>148</v>
      </c>
      <c r="AV355" s="15" t="s">
        <v>147</v>
      </c>
      <c r="AW355" s="15" t="s">
        <v>32</v>
      </c>
      <c r="AX355" s="15" t="s">
        <v>84</v>
      </c>
      <c r="AY355" s="282" t="s">
        <v>140</v>
      </c>
    </row>
    <row r="356" spans="1:65" s="2" customFormat="1" ht="16.5" customHeight="1">
      <c r="A356" s="38"/>
      <c r="B356" s="39"/>
      <c r="C356" s="283" t="s">
        <v>558</v>
      </c>
      <c r="D356" s="283" t="s">
        <v>431</v>
      </c>
      <c r="E356" s="284" t="s">
        <v>547</v>
      </c>
      <c r="F356" s="285" t="s">
        <v>548</v>
      </c>
      <c r="G356" s="286" t="s">
        <v>155</v>
      </c>
      <c r="H356" s="287">
        <v>28.894</v>
      </c>
      <c r="I356" s="288"/>
      <c r="J356" s="289">
        <f>ROUND(I356*H356,2)</f>
        <v>0</v>
      </c>
      <c r="K356" s="290"/>
      <c r="L356" s="291"/>
      <c r="M356" s="292" t="s">
        <v>1</v>
      </c>
      <c r="N356" s="293" t="s">
        <v>42</v>
      </c>
      <c r="O356" s="91"/>
      <c r="P356" s="246">
        <f>O356*H356</f>
        <v>0</v>
      </c>
      <c r="Q356" s="246">
        <v>0.0129</v>
      </c>
      <c r="R356" s="246">
        <f>Q356*H356</f>
        <v>0.37273259999999997</v>
      </c>
      <c r="S356" s="246">
        <v>0</v>
      </c>
      <c r="T356" s="247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8" t="s">
        <v>313</v>
      </c>
      <c r="AT356" s="248" t="s">
        <v>431</v>
      </c>
      <c r="AU356" s="248" t="s">
        <v>148</v>
      </c>
      <c r="AY356" s="17" t="s">
        <v>140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17" t="s">
        <v>148</v>
      </c>
      <c r="BK356" s="249">
        <f>ROUND(I356*H356,2)</f>
        <v>0</v>
      </c>
      <c r="BL356" s="17" t="s">
        <v>246</v>
      </c>
      <c r="BM356" s="248" t="s">
        <v>784</v>
      </c>
    </row>
    <row r="357" spans="1:51" s="13" customFormat="1" ht="12">
      <c r="A357" s="13"/>
      <c r="B357" s="250"/>
      <c r="C357" s="251"/>
      <c r="D357" s="252" t="s">
        <v>157</v>
      </c>
      <c r="E357" s="251"/>
      <c r="F357" s="254" t="s">
        <v>785</v>
      </c>
      <c r="G357" s="251"/>
      <c r="H357" s="255">
        <v>28.894</v>
      </c>
      <c r="I357" s="256"/>
      <c r="J357" s="251"/>
      <c r="K357" s="251"/>
      <c r="L357" s="257"/>
      <c r="M357" s="258"/>
      <c r="N357" s="259"/>
      <c r="O357" s="259"/>
      <c r="P357" s="259"/>
      <c r="Q357" s="259"/>
      <c r="R357" s="259"/>
      <c r="S357" s="259"/>
      <c r="T357" s="26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1" t="s">
        <v>157</v>
      </c>
      <c r="AU357" s="261" t="s">
        <v>148</v>
      </c>
      <c r="AV357" s="13" t="s">
        <v>148</v>
      </c>
      <c r="AW357" s="13" t="s">
        <v>4</v>
      </c>
      <c r="AX357" s="13" t="s">
        <v>84</v>
      </c>
      <c r="AY357" s="261" t="s">
        <v>140</v>
      </c>
    </row>
    <row r="358" spans="1:65" s="2" customFormat="1" ht="21.75" customHeight="1">
      <c r="A358" s="38"/>
      <c r="B358" s="39"/>
      <c r="C358" s="283" t="s">
        <v>563</v>
      </c>
      <c r="D358" s="283" t="s">
        <v>431</v>
      </c>
      <c r="E358" s="284" t="s">
        <v>480</v>
      </c>
      <c r="F358" s="285" t="s">
        <v>481</v>
      </c>
      <c r="G358" s="286" t="s">
        <v>482</v>
      </c>
      <c r="H358" s="287">
        <v>78.801</v>
      </c>
      <c r="I358" s="288"/>
      <c r="J358" s="289">
        <f>ROUND(I358*H358,2)</f>
        <v>0</v>
      </c>
      <c r="K358" s="290"/>
      <c r="L358" s="291"/>
      <c r="M358" s="292" t="s">
        <v>1</v>
      </c>
      <c r="N358" s="293" t="s">
        <v>42</v>
      </c>
      <c r="O358" s="91"/>
      <c r="P358" s="246">
        <f>O358*H358</f>
        <v>0</v>
      </c>
      <c r="Q358" s="246">
        <v>0.001</v>
      </c>
      <c r="R358" s="246">
        <f>Q358*H358</f>
        <v>0.07880100000000001</v>
      </c>
      <c r="S358" s="246">
        <v>0</v>
      </c>
      <c r="T358" s="247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48" t="s">
        <v>313</v>
      </c>
      <c r="AT358" s="248" t="s">
        <v>431</v>
      </c>
      <c r="AU358" s="248" t="s">
        <v>148</v>
      </c>
      <c r="AY358" s="17" t="s">
        <v>140</v>
      </c>
      <c r="BE358" s="249">
        <f>IF(N358="základní",J358,0)</f>
        <v>0</v>
      </c>
      <c r="BF358" s="249">
        <f>IF(N358="snížená",J358,0)</f>
        <v>0</v>
      </c>
      <c r="BG358" s="249">
        <f>IF(N358="zákl. přenesená",J358,0)</f>
        <v>0</v>
      </c>
      <c r="BH358" s="249">
        <f>IF(N358="sníž. přenesená",J358,0)</f>
        <v>0</v>
      </c>
      <c r="BI358" s="249">
        <f>IF(N358="nulová",J358,0)</f>
        <v>0</v>
      </c>
      <c r="BJ358" s="17" t="s">
        <v>148</v>
      </c>
      <c r="BK358" s="249">
        <f>ROUND(I358*H358,2)</f>
        <v>0</v>
      </c>
      <c r="BL358" s="17" t="s">
        <v>246</v>
      </c>
      <c r="BM358" s="248" t="s">
        <v>786</v>
      </c>
    </row>
    <row r="359" spans="1:51" s="13" customFormat="1" ht="12">
      <c r="A359" s="13"/>
      <c r="B359" s="250"/>
      <c r="C359" s="251"/>
      <c r="D359" s="252" t="s">
        <v>157</v>
      </c>
      <c r="E359" s="253" t="s">
        <v>1</v>
      </c>
      <c r="F359" s="254" t="s">
        <v>787</v>
      </c>
      <c r="G359" s="251"/>
      <c r="H359" s="255">
        <v>78.801</v>
      </c>
      <c r="I359" s="256"/>
      <c r="J359" s="251"/>
      <c r="K359" s="251"/>
      <c r="L359" s="257"/>
      <c r="M359" s="258"/>
      <c r="N359" s="259"/>
      <c r="O359" s="259"/>
      <c r="P359" s="259"/>
      <c r="Q359" s="259"/>
      <c r="R359" s="259"/>
      <c r="S359" s="259"/>
      <c r="T359" s="26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1" t="s">
        <v>157</v>
      </c>
      <c r="AU359" s="261" t="s">
        <v>148</v>
      </c>
      <c r="AV359" s="13" t="s">
        <v>148</v>
      </c>
      <c r="AW359" s="13" t="s">
        <v>32</v>
      </c>
      <c r="AX359" s="13" t="s">
        <v>84</v>
      </c>
      <c r="AY359" s="261" t="s">
        <v>140</v>
      </c>
    </row>
    <row r="360" spans="1:65" s="2" customFormat="1" ht="21.75" customHeight="1">
      <c r="A360" s="38"/>
      <c r="B360" s="39"/>
      <c r="C360" s="236" t="s">
        <v>568</v>
      </c>
      <c r="D360" s="236" t="s">
        <v>143</v>
      </c>
      <c r="E360" s="237" t="s">
        <v>555</v>
      </c>
      <c r="F360" s="238" t="s">
        <v>556</v>
      </c>
      <c r="G360" s="239" t="s">
        <v>155</v>
      </c>
      <c r="H360" s="240">
        <v>1.62</v>
      </c>
      <c r="I360" s="241"/>
      <c r="J360" s="242">
        <f>ROUND(I360*H360,2)</f>
        <v>0</v>
      </c>
      <c r="K360" s="243"/>
      <c r="L360" s="44"/>
      <c r="M360" s="244" t="s">
        <v>1</v>
      </c>
      <c r="N360" s="245" t="s">
        <v>42</v>
      </c>
      <c r="O360" s="91"/>
      <c r="P360" s="246">
        <f>O360*H360</f>
        <v>0</v>
      </c>
      <c r="Q360" s="246">
        <v>0</v>
      </c>
      <c r="R360" s="246">
        <f>Q360*H360</f>
        <v>0</v>
      </c>
      <c r="S360" s="246">
        <v>0</v>
      </c>
      <c r="T360" s="247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48" t="s">
        <v>246</v>
      </c>
      <c r="AT360" s="248" t="s">
        <v>143</v>
      </c>
      <c r="AU360" s="248" t="s">
        <v>148</v>
      </c>
      <c r="AY360" s="17" t="s">
        <v>140</v>
      </c>
      <c r="BE360" s="249">
        <f>IF(N360="základní",J360,0)</f>
        <v>0</v>
      </c>
      <c r="BF360" s="249">
        <f>IF(N360="snížená",J360,0)</f>
        <v>0</v>
      </c>
      <c r="BG360" s="249">
        <f>IF(N360="zákl. přenesená",J360,0)</f>
        <v>0</v>
      </c>
      <c r="BH360" s="249">
        <f>IF(N360="sníž. přenesená",J360,0)</f>
        <v>0</v>
      </c>
      <c r="BI360" s="249">
        <f>IF(N360="nulová",J360,0)</f>
        <v>0</v>
      </c>
      <c r="BJ360" s="17" t="s">
        <v>148</v>
      </c>
      <c r="BK360" s="249">
        <f>ROUND(I360*H360,2)</f>
        <v>0</v>
      </c>
      <c r="BL360" s="17" t="s">
        <v>246</v>
      </c>
      <c r="BM360" s="248" t="s">
        <v>788</v>
      </c>
    </row>
    <row r="361" spans="1:65" s="2" customFormat="1" ht="21.75" customHeight="1">
      <c r="A361" s="38"/>
      <c r="B361" s="39"/>
      <c r="C361" s="236" t="s">
        <v>573</v>
      </c>
      <c r="D361" s="236" t="s">
        <v>143</v>
      </c>
      <c r="E361" s="237" t="s">
        <v>559</v>
      </c>
      <c r="F361" s="238" t="s">
        <v>560</v>
      </c>
      <c r="G361" s="239" t="s">
        <v>155</v>
      </c>
      <c r="H361" s="240">
        <v>0.48</v>
      </c>
      <c r="I361" s="241"/>
      <c r="J361" s="242">
        <f>ROUND(I361*H361,2)</f>
        <v>0</v>
      </c>
      <c r="K361" s="243"/>
      <c r="L361" s="44"/>
      <c r="M361" s="244" t="s">
        <v>1</v>
      </c>
      <c r="N361" s="245" t="s">
        <v>42</v>
      </c>
      <c r="O361" s="91"/>
      <c r="P361" s="246">
        <f>O361*H361</f>
        <v>0</v>
      </c>
      <c r="Q361" s="246">
        <v>0.00058</v>
      </c>
      <c r="R361" s="246">
        <f>Q361*H361</f>
        <v>0.0002784</v>
      </c>
      <c r="S361" s="246">
        <v>0</v>
      </c>
      <c r="T361" s="247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48" t="s">
        <v>246</v>
      </c>
      <c r="AT361" s="248" t="s">
        <v>143</v>
      </c>
      <c r="AU361" s="248" t="s">
        <v>148</v>
      </c>
      <c r="AY361" s="17" t="s">
        <v>140</v>
      </c>
      <c r="BE361" s="249">
        <f>IF(N361="základní",J361,0)</f>
        <v>0</v>
      </c>
      <c r="BF361" s="249">
        <f>IF(N361="snížená",J361,0)</f>
        <v>0</v>
      </c>
      <c r="BG361" s="249">
        <f>IF(N361="zákl. přenesená",J361,0)</f>
        <v>0</v>
      </c>
      <c r="BH361" s="249">
        <f>IF(N361="sníž. přenesená",J361,0)</f>
        <v>0</v>
      </c>
      <c r="BI361" s="249">
        <f>IF(N361="nulová",J361,0)</f>
        <v>0</v>
      </c>
      <c r="BJ361" s="17" t="s">
        <v>148</v>
      </c>
      <c r="BK361" s="249">
        <f>ROUND(I361*H361,2)</f>
        <v>0</v>
      </c>
      <c r="BL361" s="17" t="s">
        <v>246</v>
      </c>
      <c r="BM361" s="248" t="s">
        <v>789</v>
      </c>
    </row>
    <row r="362" spans="1:51" s="13" customFormat="1" ht="12">
      <c r="A362" s="13"/>
      <c r="B362" s="250"/>
      <c r="C362" s="251"/>
      <c r="D362" s="252" t="s">
        <v>157</v>
      </c>
      <c r="E362" s="253" t="s">
        <v>1</v>
      </c>
      <c r="F362" s="254" t="s">
        <v>562</v>
      </c>
      <c r="G362" s="251"/>
      <c r="H362" s="255">
        <v>0.48</v>
      </c>
      <c r="I362" s="256"/>
      <c r="J362" s="251"/>
      <c r="K362" s="251"/>
      <c r="L362" s="257"/>
      <c r="M362" s="258"/>
      <c r="N362" s="259"/>
      <c r="O362" s="259"/>
      <c r="P362" s="259"/>
      <c r="Q362" s="259"/>
      <c r="R362" s="259"/>
      <c r="S362" s="259"/>
      <c r="T362" s="260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1" t="s">
        <v>157</v>
      </c>
      <c r="AU362" s="261" t="s">
        <v>148</v>
      </c>
      <c r="AV362" s="13" t="s">
        <v>148</v>
      </c>
      <c r="AW362" s="13" t="s">
        <v>32</v>
      </c>
      <c r="AX362" s="13" t="s">
        <v>84</v>
      </c>
      <c r="AY362" s="261" t="s">
        <v>140</v>
      </c>
    </row>
    <row r="363" spans="1:65" s="2" customFormat="1" ht="16.5" customHeight="1">
      <c r="A363" s="38"/>
      <c r="B363" s="39"/>
      <c r="C363" s="283" t="s">
        <v>579</v>
      </c>
      <c r="D363" s="283" t="s">
        <v>431</v>
      </c>
      <c r="E363" s="284" t="s">
        <v>564</v>
      </c>
      <c r="F363" s="285" t="s">
        <v>565</v>
      </c>
      <c r="G363" s="286" t="s">
        <v>155</v>
      </c>
      <c r="H363" s="287">
        <v>0.528</v>
      </c>
      <c r="I363" s="288"/>
      <c r="J363" s="289">
        <f>ROUND(I363*H363,2)</f>
        <v>0</v>
      </c>
      <c r="K363" s="290"/>
      <c r="L363" s="291"/>
      <c r="M363" s="292" t="s">
        <v>1</v>
      </c>
      <c r="N363" s="293" t="s">
        <v>42</v>
      </c>
      <c r="O363" s="91"/>
      <c r="P363" s="246">
        <f>O363*H363</f>
        <v>0</v>
      </c>
      <c r="Q363" s="246">
        <v>0.01</v>
      </c>
      <c r="R363" s="246">
        <f>Q363*H363</f>
        <v>0.00528</v>
      </c>
      <c r="S363" s="246">
        <v>0</v>
      </c>
      <c r="T363" s="247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48" t="s">
        <v>313</v>
      </c>
      <c r="AT363" s="248" t="s">
        <v>431</v>
      </c>
      <c r="AU363" s="248" t="s">
        <v>148</v>
      </c>
      <c r="AY363" s="17" t="s">
        <v>140</v>
      </c>
      <c r="BE363" s="249">
        <f>IF(N363="základní",J363,0)</f>
        <v>0</v>
      </c>
      <c r="BF363" s="249">
        <f>IF(N363="snížená",J363,0)</f>
        <v>0</v>
      </c>
      <c r="BG363" s="249">
        <f>IF(N363="zákl. přenesená",J363,0)</f>
        <v>0</v>
      </c>
      <c r="BH363" s="249">
        <f>IF(N363="sníž. přenesená",J363,0)</f>
        <v>0</v>
      </c>
      <c r="BI363" s="249">
        <f>IF(N363="nulová",J363,0)</f>
        <v>0</v>
      </c>
      <c r="BJ363" s="17" t="s">
        <v>148</v>
      </c>
      <c r="BK363" s="249">
        <f>ROUND(I363*H363,2)</f>
        <v>0</v>
      </c>
      <c r="BL363" s="17" t="s">
        <v>246</v>
      </c>
      <c r="BM363" s="248" t="s">
        <v>790</v>
      </c>
    </row>
    <row r="364" spans="1:51" s="13" customFormat="1" ht="12">
      <c r="A364" s="13"/>
      <c r="B364" s="250"/>
      <c r="C364" s="251"/>
      <c r="D364" s="252" t="s">
        <v>157</v>
      </c>
      <c r="E364" s="251"/>
      <c r="F364" s="254" t="s">
        <v>567</v>
      </c>
      <c r="G364" s="251"/>
      <c r="H364" s="255">
        <v>0.528</v>
      </c>
      <c r="I364" s="256"/>
      <c r="J364" s="251"/>
      <c r="K364" s="251"/>
      <c r="L364" s="257"/>
      <c r="M364" s="258"/>
      <c r="N364" s="259"/>
      <c r="O364" s="259"/>
      <c r="P364" s="259"/>
      <c r="Q364" s="259"/>
      <c r="R364" s="259"/>
      <c r="S364" s="259"/>
      <c r="T364" s="26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1" t="s">
        <v>157</v>
      </c>
      <c r="AU364" s="261" t="s">
        <v>148</v>
      </c>
      <c r="AV364" s="13" t="s">
        <v>148</v>
      </c>
      <c r="AW364" s="13" t="s">
        <v>4</v>
      </c>
      <c r="AX364" s="13" t="s">
        <v>84</v>
      </c>
      <c r="AY364" s="261" t="s">
        <v>140</v>
      </c>
    </row>
    <row r="365" spans="1:65" s="2" customFormat="1" ht="16.5" customHeight="1">
      <c r="A365" s="38"/>
      <c r="B365" s="39"/>
      <c r="C365" s="236" t="s">
        <v>585</v>
      </c>
      <c r="D365" s="236" t="s">
        <v>143</v>
      </c>
      <c r="E365" s="237" t="s">
        <v>569</v>
      </c>
      <c r="F365" s="238" t="s">
        <v>570</v>
      </c>
      <c r="G365" s="239" t="s">
        <v>172</v>
      </c>
      <c r="H365" s="240">
        <v>25.4</v>
      </c>
      <c r="I365" s="241"/>
      <c r="J365" s="242">
        <f>ROUND(I365*H365,2)</f>
        <v>0</v>
      </c>
      <c r="K365" s="243"/>
      <c r="L365" s="44"/>
      <c r="M365" s="244" t="s">
        <v>1</v>
      </c>
      <c r="N365" s="245" t="s">
        <v>42</v>
      </c>
      <c r="O365" s="91"/>
      <c r="P365" s="246">
        <f>O365*H365</f>
        <v>0</v>
      </c>
      <c r="Q365" s="246">
        <v>0.00031</v>
      </c>
      <c r="R365" s="246">
        <f>Q365*H365</f>
        <v>0.007873999999999999</v>
      </c>
      <c r="S365" s="246">
        <v>0</v>
      </c>
      <c r="T365" s="247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48" t="s">
        <v>246</v>
      </c>
      <c r="AT365" s="248" t="s">
        <v>143</v>
      </c>
      <c r="AU365" s="248" t="s">
        <v>148</v>
      </c>
      <c r="AY365" s="17" t="s">
        <v>140</v>
      </c>
      <c r="BE365" s="249">
        <f>IF(N365="základní",J365,0)</f>
        <v>0</v>
      </c>
      <c r="BF365" s="249">
        <f>IF(N365="snížená",J365,0)</f>
        <v>0</v>
      </c>
      <c r="BG365" s="249">
        <f>IF(N365="zákl. přenesená",J365,0)</f>
        <v>0</v>
      </c>
      <c r="BH365" s="249">
        <f>IF(N365="sníž. přenesená",J365,0)</f>
        <v>0</v>
      </c>
      <c r="BI365" s="249">
        <f>IF(N365="nulová",J365,0)</f>
        <v>0</v>
      </c>
      <c r="BJ365" s="17" t="s">
        <v>148</v>
      </c>
      <c r="BK365" s="249">
        <f>ROUND(I365*H365,2)</f>
        <v>0</v>
      </c>
      <c r="BL365" s="17" t="s">
        <v>246</v>
      </c>
      <c r="BM365" s="248" t="s">
        <v>791</v>
      </c>
    </row>
    <row r="366" spans="1:51" s="13" customFormat="1" ht="12">
      <c r="A366" s="13"/>
      <c r="B366" s="250"/>
      <c r="C366" s="251"/>
      <c r="D366" s="252" t="s">
        <v>157</v>
      </c>
      <c r="E366" s="253" t="s">
        <v>1</v>
      </c>
      <c r="F366" s="254" t="s">
        <v>572</v>
      </c>
      <c r="G366" s="251"/>
      <c r="H366" s="255">
        <v>25.4</v>
      </c>
      <c r="I366" s="256"/>
      <c r="J366" s="251"/>
      <c r="K366" s="251"/>
      <c r="L366" s="257"/>
      <c r="M366" s="258"/>
      <c r="N366" s="259"/>
      <c r="O366" s="259"/>
      <c r="P366" s="259"/>
      <c r="Q366" s="259"/>
      <c r="R366" s="259"/>
      <c r="S366" s="259"/>
      <c r="T366" s="26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1" t="s">
        <v>157</v>
      </c>
      <c r="AU366" s="261" t="s">
        <v>148</v>
      </c>
      <c r="AV366" s="13" t="s">
        <v>148</v>
      </c>
      <c r="AW366" s="13" t="s">
        <v>32</v>
      </c>
      <c r="AX366" s="13" t="s">
        <v>84</v>
      </c>
      <c r="AY366" s="261" t="s">
        <v>140</v>
      </c>
    </row>
    <row r="367" spans="1:65" s="2" customFormat="1" ht="21.75" customHeight="1">
      <c r="A367" s="38"/>
      <c r="B367" s="39"/>
      <c r="C367" s="236" t="s">
        <v>591</v>
      </c>
      <c r="D367" s="236" t="s">
        <v>143</v>
      </c>
      <c r="E367" s="237" t="s">
        <v>574</v>
      </c>
      <c r="F367" s="238" t="s">
        <v>575</v>
      </c>
      <c r="G367" s="239" t="s">
        <v>303</v>
      </c>
      <c r="H367" s="240">
        <v>0.63</v>
      </c>
      <c r="I367" s="241"/>
      <c r="J367" s="242">
        <f>ROUND(I367*H367,2)</f>
        <v>0</v>
      </c>
      <c r="K367" s="243"/>
      <c r="L367" s="44"/>
      <c r="M367" s="244" t="s">
        <v>1</v>
      </c>
      <c r="N367" s="245" t="s">
        <v>42</v>
      </c>
      <c r="O367" s="91"/>
      <c r="P367" s="246">
        <f>O367*H367</f>
        <v>0</v>
      </c>
      <c r="Q367" s="246">
        <v>0</v>
      </c>
      <c r="R367" s="246">
        <f>Q367*H367</f>
        <v>0</v>
      </c>
      <c r="S367" s="246">
        <v>0</v>
      </c>
      <c r="T367" s="247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48" t="s">
        <v>246</v>
      </c>
      <c r="AT367" s="248" t="s">
        <v>143</v>
      </c>
      <c r="AU367" s="248" t="s">
        <v>148</v>
      </c>
      <c r="AY367" s="17" t="s">
        <v>140</v>
      </c>
      <c r="BE367" s="249">
        <f>IF(N367="základní",J367,0)</f>
        <v>0</v>
      </c>
      <c r="BF367" s="249">
        <f>IF(N367="snížená",J367,0)</f>
        <v>0</v>
      </c>
      <c r="BG367" s="249">
        <f>IF(N367="zákl. přenesená",J367,0)</f>
        <v>0</v>
      </c>
      <c r="BH367" s="249">
        <f>IF(N367="sníž. přenesená",J367,0)</f>
        <v>0</v>
      </c>
      <c r="BI367" s="249">
        <f>IF(N367="nulová",J367,0)</f>
        <v>0</v>
      </c>
      <c r="BJ367" s="17" t="s">
        <v>148</v>
      </c>
      <c r="BK367" s="249">
        <f>ROUND(I367*H367,2)</f>
        <v>0</v>
      </c>
      <c r="BL367" s="17" t="s">
        <v>246</v>
      </c>
      <c r="BM367" s="248" t="s">
        <v>792</v>
      </c>
    </row>
    <row r="368" spans="1:63" s="12" customFormat="1" ht="22.8" customHeight="1">
      <c r="A368" s="12"/>
      <c r="B368" s="220"/>
      <c r="C368" s="221"/>
      <c r="D368" s="222" t="s">
        <v>75</v>
      </c>
      <c r="E368" s="234" t="s">
        <v>577</v>
      </c>
      <c r="F368" s="234" t="s">
        <v>578</v>
      </c>
      <c r="G368" s="221"/>
      <c r="H368" s="221"/>
      <c r="I368" s="224"/>
      <c r="J368" s="235">
        <f>BK368</f>
        <v>0</v>
      </c>
      <c r="K368" s="221"/>
      <c r="L368" s="226"/>
      <c r="M368" s="227"/>
      <c r="N368" s="228"/>
      <c r="O368" s="228"/>
      <c r="P368" s="229">
        <f>P369</f>
        <v>0</v>
      </c>
      <c r="Q368" s="228"/>
      <c r="R368" s="229">
        <f>R369</f>
        <v>0.00062</v>
      </c>
      <c r="S368" s="228"/>
      <c r="T368" s="230">
        <f>T369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31" t="s">
        <v>148</v>
      </c>
      <c r="AT368" s="232" t="s">
        <v>75</v>
      </c>
      <c r="AU368" s="232" t="s">
        <v>84</v>
      </c>
      <c r="AY368" s="231" t="s">
        <v>140</v>
      </c>
      <c r="BK368" s="233">
        <f>BK369</f>
        <v>0</v>
      </c>
    </row>
    <row r="369" spans="1:65" s="2" customFormat="1" ht="21.75" customHeight="1">
      <c r="A369" s="38"/>
      <c r="B369" s="39"/>
      <c r="C369" s="236" t="s">
        <v>595</v>
      </c>
      <c r="D369" s="236" t="s">
        <v>143</v>
      </c>
      <c r="E369" s="237" t="s">
        <v>580</v>
      </c>
      <c r="F369" s="238" t="s">
        <v>581</v>
      </c>
      <c r="G369" s="239" t="s">
        <v>346</v>
      </c>
      <c r="H369" s="240">
        <v>2</v>
      </c>
      <c r="I369" s="241"/>
      <c r="J369" s="242">
        <f>ROUND(I369*H369,2)</f>
        <v>0</v>
      </c>
      <c r="K369" s="243"/>
      <c r="L369" s="44"/>
      <c r="M369" s="244" t="s">
        <v>1</v>
      </c>
      <c r="N369" s="245" t="s">
        <v>42</v>
      </c>
      <c r="O369" s="91"/>
      <c r="P369" s="246">
        <f>O369*H369</f>
        <v>0</v>
      </c>
      <c r="Q369" s="246">
        <v>0.00031</v>
      </c>
      <c r="R369" s="246">
        <f>Q369*H369</f>
        <v>0.00062</v>
      </c>
      <c r="S369" s="246">
        <v>0</v>
      </c>
      <c r="T369" s="247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48" t="s">
        <v>246</v>
      </c>
      <c r="AT369" s="248" t="s">
        <v>143</v>
      </c>
      <c r="AU369" s="248" t="s">
        <v>148</v>
      </c>
      <c r="AY369" s="17" t="s">
        <v>140</v>
      </c>
      <c r="BE369" s="249">
        <f>IF(N369="základní",J369,0)</f>
        <v>0</v>
      </c>
      <c r="BF369" s="249">
        <f>IF(N369="snížená",J369,0)</f>
        <v>0</v>
      </c>
      <c r="BG369" s="249">
        <f>IF(N369="zákl. přenesená",J369,0)</f>
        <v>0</v>
      </c>
      <c r="BH369" s="249">
        <f>IF(N369="sníž. přenesená",J369,0)</f>
        <v>0</v>
      </c>
      <c r="BI369" s="249">
        <f>IF(N369="nulová",J369,0)</f>
        <v>0</v>
      </c>
      <c r="BJ369" s="17" t="s">
        <v>148</v>
      </c>
      <c r="BK369" s="249">
        <f>ROUND(I369*H369,2)</f>
        <v>0</v>
      </c>
      <c r="BL369" s="17" t="s">
        <v>246</v>
      </c>
      <c r="BM369" s="248" t="s">
        <v>793</v>
      </c>
    </row>
    <row r="370" spans="1:63" s="12" customFormat="1" ht="22.8" customHeight="1">
      <c r="A370" s="12"/>
      <c r="B370" s="220"/>
      <c r="C370" s="221"/>
      <c r="D370" s="222" t="s">
        <v>75</v>
      </c>
      <c r="E370" s="234" t="s">
        <v>583</v>
      </c>
      <c r="F370" s="234" t="s">
        <v>584</v>
      </c>
      <c r="G370" s="221"/>
      <c r="H370" s="221"/>
      <c r="I370" s="224"/>
      <c r="J370" s="235">
        <f>BK370</f>
        <v>0</v>
      </c>
      <c r="K370" s="221"/>
      <c r="L370" s="226"/>
      <c r="M370" s="227"/>
      <c r="N370" s="228"/>
      <c r="O370" s="228"/>
      <c r="P370" s="229">
        <f>SUM(P371:P390)</f>
        <v>0</v>
      </c>
      <c r="Q370" s="228"/>
      <c r="R370" s="229">
        <f>SUM(R371:R390)</f>
        <v>0.04435</v>
      </c>
      <c r="S370" s="228"/>
      <c r="T370" s="230">
        <f>SUM(T371:T390)</f>
        <v>0.0383656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31" t="s">
        <v>148</v>
      </c>
      <c r="AT370" s="232" t="s">
        <v>75</v>
      </c>
      <c r="AU370" s="232" t="s">
        <v>84</v>
      </c>
      <c r="AY370" s="231" t="s">
        <v>140</v>
      </c>
      <c r="BK370" s="233">
        <f>SUM(BK371:BK390)</f>
        <v>0</v>
      </c>
    </row>
    <row r="371" spans="1:65" s="2" customFormat="1" ht="16.5" customHeight="1">
      <c r="A371" s="38"/>
      <c r="B371" s="39"/>
      <c r="C371" s="236" t="s">
        <v>601</v>
      </c>
      <c r="D371" s="236" t="s">
        <v>143</v>
      </c>
      <c r="E371" s="237" t="s">
        <v>586</v>
      </c>
      <c r="F371" s="238" t="s">
        <v>587</v>
      </c>
      <c r="G371" s="239" t="s">
        <v>155</v>
      </c>
      <c r="H371" s="240">
        <v>123.76</v>
      </c>
      <c r="I371" s="241"/>
      <c r="J371" s="242">
        <f>ROUND(I371*H371,2)</f>
        <v>0</v>
      </c>
      <c r="K371" s="243"/>
      <c r="L371" s="44"/>
      <c r="M371" s="244" t="s">
        <v>1</v>
      </c>
      <c r="N371" s="245" t="s">
        <v>42</v>
      </c>
      <c r="O371" s="91"/>
      <c r="P371" s="246">
        <f>O371*H371</f>
        <v>0</v>
      </c>
      <c r="Q371" s="246">
        <v>0.001</v>
      </c>
      <c r="R371" s="246">
        <f>Q371*H371</f>
        <v>0.12376000000000001</v>
      </c>
      <c r="S371" s="246">
        <v>0.00031</v>
      </c>
      <c r="T371" s="247">
        <f>S371*H371</f>
        <v>0.0383656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48" t="s">
        <v>246</v>
      </c>
      <c r="AT371" s="248" t="s">
        <v>143</v>
      </c>
      <c r="AU371" s="248" t="s">
        <v>148</v>
      </c>
      <c r="AY371" s="17" t="s">
        <v>140</v>
      </c>
      <c r="BE371" s="249">
        <f>IF(N371="základní",J371,0)</f>
        <v>0</v>
      </c>
      <c r="BF371" s="249">
        <f>IF(N371="snížená",J371,0)</f>
        <v>0</v>
      </c>
      <c r="BG371" s="249">
        <f>IF(N371="zákl. přenesená",J371,0)</f>
        <v>0</v>
      </c>
      <c r="BH371" s="249">
        <f>IF(N371="sníž. přenesená",J371,0)</f>
        <v>0</v>
      </c>
      <c r="BI371" s="249">
        <f>IF(N371="nulová",J371,0)</f>
        <v>0</v>
      </c>
      <c r="BJ371" s="17" t="s">
        <v>148</v>
      </c>
      <c r="BK371" s="249">
        <f>ROUND(I371*H371,2)</f>
        <v>0</v>
      </c>
      <c r="BL371" s="17" t="s">
        <v>246</v>
      </c>
      <c r="BM371" s="248" t="s">
        <v>794</v>
      </c>
    </row>
    <row r="372" spans="1:51" s="14" customFormat="1" ht="12">
      <c r="A372" s="14"/>
      <c r="B372" s="262"/>
      <c r="C372" s="263"/>
      <c r="D372" s="252" t="s">
        <v>157</v>
      </c>
      <c r="E372" s="264" t="s">
        <v>1</v>
      </c>
      <c r="F372" s="265" t="s">
        <v>589</v>
      </c>
      <c r="G372" s="263"/>
      <c r="H372" s="264" t="s">
        <v>1</v>
      </c>
      <c r="I372" s="266"/>
      <c r="J372" s="263"/>
      <c r="K372" s="263"/>
      <c r="L372" s="267"/>
      <c r="M372" s="268"/>
      <c r="N372" s="269"/>
      <c r="O372" s="269"/>
      <c r="P372" s="269"/>
      <c r="Q372" s="269"/>
      <c r="R372" s="269"/>
      <c r="S372" s="269"/>
      <c r="T372" s="27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1" t="s">
        <v>157</v>
      </c>
      <c r="AU372" s="271" t="s">
        <v>148</v>
      </c>
      <c r="AV372" s="14" t="s">
        <v>84</v>
      </c>
      <c r="AW372" s="14" t="s">
        <v>32</v>
      </c>
      <c r="AX372" s="14" t="s">
        <v>76</v>
      </c>
      <c r="AY372" s="271" t="s">
        <v>140</v>
      </c>
    </row>
    <row r="373" spans="1:51" s="13" customFormat="1" ht="12">
      <c r="A373" s="13"/>
      <c r="B373" s="250"/>
      <c r="C373" s="251"/>
      <c r="D373" s="252" t="s">
        <v>157</v>
      </c>
      <c r="E373" s="253" t="s">
        <v>1</v>
      </c>
      <c r="F373" s="254" t="s">
        <v>795</v>
      </c>
      <c r="G373" s="251"/>
      <c r="H373" s="255">
        <v>14.508</v>
      </c>
      <c r="I373" s="256"/>
      <c r="J373" s="251"/>
      <c r="K373" s="251"/>
      <c r="L373" s="257"/>
      <c r="M373" s="258"/>
      <c r="N373" s="259"/>
      <c r="O373" s="259"/>
      <c r="P373" s="259"/>
      <c r="Q373" s="259"/>
      <c r="R373" s="259"/>
      <c r="S373" s="259"/>
      <c r="T373" s="26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1" t="s">
        <v>157</v>
      </c>
      <c r="AU373" s="261" t="s">
        <v>148</v>
      </c>
      <c r="AV373" s="13" t="s">
        <v>148</v>
      </c>
      <c r="AW373" s="13" t="s">
        <v>32</v>
      </c>
      <c r="AX373" s="13" t="s">
        <v>76</v>
      </c>
      <c r="AY373" s="261" t="s">
        <v>140</v>
      </c>
    </row>
    <row r="374" spans="1:51" s="13" customFormat="1" ht="12">
      <c r="A374" s="13"/>
      <c r="B374" s="250"/>
      <c r="C374" s="251"/>
      <c r="D374" s="252" t="s">
        <v>157</v>
      </c>
      <c r="E374" s="253" t="s">
        <v>1</v>
      </c>
      <c r="F374" s="254" t="s">
        <v>796</v>
      </c>
      <c r="G374" s="251"/>
      <c r="H374" s="255">
        <v>16.692</v>
      </c>
      <c r="I374" s="256"/>
      <c r="J374" s="251"/>
      <c r="K374" s="251"/>
      <c r="L374" s="257"/>
      <c r="M374" s="258"/>
      <c r="N374" s="259"/>
      <c r="O374" s="259"/>
      <c r="P374" s="259"/>
      <c r="Q374" s="259"/>
      <c r="R374" s="259"/>
      <c r="S374" s="259"/>
      <c r="T374" s="26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1" t="s">
        <v>157</v>
      </c>
      <c r="AU374" s="261" t="s">
        <v>148</v>
      </c>
      <c r="AV374" s="13" t="s">
        <v>148</v>
      </c>
      <c r="AW374" s="13" t="s">
        <v>32</v>
      </c>
      <c r="AX374" s="13" t="s">
        <v>76</v>
      </c>
      <c r="AY374" s="261" t="s">
        <v>140</v>
      </c>
    </row>
    <row r="375" spans="1:51" s="13" customFormat="1" ht="12">
      <c r="A375" s="13"/>
      <c r="B375" s="250"/>
      <c r="C375" s="251"/>
      <c r="D375" s="252" t="s">
        <v>157</v>
      </c>
      <c r="E375" s="253" t="s">
        <v>1</v>
      </c>
      <c r="F375" s="254" t="s">
        <v>797</v>
      </c>
      <c r="G375" s="251"/>
      <c r="H375" s="255">
        <v>41.288</v>
      </c>
      <c r="I375" s="256"/>
      <c r="J375" s="251"/>
      <c r="K375" s="251"/>
      <c r="L375" s="257"/>
      <c r="M375" s="258"/>
      <c r="N375" s="259"/>
      <c r="O375" s="259"/>
      <c r="P375" s="259"/>
      <c r="Q375" s="259"/>
      <c r="R375" s="259"/>
      <c r="S375" s="259"/>
      <c r="T375" s="260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1" t="s">
        <v>157</v>
      </c>
      <c r="AU375" s="261" t="s">
        <v>148</v>
      </c>
      <c r="AV375" s="13" t="s">
        <v>148</v>
      </c>
      <c r="AW375" s="13" t="s">
        <v>32</v>
      </c>
      <c r="AX375" s="13" t="s">
        <v>76</v>
      </c>
      <c r="AY375" s="261" t="s">
        <v>140</v>
      </c>
    </row>
    <row r="376" spans="1:51" s="13" customFormat="1" ht="12">
      <c r="A376" s="13"/>
      <c r="B376" s="250"/>
      <c r="C376" s="251"/>
      <c r="D376" s="252" t="s">
        <v>157</v>
      </c>
      <c r="E376" s="253" t="s">
        <v>1</v>
      </c>
      <c r="F376" s="254" t="s">
        <v>798</v>
      </c>
      <c r="G376" s="251"/>
      <c r="H376" s="255">
        <v>51.272</v>
      </c>
      <c r="I376" s="256"/>
      <c r="J376" s="251"/>
      <c r="K376" s="251"/>
      <c r="L376" s="257"/>
      <c r="M376" s="258"/>
      <c r="N376" s="259"/>
      <c r="O376" s="259"/>
      <c r="P376" s="259"/>
      <c r="Q376" s="259"/>
      <c r="R376" s="259"/>
      <c r="S376" s="259"/>
      <c r="T376" s="26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1" t="s">
        <v>157</v>
      </c>
      <c r="AU376" s="261" t="s">
        <v>148</v>
      </c>
      <c r="AV376" s="13" t="s">
        <v>148</v>
      </c>
      <c r="AW376" s="13" t="s">
        <v>32</v>
      </c>
      <c r="AX376" s="13" t="s">
        <v>76</v>
      </c>
      <c r="AY376" s="261" t="s">
        <v>140</v>
      </c>
    </row>
    <row r="377" spans="1:51" s="15" customFormat="1" ht="12">
      <c r="A377" s="15"/>
      <c r="B377" s="272"/>
      <c r="C377" s="273"/>
      <c r="D377" s="252" t="s">
        <v>157</v>
      </c>
      <c r="E377" s="274" t="s">
        <v>1</v>
      </c>
      <c r="F377" s="275" t="s">
        <v>163</v>
      </c>
      <c r="G377" s="273"/>
      <c r="H377" s="276">
        <v>123.76</v>
      </c>
      <c r="I377" s="277"/>
      <c r="J377" s="273"/>
      <c r="K377" s="273"/>
      <c r="L377" s="278"/>
      <c r="M377" s="279"/>
      <c r="N377" s="280"/>
      <c r="O377" s="280"/>
      <c r="P377" s="280"/>
      <c r="Q377" s="280"/>
      <c r="R377" s="280"/>
      <c r="S377" s="280"/>
      <c r="T377" s="281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82" t="s">
        <v>157</v>
      </c>
      <c r="AU377" s="282" t="s">
        <v>148</v>
      </c>
      <c r="AV377" s="15" t="s">
        <v>147</v>
      </c>
      <c r="AW377" s="15" t="s">
        <v>32</v>
      </c>
      <c r="AX377" s="15" t="s">
        <v>84</v>
      </c>
      <c r="AY377" s="282" t="s">
        <v>140</v>
      </c>
    </row>
    <row r="378" spans="1:65" s="2" customFormat="1" ht="21.75" customHeight="1">
      <c r="A378" s="38"/>
      <c r="B378" s="39"/>
      <c r="C378" s="236" t="s">
        <v>612</v>
      </c>
      <c r="D378" s="236" t="s">
        <v>143</v>
      </c>
      <c r="E378" s="237" t="s">
        <v>592</v>
      </c>
      <c r="F378" s="238" t="s">
        <v>593</v>
      </c>
      <c r="G378" s="239" t="s">
        <v>155</v>
      </c>
      <c r="H378" s="240">
        <v>123.76</v>
      </c>
      <c r="I378" s="241"/>
      <c r="J378" s="242">
        <f>ROUND(I378*H378,2)</f>
        <v>0</v>
      </c>
      <c r="K378" s="243"/>
      <c r="L378" s="44"/>
      <c r="M378" s="244" t="s">
        <v>1</v>
      </c>
      <c r="N378" s="245" t="s">
        <v>42</v>
      </c>
      <c r="O378" s="91"/>
      <c r="P378" s="246">
        <f>O378*H378</f>
        <v>0</v>
      </c>
      <c r="Q378" s="246">
        <v>0</v>
      </c>
      <c r="R378" s="246">
        <f>Q378*H378</f>
        <v>0</v>
      </c>
      <c r="S378" s="246">
        <v>0</v>
      </c>
      <c r="T378" s="247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8" t="s">
        <v>246</v>
      </c>
      <c r="AT378" s="248" t="s">
        <v>143</v>
      </c>
      <c r="AU378" s="248" t="s">
        <v>148</v>
      </c>
      <c r="AY378" s="17" t="s">
        <v>140</v>
      </c>
      <c r="BE378" s="249">
        <f>IF(N378="základní",J378,0)</f>
        <v>0</v>
      </c>
      <c r="BF378" s="249">
        <f>IF(N378="snížená",J378,0)</f>
        <v>0</v>
      </c>
      <c r="BG378" s="249">
        <f>IF(N378="zákl. přenesená",J378,0)</f>
        <v>0</v>
      </c>
      <c r="BH378" s="249">
        <f>IF(N378="sníž. přenesená",J378,0)</f>
        <v>0</v>
      </c>
      <c r="BI378" s="249">
        <f>IF(N378="nulová",J378,0)</f>
        <v>0</v>
      </c>
      <c r="BJ378" s="17" t="s">
        <v>148</v>
      </c>
      <c r="BK378" s="249">
        <f>ROUND(I378*H378,2)</f>
        <v>0</v>
      </c>
      <c r="BL378" s="17" t="s">
        <v>246</v>
      </c>
      <c r="BM378" s="248" t="s">
        <v>799</v>
      </c>
    </row>
    <row r="379" spans="1:65" s="2" customFormat="1" ht="21.75" customHeight="1">
      <c r="A379" s="38"/>
      <c r="B379" s="39"/>
      <c r="C379" s="236" t="s">
        <v>620</v>
      </c>
      <c r="D379" s="236" t="s">
        <v>143</v>
      </c>
      <c r="E379" s="237" t="s">
        <v>596</v>
      </c>
      <c r="F379" s="238" t="s">
        <v>597</v>
      </c>
      <c r="G379" s="239" t="s">
        <v>155</v>
      </c>
      <c r="H379" s="240">
        <v>5.5</v>
      </c>
      <c r="I379" s="241"/>
      <c r="J379" s="242">
        <f>ROUND(I379*H379,2)</f>
        <v>0</v>
      </c>
      <c r="K379" s="243"/>
      <c r="L379" s="44"/>
      <c r="M379" s="244" t="s">
        <v>1</v>
      </c>
      <c r="N379" s="245" t="s">
        <v>42</v>
      </c>
      <c r="O379" s="91"/>
      <c r="P379" s="246">
        <f>O379*H379</f>
        <v>0</v>
      </c>
      <c r="Q379" s="246">
        <v>0.00026</v>
      </c>
      <c r="R379" s="246">
        <f>Q379*H379</f>
        <v>0.0014299999999999998</v>
      </c>
      <c r="S379" s="246">
        <v>0</v>
      </c>
      <c r="T379" s="247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48" t="s">
        <v>246</v>
      </c>
      <c r="AT379" s="248" t="s">
        <v>143</v>
      </c>
      <c r="AU379" s="248" t="s">
        <v>148</v>
      </c>
      <c r="AY379" s="17" t="s">
        <v>140</v>
      </c>
      <c r="BE379" s="249">
        <f>IF(N379="základní",J379,0)</f>
        <v>0</v>
      </c>
      <c r="BF379" s="249">
        <f>IF(N379="snížená",J379,0)</f>
        <v>0</v>
      </c>
      <c r="BG379" s="249">
        <f>IF(N379="zákl. přenesená",J379,0)</f>
        <v>0</v>
      </c>
      <c r="BH379" s="249">
        <f>IF(N379="sníž. přenesená",J379,0)</f>
        <v>0</v>
      </c>
      <c r="BI379" s="249">
        <f>IF(N379="nulová",J379,0)</f>
        <v>0</v>
      </c>
      <c r="BJ379" s="17" t="s">
        <v>148</v>
      </c>
      <c r="BK379" s="249">
        <f>ROUND(I379*H379,2)</f>
        <v>0</v>
      </c>
      <c r="BL379" s="17" t="s">
        <v>246</v>
      </c>
      <c r="BM379" s="248" t="s">
        <v>800</v>
      </c>
    </row>
    <row r="380" spans="1:51" s="14" customFormat="1" ht="12">
      <c r="A380" s="14"/>
      <c r="B380" s="262"/>
      <c r="C380" s="263"/>
      <c r="D380" s="252" t="s">
        <v>157</v>
      </c>
      <c r="E380" s="264" t="s">
        <v>1</v>
      </c>
      <c r="F380" s="265" t="s">
        <v>801</v>
      </c>
      <c r="G380" s="263"/>
      <c r="H380" s="264" t="s">
        <v>1</v>
      </c>
      <c r="I380" s="266"/>
      <c r="J380" s="263"/>
      <c r="K380" s="263"/>
      <c r="L380" s="267"/>
      <c r="M380" s="268"/>
      <c r="N380" s="269"/>
      <c r="O380" s="269"/>
      <c r="P380" s="269"/>
      <c r="Q380" s="269"/>
      <c r="R380" s="269"/>
      <c r="S380" s="269"/>
      <c r="T380" s="27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1" t="s">
        <v>157</v>
      </c>
      <c r="AU380" s="271" t="s">
        <v>148</v>
      </c>
      <c r="AV380" s="14" t="s">
        <v>84</v>
      </c>
      <c r="AW380" s="14" t="s">
        <v>32</v>
      </c>
      <c r="AX380" s="14" t="s">
        <v>76</v>
      </c>
      <c r="AY380" s="271" t="s">
        <v>140</v>
      </c>
    </row>
    <row r="381" spans="1:51" s="13" customFormat="1" ht="12">
      <c r="A381" s="13"/>
      <c r="B381" s="250"/>
      <c r="C381" s="251"/>
      <c r="D381" s="252" t="s">
        <v>157</v>
      </c>
      <c r="E381" s="253" t="s">
        <v>1</v>
      </c>
      <c r="F381" s="254" t="s">
        <v>802</v>
      </c>
      <c r="G381" s="251"/>
      <c r="H381" s="255">
        <v>5.5</v>
      </c>
      <c r="I381" s="256"/>
      <c r="J381" s="251"/>
      <c r="K381" s="251"/>
      <c r="L381" s="257"/>
      <c r="M381" s="258"/>
      <c r="N381" s="259"/>
      <c r="O381" s="259"/>
      <c r="P381" s="259"/>
      <c r="Q381" s="259"/>
      <c r="R381" s="259"/>
      <c r="S381" s="259"/>
      <c r="T381" s="26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1" t="s">
        <v>157</v>
      </c>
      <c r="AU381" s="261" t="s">
        <v>148</v>
      </c>
      <c r="AV381" s="13" t="s">
        <v>148</v>
      </c>
      <c r="AW381" s="13" t="s">
        <v>32</v>
      </c>
      <c r="AX381" s="13" t="s">
        <v>84</v>
      </c>
      <c r="AY381" s="261" t="s">
        <v>140</v>
      </c>
    </row>
    <row r="382" spans="1:65" s="2" customFormat="1" ht="21.75" customHeight="1">
      <c r="A382" s="38"/>
      <c r="B382" s="39"/>
      <c r="C382" s="236" t="s">
        <v>803</v>
      </c>
      <c r="D382" s="236" t="s">
        <v>143</v>
      </c>
      <c r="E382" s="237" t="s">
        <v>602</v>
      </c>
      <c r="F382" s="238" t="s">
        <v>603</v>
      </c>
      <c r="G382" s="239" t="s">
        <v>155</v>
      </c>
      <c r="H382" s="240">
        <v>148</v>
      </c>
      <c r="I382" s="241"/>
      <c r="J382" s="242">
        <f>ROUND(I382*H382,2)</f>
        <v>0</v>
      </c>
      <c r="K382" s="243"/>
      <c r="L382" s="44"/>
      <c r="M382" s="244" t="s">
        <v>1</v>
      </c>
      <c r="N382" s="245" t="s">
        <v>42</v>
      </c>
      <c r="O382" s="91"/>
      <c r="P382" s="246">
        <f>O382*H382</f>
        <v>0</v>
      </c>
      <c r="Q382" s="246">
        <v>0.00029</v>
      </c>
      <c r="R382" s="246">
        <f>Q382*H382</f>
        <v>0.04292</v>
      </c>
      <c r="S382" s="246">
        <v>0</v>
      </c>
      <c r="T382" s="247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48" t="s">
        <v>246</v>
      </c>
      <c r="AT382" s="248" t="s">
        <v>143</v>
      </c>
      <c r="AU382" s="248" t="s">
        <v>148</v>
      </c>
      <c r="AY382" s="17" t="s">
        <v>140</v>
      </c>
      <c r="BE382" s="249">
        <f>IF(N382="základní",J382,0)</f>
        <v>0</v>
      </c>
      <c r="BF382" s="249">
        <f>IF(N382="snížená",J382,0)</f>
        <v>0</v>
      </c>
      <c r="BG382" s="249">
        <f>IF(N382="zákl. přenesená",J382,0)</f>
        <v>0</v>
      </c>
      <c r="BH382" s="249">
        <f>IF(N382="sníž. přenesená",J382,0)</f>
        <v>0</v>
      </c>
      <c r="BI382" s="249">
        <f>IF(N382="nulová",J382,0)</f>
        <v>0</v>
      </c>
      <c r="BJ382" s="17" t="s">
        <v>148</v>
      </c>
      <c r="BK382" s="249">
        <f>ROUND(I382*H382,2)</f>
        <v>0</v>
      </c>
      <c r="BL382" s="17" t="s">
        <v>246</v>
      </c>
      <c r="BM382" s="248" t="s">
        <v>804</v>
      </c>
    </row>
    <row r="383" spans="1:51" s="14" customFormat="1" ht="12">
      <c r="A383" s="14"/>
      <c r="B383" s="262"/>
      <c r="C383" s="263"/>
      <c r="D383" s="252" t="s">
        <v>157</v>
      </c>
      <c r="E383" s="264" t="s">
        <v>1</v>
      </c>
      <c r="F383" s="265" t="s">
        <v>805</v>
      </c>
      <c r="G383" s="263"/>
      <c r="H383" s="264" t="s">
        <v>1</v>
      </c>
      <c r="I383" s="266"/>
      <c r="J383" s="263"/>
      <c r="K383" s="263"/>
      <c r="L383" s="267"/>
      <c r="M383" s="268"/>
      <c r="N383" s="269"/>
      <c r="O383" s="269"/>
      <c r="P383" s="269"/>
      <c r="Q383" s="269"/>
      <c r="R383" s="269"/>
      <c r="S383" s="269"/>
      <c r="T383" s="270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1" t="s">
        <v>157</v>
      </c>
      <c r="AU383" s="271" t="s">
        <v>148</v>
      </c>
      <c r="AV383" s="14" t="s">
        <v>84</v>
      </c>
      <c r="AW383" s="14" t="s">
        <v>32</v>
      </c>
      <c r="AX383" s="14" t="s">
        <v>76</v>
      </c>
      <c r="AY383" s="271" t="s">
        <v>140</v>
      </c>
    </row>
    <row r="384" spans="1:51" s="13" customFormat="1" ht="12">
      <c r="A384" s="13"/>
      <c r="B384" s="250"/>
      <c r="C384" s="251"/>
      <c r="D384" s="252" t="s">
        <v>157</v>
      </c>
      <c r="E384" s="253" t="s">
        <v>1</v>
      </c>
      <c r="F384" s="254" t="s">
        <v>733</v>
      </c>
      <c r="G384" s="251"/>
      <c r="H384" s="255">
        <v>34.9</v>
      </c>
      <c r="I384" s="256"/>
      <c r="J384" s="251"/>
      <c r="K384" s="251"/>
      <c r="L384" s="257"/>
      <c r="M384" s="258"/>
      <c r="N384" s="259"/>
      <c r="O384" s="259"/>
      <c r="P384" s="259"/>
      <c r="Q384" s="259"/>
      <c r="R384" s="259"/>
      <c r="S384" s="259"/>
      <c r="T384" s="26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1" t="s">
        <v>157</v>
      </c>
      <c r="AU384" s="261" t="s">
        <v>148</v>
      </c>
      <c r="AV384" s="13" t="s">
        <v>148</v>
      </c>
      <c r="AW384" s="13" t="s">
        <v>32</v>
      </c>
      <c r="AX384" s="13" t="s">
        <v>76</v>
      </c>
      <c r="AY384" s="261" t="s">
        <v>140</v>
      </c>
    </row>
    <row r="385" spans="1:51" s="14" customFormat="1" ht="12">
      <c r="A385" s="14"/>
      <c r="B385" s="262"/>
      <c r="C385" s="263"/>
      <c r="D385" s="252" t="s">
        <v>157</v>
      </c>
      <c r="E385" s="264" t="s">
        <v>1</v>
      </c>
      <c r="F385" s="265" t="s">
        <v>589</v>
      </c>
      <c r="G385" s="263"/>
      <c r="H385" s="264" t="s">
        <v>1</v>
      </c>
      <c r="I385" s="266"/>
      <c r="J385" s="263"/>
      <c r="K385" s="263"/>
      <c r="L385" s="267"/>
      <c r="M385" s="268"/>
      <c r="N385" s="269"/>
      <c r="O385" s="269"/>
      <c r="P385" s="269"/>
      <c r="Q385" s="269"/>
      <c r="R385" s="269"/>
      <c r="S385" s="269"/>
      <c r="T385" s="27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1" t="s">
        <v>157</v>
      </c>
      <c r="AU385" s="271" t="s">
        <v>148</v>
      </c>
      <c r="AV385" s="14" t="s">
        <v>84</v>
      </c>
      <c r="AW385" s="14" t="s">
        <v>32</v>
      </c>
      <c r="AX385" s="14" t="s">
        <v>76</v>
      </c>
      <c r="AY385" s="271" t="s">
        <v>140</v>
      </c>
    </row>
    <row r="386" spans="1:51" s="13" customFormat="1" ht="12">
      <c r="A386" s="13"/>
      <c r="B386" s="250"/>
      <c r="C386" s="251"/>
      <c r="D386" s="252" t="s">
        <v>157</v>
      </c>
      <c r="E386" s="253" t="s">
        <v>1</v>
      </c>
      <c r="F386" s="254" t="s">
        <v>806</v>
      </c>
      <c r="G386" s="251"/>
      <c r="H386" s="255">
        <v>16.692</v>
      </c>
      <c r="I386" s="256"/>
      <c r="J386" s="251"/>
      <c r="K386" s="251"/>
      <c r="L386" s="257"/>
      <c r="M386" s="258"/>
      <c r="N386" s="259"/>
      <c r="O386" s="259"/>
      <c r="P386" s="259"/>
      <c r="Q386" s="259"/>
      <c r="R386" s="259"/>
      <c r="S386" s="259"/>
      <c r="T386" s="26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1" t="s">
        <v>157</v>
      </c>
      <c r="AU386" s="261" t="s">
        <v>148</v>
      </c>
      <c r="AV386" s="13" t="s">
        <v>148</v>
      </c>
      <c r="AW386" s="13" t="s">
        <v>32</v>
      </c>
      <c r="AX386" s="13" t="s">
        <v>76</v>
      </c>
      <c r="AY386" s="261" t="s">
        <v>140</v>
      </c>
    </row>
    <row r="387" spans="1:51" s="13" customFormat="1" ht="12">
      <c r="A387" s="13"/>
      <c r="B387" s="250"/>
      <c r="C387" s="251"/>
      <c r="D387" s="252" t="s">
        <v>157</v>
      </c>
      <c r="E387" s="253" t="s">
        <v>1</v>
      </c>
      <c r="F387" s="254" t="s">
        <v>807</v>
      </c>
      <c r="G387" s="251"/>
      <c r="H387" s="255">
        <v>14.508</v>
      </c>
      <c r="I387" s="256"/>
      <c r="J387" s="251"/>
      <c r="K387" s="251"/>
      <c r="L387" s="257"/>
      <c r="M387" s="258"/>
      <c r="N387" s="259"/>
      <c r="O387" s="259"/>
      <c r="P387" s="259"/>
      <c r="Q387" s="259"/>
      <c r="R387" s="259"/>
      <c r="S387" s="259"/>
      <c r="T387" s="26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1" t="s">
        <v>157</v>
      </c>
      <c r="AU387" s="261" t="s">
        <v>148</v>
      </c>
      <c r="AV387" s="13" t="s">
        <v>148</v>
      </c>
      <c r="AW387" s="13" t="s">
        <v>32</v>
      </c>
      <c r="AX387" s="13" t="s">
        <v>76</v>
      </c>
      <c r="AY387" s="261" t="s">
        <v>140</v>
      </c>
    </row>
    <row r="388" spans="1:51" s="13" customFormat="1" ht="12">
      <c r="A388" s="13"/>
      <c r="B388" s="250"/>
      <c r="C388" s="251"/>
      <c r="D388" s="252" t="s">
        <v>157</v>
      </c>
      <c r="E388" s="253" t="s">
        <v>1</v>
      </c>
      <c r="F388" s="254" t="s">
        <v>808</v>
      </c>
      <c r="G388" s="251"/>
      <c r="H388" s="255">
        <v>41.288</v>
      </c>
      <c r="I388" s="256"/>
      <c r="J388" s="251"/>
      <c r="K388" s="251"/>
      <c r="L388" s="257"/>
      <c r="M388" s="258"/>
      <c r="N388" s="259"/>
      <c r="O388" s="259"/>
      <c r="P388" s="259"/>
      <c r="Q388" s="259"/>
      <c r="R388" s="259"/>
      <c r="S388" s="259"/>
      <c r="T388" s="26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1" t="s">
        <v>157</v>
      </c>
      <c r="AU388" s="261" t="s">
        <v>148</v>
      </c>
      <c r="AV388" s="13" t="s">
        <v>148</v>
      </c>
      <c r="AW388" s="13" t="s">
        <v>32</v>
      </c>
      <c r="AX388" s="13" t="s">
        <v>76</v>
      </c>
      <c r="AY388" s="261" t="s">
        <v>140</v>
      </c>
    </row>
    <row r="389" spans="1:51" s="13" customFormat="1" ht="12">
      <c r="A389" s="13"/>
      <c r="B389" s="250"/>
      <c r="C389" s="251"/>
      <c r="D389" s="252" t="s">
        <v>157</v>
      </c>
      <c r="E389" s="253" t="s">
        <v>1</v>
      </c>
      <c r="F389" s="254" t="s">
        <v>809</v>
      </c>
      <c r="G389" s="251"/>
      <c r="H389" s="255">
        <v>40.612</v>
      </c>
      <c r="I389" s="256"/>
      <c r="J389" s="251"/>
      <c r="K389" s="251"/>
      <c r="L389" s="257"/>
      <c r="M389" s="258"/>
      <c r="N389" s="259"/>
      <c r="O389" s="259"/>
      <c r="P389" s="259"/>
      <c r="Q389" s="259"/>
      <c r="R389" s="259"/>
      <c r="S389" s="259"/>
      <c r="T389" s="260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1" t="s">
        <v>157</v>
      </c>
      <c r="AU389" s="261" t="s">
        <v>148</v>
      </c>
      <c r="AV389" s="13" t="s">
        <v>148</v>
      </c>
      <c r="AW389" s="13" t="s">
        <v>32</v>
      </c>
      <c r="AX389" s="13" t="s">
        <v>76</v>
      </c>
      <c r="AY389" s="261" t="s">
        <v>140</v>
      </c>
    </row>
    <row r="390" spans="1:51" s="15" customFormat="1" ht="12">
      <c r="A390" s="15"/>
      <c r="B390" s="272"/>
      <c r="C390" s="273"/>
      <c r="D390" s="252" t="s">
        <v>157</v>
      </c>
      <c r="E390" s="274" t="s">
        <v>1</v>
      </c>
      <c r="F390" s="275" t="s">
        <v>163</v>
      </c>
      <c r="G390" s="273"/>
      <c r="H390" s="276">
        <v>148</v>
      </c>
      <c r="I390" s="277"/>
      <c r="J390" s="273"/>
      <c r="K390" s="273"/>
      <c r="L390" s="278"/>
      <c r="M390" s="279"/>
      <c r="N390" s="280"/>
      <c r="O390" s="280"/>
      <c r="P390" s="280"/>
      <c r="Q390" s="280"/>
      <c r="R390" s="280"/>
      <c r="S390" s="280"/>
      <c r="T390" s="281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82" t="s">
        <v>157</v>
      </c>
      <c r="AU390" s="282" t="s">
        <v>148</v>
      </c>
      <c r="AV390" s="15" t="s">
        <v>147</v>
      </c>
      <c r="AW390" s="15" t="s">
        <v>32</v>
      </c>
      <c r="AX390" s="15" t="s">
        <v>84</v>
      </c>
      <c r="AY390" s="282" t="s">
        <v>140</v>
      </c>
    </row>
    <row r="391" spans="1:63" s="12" customFormat="1" ht="25.9" customHeight="1">
      <c r="A391" s="12"/>
      <c r="B391" s="220"/>
      <c r="C391" s="221"/>
      <c r="D391" s="222" t="s">
        <v>75</v>
      </c>
      <c r="E391" s="223" t="s">
        <v>431</v>
      </c>
      <c r="F391" s="223" t="s">
        <v>609</v>
      </c>
      <c r="G391" s="221"/>
      <c r="H391" s="221"/>
      <c r="I391" s="224"/>
      <c r="J391" s="225">
        <f>BK391</f>
        <v>0</v>
      </c>
      <c r="K391" s="221"/>
      <c r="L391" s="226"/>
      <c r="M391" s="227"/>
      <c r="N391" s="228"/>
      <c r="O391" s="228"/>
      <c r="P391" s="229">
        <f>P392</f>
        <v>0</v>
      </c>
      <c r="Q391" s="228"/>
      <c r="R391" s="229">
        <f>R392</f>
        <v>0</v>
      </c>
      <c r="S391" s="228"/>
      <c r="T391" s="230">
        <f>T392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31" t="s">
        <v>141</v>
      </c>
      <c r="AT391" s="232" t="s">
        <v>75</v>
      </c>
      <c r="AU391" s="232" t="s">
        <v>76</v>
      </c>
      <c r="AY391" s="231" t="s">
        <v>140</v>
      </c>
      <c r="BK391" s="233">
        <f>BK392</f>
        <v>0</v>
      </c>
    </row>
    <row r="392" spans="1:63" s="12" customFormat="1" ht="22.8" customHeight="1">
      <c r="A392" s="12"/>
      <c r="B392" s="220"/>
      <c r="C392" s="221"/>
      <c r="D392" s="222" t="s">
        <v>75</v>
      </c>
      <c r="E392" s="234" t="s">
        <v>610</v>
      </c>
      <c r="F392" s="234" t="s">
        <v>611</v>
      </c>
      <c r="G392" s="221"/>
      <c r="H392" s="221"/>
      <c r="I392" s="224"/>
      <c r="J392" s="235">
        <f>BK392</f>
        <v>0</v>
      </c>
      <c r="K392" s="221"/>
      <c r="L392" s="226"/>
      <c r="M392" s="227"/>
      <c r="N392" s="228"/>
      <c r="O392" s="228"/>
      <c r="P392" s="229">
        <f>P393</f>
        <v>0</v>
      </c>
      <c r="Q392" s="228"/>
      <c r="R392" s="229">
        <f>R393</f>
        <v>0</v>
      </c>
      <c r="S392" s="228"/>
      <c r="T392" s="230">
        <f>T393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31" t="s">
        <v>141</v>
      </c>
      <c r="AT392" s="232" t="s">
        <v>75</v>
      </c>
      <c r="AU392" s="232" t="s">
        <v>84</v>
      </c>
      <c r="AY392" s="231" t="s">
        <v>140</v>
      </c>
      <c r="BK392" s="233">
        <f>BK393</f>
        <v>0</v>
      </c>
    </row>
    <row r="393" spans="1:65" s="2" customFormat="1" ht="16.5" customHeight="1">
      <c r="A393" s="38"/>
      <c r="B393" s="39"/>
      <c r="C393" s="236" t="s">
        <v>810</v>
      </c>
      <c r="D393" s="236" t="s">
        <v>143</v>
      </c>
      <c r="E393" s="237" t="s">
        <v>613</v>
      </c>
      <c r="F393" s="238" t="s">
        <v>614</v>
      </c>
      <c r="G393" s="239" t="s">
        <v>346</v>
      </c>
      <c r="H393" s="240">
        <v>1</v>
      </c>
      <c r="I393" s="241"/>
      <c r="J393" s="242">
        <f>ROUND(I393*H393,2)</f>
        <v>0</v>
      </c>
      <c r="K393" s="243"/>
      <c r="L393" s="44"/>
      <c r="M393" s="244" t="s">
        <v>1</v>
      </c>
      <c r="N393" s="245" t="s">
        <v>42</v>
      </c>
      <c r="O393" s="91"/>
      <c r="P393" s="246">
        <f>O393*H393</f>
        <v>0</v>
      </c>
      <c r="Q393" s="246">
        <v>0</v>
      </c>
      <c r="R393" s="246">
        <f>Q393*H393</f>
        <v>0</v>
      </c>
      <c r="S393" s="246">
        <v>0</v>
      </c>
      <c r="T393" s="247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48" t="s">
        <v>466</v>
      </c>
      <c r="AT393" s="248" t="s">
        <v>143</v>
      </c>
      <c r="AU393" s="248" t="s">
        <v>148</v>
      </c>
      <c r="AY393" s="17" t="s">
        <v>140</v>
      </c>
      <c r="BE393" s="249">
        <f>IF(N393="základní",J393,0)</f>
        <v>0</v>
      </c>
      <c r="BF393" s="249">
        <f>IF(N393="snížená",J393,0)</f>
        <v>0</v>
      </c>
      <c r="BG393" s="249">
        <f>IF(N393="zákl. přenesená",J393,0)</f>
        <v>0</v>
      </c>
      <c r="BH393" s="249">
        <f>IF(N393="sníž. přenesená",J393,0)</f>
        <v>0</v>
      </c>
      <c r="BI393" s="249">
        <f>IF(N393="nulová",J393,0)</f>
        <v>0</v>
      </c>
      <c r="BJ393" s="17" t="s">
        <v>148</v>
      </c>
      <c r="BK393" s="249">
        <f>ROUND(I393*H393,2)</f>
        <v>0</v>
      </c>
      <c r="BL393" s="17" t="s">
        <v>466</v>
      </c>
      <c r="BM393" s="248" t="s">
        <v>811</v>
      </c>
    </row>
    <row r="394" spans="1:63" s="12" customFormat="1" ht="25.9" customHeight="1">
      <c r="A394" s="12"/>
      <c r="B394" s="220"/>
      <c r="C394" s="221"/>
      <c r="D394" s="222" t="s">
        <v>75</v>
      </c>
      <c r="E394" s="223" t="s">
        <v>616</v>
      </c>
      <c r="F394" s="223" t="s">
        <v>617</v>
      </c>
      <c r="G394" s="221"/>
      <c r="H394" s="221"/>
      <c r="I394" s="224"/>
      <c r="J394" s="225">
        <f>BK394</f>
        <v>0</v>
      </c>
      <c r="K394" s="221"/>
      <c r="L394" s="226"/>
      <c r="M394" s="227"/>
      <c r="N394" s="228"/>
      <c r="O394" s="228"/>
      <c r="P394" s="229">
        <f>P395</f>
        <v>0</v>
      </c>
      <c r="Q394" s="228"/>
      <c r="R394" s="229">
        <f>R395</f>
        <v>0</v>
      </c>
      <c r="S394" s="228"/>
      <c r="T394" s="230">
        <f>T395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31" t="s">
        <v>169</v>
      </c>
      <c r="AT394" s="232" t="s">
        <v>75</v>
      </c>
      <c r="AU394" s="232" t="s">
        <v>76</v>
      </c>
      <c r="AY394" s="231" t="s">
        <v>140</v>
      </c>
      <c r="BK394" s="233">
        <f>BK395</f>
        <v>0</v>
      </c>
    </row>
    <row r="395" spans="1:63" s="12" customFormat="1" ht="22.8" customHeight="1">
      <c r="A395" s="12"/>
      <c r="B395" s="220"/>
      <c r="C395" s="221"/>
      <c r="D395" s="222" t="s">
        <v>75</v>
      </c>
      <c r="E395" s="234" t="s">
        <v>618</v>
      </c>
      <c r="F395" s="234" t="s">
        <v>619</v>
      </c>
      <c r="G395" s="221"/>
      <c r="H395" s="221"/>
      <c r="I395" s="224"/>
      <c r="J395" s="235">
        <f>BK395</f>
        <v>0</v>
      </c>
      <c r="K395" s="221"/>
      <c r="L395" s="226"/>
      <c r="M395" s="227"/>
      <c r="N395" s="228"/>
      <c r="O395" s="228"/>
      <c r="P395" s="229">
        <f>P396</f>
        <v>0</v>
      </c>
      <c r="Q395" s="228"/>
      <c r="R395" s="229">
        <f>R396</f>
        <v>0</v>
      </c>
      <c r="S395" s="228"/>
      <c r="T395" s="230">
        <f>T396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31" t="s">
        <v>169</v>
      </c>
      <c r="AT395" s="232" t="s">
        <v>75</v>
      </c>
      <c r="AU395" s="232" t="s">
        <v>84</v>
      </c>
      <c r="AY395" s="231" t="s">
        <v>140</v>
      </c>
      <c r="BK395" s="233">
        <f>BK396</f>
        <v>0</v>
      </c>
    </row>
    <row r="396" spans="1:65" s="2" customFormat="1" ht="16.5" customHeight="1">
      <c r="A396" s="38"/>
      <c r="B396" s="39"/>
      <c r="C396" s="236" t="s">
        <v>226</v>
      </c>
      <c r="D396" s="236" t="s">
        <v>143</v>
      </c>
      <c r="E396" s="237" t="s">
        <v>621</v>
      </c>
      <c r="F396" s="238" t="s">
        <v>619</v>
      </c>
      <c r="G396" s="239" t="s">
        <v>622</v>
      </c>
      <c r="H396" s="240">
        <v>1.6</v>
      </c>
      <c r="I396" s="241"/>
      <c r="J396" s="242">
        <f>ROUND(I396*H396,2)</f>
        <v>0</v>
      </c>
      <c r="K396" s="243"/>
      <c r="L396" s="44"/>
      <c r="M396" s="294" t="s">
        <v>1</v>
      </c>
      <c r="N396" s="295" t="s">
        <v>42</v>
      </c>
      <c r="O396" s="296"/>
      <c r="P396" s="297">
        <f>O396*H396</f>
        <v>0</v>
      </c>
      <c r="Q396" s="297">
        <v>0</v>
      </c>
      <c r="R396" s="297">
        <f>Q396*H396</f>
        <v>0</v>
      </c>
      <c r="S396" s="297">
        <v>0</v>
      </c>
      <c r="T396" s="298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48" t="s">
        <v>623</v>
      </c>
      <c r="AT396" s="248" t="s">
        <v>143</v>
      </c>
      <c r="AU396" s="248" t="s">
        <v>148</v>
      </c>
      <c r="AY396" s="17" t="s">
        <v>140</v>
      </c>
      <c r="BE396" s="249">
        <f>IF(N396="základní",J396,0)</f>
        <v>0</v>
      </c>
      <c r="BF396" s="249">
        <f>IF(N396="snížená",J396,0)</f>
        <v>0</v>
      </c>
      <c r="BG396" s="249">
        <f>IF(N396="zákl. přenesená",J396,0)</f>
        <v>0</v>
      </c>
      <c r="BH396" s="249">
        <f>IF(N396="sníž. přenesená",J396,0)</f>
        <v>0</v>
      </c>
      <c r="BI396" s="249">
        <f>IF(N396="nulová",J396,0)</f>
        <v>0</v>
      </c>
      <c r="BJ396" s="17" t="s">
        <v>148</v>
      </c>
      <c r="BK396" s="249">
        <f>ROUND(I396*H396,2)</f>
        <v>0</v>
      </c>
      <c r="BL396" s="17" t="s">
        <v>623</v>
      </c>
      <c r="BM396" s="248" t="s">
        <v>812</v>
      </c>
    </row>
    <row r="397" spans="1:31" s="2" customFormat="1" ht="6.95" customHeight="1">
      <c r="A397" s="38"/>
      <c r="B397" s="66"/>
      <c r="C397" s="67"/>
      <c r="D397" s="67"/>
      <c r="E397" s="67"/>
      <c r="F397" s="67"/>
      <c r="G397" s="67"/>
      <c r="H397" s="67"/>
      <c r="I397" s="183"/>
      <c r="J397" s="67"/>
      <c r="K397" s="67"/>
      <c r="L397" s="44"/>
      <c r="M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</row>
  </sheetData>
  <sheetProtection password="CC35" sheet="1" objects="1" scenarios="1" formatColumns="0" formatRows="0" autoFilter="0"/>
  <autoFilter ref="C136:K396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Jana-PC\Jana</cp:lastModifiedBy>
  <dcterms:created xsi:type="dcterms:W3CDTF">2020-05-21T07:05:16Z</dcterms:created>
  <dcterms:modified xsi:type="dcterms:W3CDTF">2020-05-21T07:05:27Z</dcterms:modified>
  <cp:category/>
  <cp:version/>
  <cp:contentType/>
  <cp:contentStatus/>
</cp:coreProperties>
</file>